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etra_AS\Documents\Priemonės koregavimas\2023.05\"/>
    </mc:Choice>
  </mc:AlternateContent>
  <bookViews>
    <workbookView xWindow="0" yWindow="0" windowWidth="28800" windowHeight="12435" tabRatio="500"/>
  </bookViews>
  <sheets>
    <sheet name="06 Programa" sheetId="1" r:id="rId1"/>
    <sheet name="06 Išlaidų suvestinė" sheetId="3" r:id="rId2"/>
    <sheet name="06 Šaltiniai" sheetId="2" r:id="rId3"/>
    <sheet name="06 Bendros lėšos" sheetId="4" r:id="rId4"/>
  </sheets>
  <externalReferences>
    <externalReference r:id="rId5"/>
    <externalReference r:id="rId6"/>
  </externalReferences>
  <definedNames>
    <definedName name="_xlnm.Print_Area" localSheetId="3">'06 Bendros lėšos'!$A$1:$J$27</definedName>
    <definedName name="_xlnm.Print_Area" localSheetId="1">'06 Išlaidų suvestinė'!$A$1:$U$9</definedName>
    <definedName name="_xlnm.Print_Area" localSheetId="0">'06 Programa'!$A$1:$AF$96</definedName>
    <definedName name="_xlnm.Print_Area" localSheetId="2">'06 Šaltiniai'!$A$1:$X$21</definedName>
    <definedName name="Print_Area_0" localSheetId="3">'06 Bendros lėšos'!$A$1:$J$27</definedName>
    <definedName name="Print_Area_0" localSheetId="1">'06 Išlaidų suvestinė'!$A$1:$U$9</definedName>
    <definedName name="Print_Area_0" localSheetId="0">'06 Programa'!$A$1:$AF$96</definedName>
    <definedName name="Print_Area_0_0" localSheetId="3">'06 Bendros lėšos'!$A$1:$J$27</definedName>
    <definedName name="Print_Area_0_0" localSheetId="1">'06 Išlaidų suvestinė'!$A$1:$U$9</definedName>
    <definedName name="Print_Area_0_0" localSheetId="0">'06 Programa'!$A$1:$AF$96</definedName>
    <definedName name="Print_Area_0_0_0" localSheetId="3">'06 Bendros lėšos'!$A$1:$J$27</definedName>
    <definedName name="Print_Area_0_0_0" localSheetId="1">'06 Išlaidų suvestinė'!$A$1:$U$9</definedName>
    <definedName name="Print_Area_0_0_0" localSheetId="0">'06 Programa'!$A$1:$AF$96</definedName>
    <definedName name="Print_Area_0_0_0_0" localSheetId="3">'06 Bendros lėšos'!$A$1:$J$27</definedName>
    <definedName name="Print_Area_0_0_0_0" localSheetId="1">'06 Išlaidų suvestinė'!$A$1:$U$9</definedName>
    <definedName name="Print_Area_0_0_0_0" localSheetId="0">'06 Programa'!$A$1:$AF$96</definedName>
    <definedName name="Print_Area_0_0_0_0_0" localSheetId="3">'06 Bendros lėšos'!$A$1:$J$27</definedName>
    <definedName name="Print_Area_0_0_0_0_0" localSheetId="1">'06 Išlaidų suvestinė'!$A$1:$U$9</definedName>
    <definedName name="Print_Area_0_0_0_0_0" localSheetId="0">'06 Programa'!$A$1:$AF$96</definedName>
    <definedName name="Print_Area_0_0_0_0_0_0" localSheetId="3">'06 Bendros lėšos'!$A$1:$J$27</definedName>
    <definedName name="Print_Area_0_0_0_0_0_0" localSheetId="1">'06 Išlaidų suvestinė'!$A$1:$U$9</definedName>
    <definedName name="Print_Area_0_0_0_0_0_0" localSheetId="0">'06 Programa'!$A$1:$AF$96</definedName>
    <definedName name="Print_Area_0_0_0_0_0_0_0" localSheetId="3">'06 Bendros lėšos'!$A$1:$J$27</definedName>
    <definedName name="Print_Area_0_0_0_0_0_0_0" localSheetId="1">'06 Išlaidų suvestinė'!$A$1:$U$9</definedName>
    <definedName name="Print_Area_0_0_0_0_0_0_0" localSheetId="0">'06 Programa'!$A$1:$AF$96</definedName>
    <definedName name="Print_Area_0_0_0_0_0_0_0_0" localSheetId="3">'06 Bendros lėšos'!$A$1:$J$27</definedName>
    <definedName name="Print_Area_0_0_0_0_0_0_0_0" localSheetId="1">'06 Išlaidų suvestinė'!$A$1:$U$9</definedName>
    <definedName name="Print_Area_0_0_0_0_0_0_0_0" localSheetId="0">'06 Programa'!$A$1:$AF$96</definedName>
    <definedName name="_xlnm.Print_Titles" localSheetId="0">'06 Programa'!$13:$15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3" i="2" l="1"/>
  <c r="J6" i="2" l="1"/>
  <c r="W52" i="1" l="1"/>
  <c r="X52" i="1"/>
  <c r="Y52" i="1"/>
  <c r="Z52" i="1"/>
  <c r="AB47" i="1"/>
  <c r="AA47" i="1"/>
  <c r="Z47" i="1"/>
  <c r="Y47" i="1"/>
  <c r="X47" i="1"/>
  <c r="V47" i="1"/>
  <c r="U47" i="1"/>
  <c r="T47" i="1"/>
  <c r="R47" i="1"/>
  <c r="Q47" i="1"/>
  <c r="P47" i="1"/>
  <c r="N47" i="1"/>
  <c r="M47" i="1"/>
  <c r="L47" i="1"/>
  <c r="W46" i="1"/>
  <c r="W47" i="1" s="1"/>
  <c r="S46" i="1"/>
  <c r="S47" i="1" s="1"/>
  <c r="O46" i="1"/>
  <c r="K46" i="1"/>
  <c r="K47" i="1" s="1"/>
  <c r="O47" i="1" l="1"/>
  <c r="K3" i="2"/>
  <c r="AB51" i="1"/>
  <c r="AA51" i="1"/>
  <c r="Z51" i="1"/>
  <c r="Y51" i="1"/>
  <c r="X51" i="1"/>
  <c r="V51" i="1"/>
  <c r="U51" i="1"/>
  <c r="T51" i="1"/>
  <c r="R51" i="1"/>
  <c r="Q51" i="1"/>
  <c r="P51" i="1"/>
  <c r="N51" i="1"/>
  <c r="M51" i="1"/>
  <c r="L51" i="1"/>
  <c r="W50" i="1"/>
  <c r="W51" i="1" s="1"/>
  <c r="S50" i="1"/>
  <c r="S51" i="1" s="1"/>
  <c r="O50" i="1"/>
  <c r="O51" i="1" s="1"/>
  <c r="K50" i="1"/>
  <c r="K51" i="1" s="1"/>
  <c r="S90" i="1" l="1"/>
  <c r="D21" i="4" l="1"/>
  <c r="D22" i="4"/>
  <c r="D25" i="4"/>
  <c r="L77" i="1" l="1"/>
  <c r="M77" i="1"/>
  <c r="N77" i="1"/>
  <c r="P77" i="1"/>
  <c r="Q77" i="1"/>
  <c r="R77" i="1"/>
  <c r="T77" i="1"/>
  <c r="U77" i="1"/>
  <c r="V77" i="1"/>
  <c r="X77" i="1"/>
  <c r="Y77" i="1"/>
  <c r="Z77" i="1"/>
  <c r="AA77" i="1"/>
  <c r="AB77" i="1"/>
  <c r="W76" i="1"/>
  <c r="S76" i="1"/>
  <c r="O76" i="1"/>
  <c r="K76" i="1"/>
  <c r="K80" i="1" l="1"/>
  <c r="I15" i="4" l="1"/>
  <c r="H15" i="4"/>
  <c r="I19" i="4"/>
  <c r="H19" i="4"/>
  <c r="I18" i="4"/>
  <c r="H18" i="4"/>
  <c r="K92" i="1" l="1"/>
  <c r="K90" i="1"/>
  <c r="AB49" i="1" l="1"/>
  <c r="AA49" i="1"/>
  <c r="Z49" i="1"/>
  <c r="Y49" i="1"/>
  <c r="X49" i="1"/>
  <c r="V49" i="1"/>
  <c r="U49" i="1"/>
  <c r="T49" i="1"/>
  <c r="R49" i="1"/>
  <c r="Q49" i="1"/>
  <c r="P49" i="1"/>
  <c r="N49" i="1"/>
  <c r="M49" i="1"/>
  <c r="L49" i="1"/>
  <c r="W48" i="1"/>
  <c r="W49" i="1" s="1"/>
  <c r="S48" i="1"/>
  <c r="S49" i="1" s="1"/>
  <c r="O48" i="1"/>
  <c r="O49" i="1" s="1"/>
  <c r="K48" i="1"/>
  <c r="K49" i="1" s="1"/>
  <c r="L81" i="1" l="1"/>
  <c r="M81" i="1"/>
  <c r="N81" i="1"/>
  <c r="P81" i="1"/>
  <c r="Q81" i="1"/>
  <c r="R81" i="1"/>
  <c r="T81" i="1"/>
  <c r="U81" i="1"/>
  <c r="V81" i="1"/>
  <c r="X81" i="1"/>
  <c r="Y81" i="1"/>
  <c r="Z81" i="1"/>
  <c r="AA81" i="1"/>
  <c r="AB81" i="1"/>
  <c r="K81" i="1"/>
  <c r="W80" i="1"/>
  <c r="W81" i="1" s="1"/>
  <c r="S80" i="1"/>
  <c r="S81" i="1" s="1"/>
  <c r="O80" i="1"/>
  <c r="O81" i="1" s="1"/>
  <c r="S92" i="1" l="1"/>
  <c r="N93" i="1"/>
  <c r="M93" i="1"/>
  <c r="L93" i="1"/>
  <c r="K93" i="1"/>
  <c r="N91" i="1"/>
  <c r="M91" i="1"/>
  <c r="L91" i="1"/>
  <c r="K91" i="1"/>
  <c r="S84" i="1"/>
  <c r="N79" i="1"/>
  <c r="M79" i="1"/>
  <c r="L79" i="1"/>
  <c r="K78" i="1"/>
  <c r="K75" i="1"/>
  <c r="N74" i="1"/>
  <c r="M74" i="1"/>
  <c r="L74" i="1"/>
  <c r="K73" i="1"/>
  <c r="K74" i="1" s="1"/>
  <c r="N72" i="1"/>
  <c r="M72" i="1"/>
  <c r="L72" i="1"/>
  <c r="K71" i="1"/>
  <c r="K72" i="1" s="1"/>
  <c r="N70" i="1"/>
  <c r="M70" i="1"/>
  <c r="L70" i="1"/>
  <c r="K69" i="1"/>
  <c r="K70" i="1" s="1"/>
  <c r="N68" i="1"/>
  <c r="M68" i="1"/>
  <c r="L68" i="1"/>
  <c r="K67" i="1"/>
  <c r="N66" i="1"/>
  <c r="M66" i="1"/>
  <c r="L66" i="1"/>
  <c r="K65" i="1"/>
  <c r="K66" i="1" s="1"/>
  <c r="N64" i="1"/>
  <c r="M64" i="1"/>
  <c r="L64" i="1"/>
  <c r="K62" i="1"/>
  <c r="N61" i="1"/>
  <c r="M61" i="1"/>
  <c r="L61" i="1"/>
  <c r="K60" i="1"/>
  <c r="K61" i="1" s="1"/>
  <c r="N59" i="1"/>
  <c r="M59" i="1"/>
  <c r="L59" i="1"/>
  <c r="K58" i="1"/>
  <c r="K59" i="1" s="1"/>
  <c r="N57" i="1"/>
  <c r="M57" i="1"/>
  <c r="L57" i="1"/>
  <c r="K56" i="1"/>
  <c r="K57" i="1" s="1"/>
  <c r="N55" i="1"/>
  <c r="N82" i="1" s="1"/>
  <c r="M55" i="1"/>
  <c r="L55" i="1"/>
  <c r="K54" i="1"/>
  <c r="K55" i="1" s="1"/>
  <c r="N45" i="1"/>
  <c r="M45" i="1"/>
  <c r="L45" i="1"/>
  <c r="K44" i="1"/>
  <c r="K45" i="1" s="1"/>
  <c r="N43" i="1"/>
  <c r="M43" i="1"/>
  <c r="L43" i="1"/>
  <c r="K42" i="1"/>
  <c r="K43" i="1" s="1"/>
  <c r="N41" i="1"/>
  <c r="M41" i="1"/>
  <c r="L41" i="1"/>
  <c r="K40" i="1"/>
  <c r="B24" i="4" s="1"/>
  <c r="K39" i="1"/>
  <c r="N38" i="1"/>
  <c r="M38" i="1"/>
  <c r="L38" i="1"/>
  <c r="K37" i="1"/>
  <c r="K36" i="1"/>
  <c r="N35" i="1"/>
  <c r="M35" i="1"/>
  <c r="L35" i="1"/>
  <c r="K34" i="1"/>
  <c r="K33" i="1"/>
  <c r="N32" i="1"/>
  <c r="M32" i="1"/>
  <c r="L32" i="1"/>
  <c r="K31" i="1"/>
  <c r="K30" i="1"/>
  <c r="N29" i="1"/>
  <c r="M29" i="1"/>
  <c r="L29" i="1"/>
  <c r="K28" i="1"/>
  <c r="K29" i="1" s="1"/>
  <c r="N27" i="1"/>
  <c r="M27" i="1"/>
  <c r="L27" i="1"/>
  <c r="K26" i="1"/>
  <c r="K27" i="1" s="1"/>
  <c r="N25" i="1"/>
  <c r="M25" i="1"/>
  <c r="L25" i="1"/>
  <c r="K24" i="1"/>
  <c r="K25" i="1" s="1"/>
  <c r="N23" i="1"/>
  <c r="M23" i="1"/>
  <c r="L23" i="1"/>
  <c r="K22" i="1"/>
  <c r="K23" i="1" s="1"/>
  <c r="N21" i="1"/>
  <c r="M21" i="1"/>
  <c r="L21" i="1"/>
  <c r="K20" i="1"/>
  <c r="J4" i="2" l="1"/>
  <c r="N52" i="1"/>
  <c r="M52" i="1"/>
  <c r="L52" i="1"/>
  <c r="K77" i="1"/>
  <c r="M82" i="1"/>
  <c r="L82" i="1"/>
  <c r="K68" i="1"/>
  <c r="K21" i="1"/>
  <c r="B19" i="4"/>
  <c r="C24" i="4"/>
  <c r="K64" i="1"/>
  <c r="K41" i="1"/>
  <c r="K38" i="1"/>
  <c r="K32" i="1"/>
  <c r="K79" i="1"/>
  <c r="K35" i="1"/>
  <c r="AB79" i="1"/>
  <c r="AA79" i="1"/>
  <c r="Z79" i="1"/>
  <c r="Z82" i="1" s="1"/>
  <c r="Y79" i="1"/>
  <c r="Y82" i="1" s="1"/>
  <c r="X79" i="1"/>
  <c r="X82" i="1" s="1"/>
  <c r="V79" i="1"/>
  <c r="U79" i="1"/>
  <c r="T79" i="1"/>
  <c r="R79" i="1"/>
  <c r="Q79" i="1"/>
  <c r="P79" i="1"/>
  <c r="W78" i="1"/>
  <c r="W79" i="1" s="1"/>
  <c r="S78" i="1"/>
  <c r="O78" i="1"/>
  <c r="K52" i="1" l="1"/>
  <c r="K82" i="1"/>
  <c r="S79" i="1"/>
  <c r="O79" i="1"/>
  <c r="E24" i="4"/>
  <c r="D24" i="4" s="1"/>
  <c r="O54" i="1"/>
  <c r="S54" i="1"/>
  <c r="W54" i="1"/>
  <c r="P55" i="1"/>
  <c r="Q55" i="1"/>
  <c r="R55" i="1"/>
  <c r="T55" i="1"/>
  <c r="U55" i="1"/>
  <c r="V55" i="1"/>
  <c r="AA55" i="1"/>
  <c r="AB55" i="1"/>
  <c r="O55" i="1" l="1"/>
  <c r="S55" i="1"/>
  <c r="F26" i="4"/>
  <c r="F19" i="4" s="1"/>
  <c r="E23" i="4"/>
  <c r="D23" i="4" s="1"/>
  <c r="C23" i="4"/>
  <c r="C19" i="4" s="1"/>
  <c r="D20" i="4"/>
  <c r="C18" i="4"/>
  <c r="D17" i="4"/>
  <c r="D16" i="4"/>
  <c r="U8" i="3"/>
  <c r="T8" i="3"/>
  <c r="S8" i="3"/>
  <c r="R8" i="3"/>
  <c r="E19" i="4" l="1"/>
  <c r="D19" i="4" s="1"/>
  <c r="O44" i="1"/>
  <c r="S42" i="1" l="1"/>
  <c r="O42" i="1"/>
  <c r="O39" i="1"/>
  <c r="O36" i="1"/>
  <c r="Z96" i="1" l="1"/>
  <c r="Y96" i="1"/>
  <c r="X96" i="1"/>
  <c r="W96" i="1"/>
  <c r="AB93" i="1"/>
  <c r="AA93" i="1"/>
  <c r="Z93" i="1"/>
  <c r="Z94" i="1" s="1"/>
  <c r="Y93" i="1"/>
  <c r="Y94" i="1" s="1"/>
  <c r="X93" i="1"/>
  <c r="X94" i="1" s="1"/>
  <c r="V93" i="1"/>
  <c r="U93" i="1"/>
  <c r="T93" i="1"/>
  <c r="S93" i="1"/>
  <c r="R93" i="1"/>
  <c r="Q93" i="1"/>
  <c r="P93" i="1"/>
  <c r="W92" i="1"/>
  <c r="W93" i="1" s="1"/>
  <c r="W94" i="1" s="1"/>
  <c r="O92" i="1"/>
  <c r="AB91" i="1"/>
  <c r="AA91" i="1"/>
  <c r="V91" i="1"/>
  <c r="U91" i="1"/>
  <c r="T91" i="1"/>
  <c r="S91" i="1"/>
  <c r="R91" i="1"/>
  <c r="Q91" i="1"/>
  <c r="P91" i="1"/>
  <c r="N94" i="1"/>
  <c r="N95" i="1" s="1"/>
  <c r="W90" i="1"/>
  <c r="O90" i="1"/>
  <c r="O91" i="1" s="1"/>
  <c r="N86" i="1"/>
  <c r="M86" i="1"/>
  <c r="AB85" i="1"/>
  <c r="AB86" i="1" s="1"/>
  <c r="AA85" i="1"/>
  <c r="AA86" i="1" s="1"/>
  <c r="V85" i="1"/>
  <c r="V86" i="1" s="1"/>
  <c r="U85" i="1"/>
  <c r="U86" i="1" s="1"/>
  <c r="T85" i="1"/>
  <c r="T86" i="1" s="1"/>
  <c r="S85" i="1"/>
  <c r="S86" i="1" s="1"/>
  <c r="R85" i="1"/>
  <c r="R86" i="1" s="1"/>
  <c r="Q85" i="1"/>
  <c r="Q86" i="1" s="1"/>
  <c r="P85" i="1"/>
  <c r="P86" i="1" s="1"/>
  <c r="L85" i="1"/>
  <c r="L86" i="1" s="1"/>
  <c r="W84" i="1"/>
  <c r="O84" i="1"/>
  <c r="K84" i="1"/>
  <c r="J3" i="2" s="1"/>
  <c r="W75" i="1"/>
  <c r="W77" i="1" s="1"/>
  <c r="W82" i="1" s="1"/>
  <c r="S75" i="1"/>
  <c r="O75" i="1"/>
  <c r="AB74" i="1"/>
  <c r="AA74" i="1"/>
  <c r="V74" i="1"/>
  <c r="U74" i="1"/>
  <c r="T74" i="1"/>
  <c r="R74" i="1"/>
  <c r="Q74" i="1"/>
  <c r="P74" i="1"/>
  <c r="W73" i="1"/>
  <c r="S73" i="1"/>
  <c r="S74" i="1" s="1"/>
  <c r="O73" i="1"/>
  <c r="AB72" i="1"/>
  <c r="AA72" i="1"/>
  <c r="V72" i="1"/>
  <c r="U72" i="1"/>
  <c r="T72" i="1"/>
  <c r="R72" i="1"/>
  <c r="Q72" i="1"/>
  <c r="P72" i="1"/>
  <c r="W71" i="1"/>
  <c r="S71" i="1"/>
  <c r="S72" i="1" s="1"/>
  <c r="O71" i="1"/>
  <c r="O72" i="1" s="1"/>
  <c r="AB70" i="1"/>
  <c r="AA70" i="1"/>
  <c r="V70" i="1"/>
  <c r="U70" i="1"/>
  <c r="T70" i="1"/>
  <c r="R70" i="1"/>
  <c r="Q70" i="1"/>
  <c r="P70" i="1"/>
  <c r="W69" i="1"/>
  <c r="S69" i="1"/>
  <c r="S70" i="1" s="1"/>
  <c r="O69" i="1"/>
  <c r="O70" i="1" s="1"/>
  <c r="AB68" i="1"/>
  <c r="AA68" i="1"/>
  <c r="V68" i="1"/>
  <c r="U68" i="1"/>
  <c r="T68" i="1"/>
  <c r="R68" i="1"/>
  <c r="Q68" i="1"/>
  <c r="P68" i="1"/>
  <c r="W67" i="1"/>
  <c r="S67" i="1"/>
  <c r="S68" i="1" s="1"/>
  <c r="O67" i="1"/>
  <c r="O68" i="1" s="1"/>
  <c r="AB66" i="1"/>
  <c r="AA66" i="1"/>
  <c r="V66" i="1"/>
  <c r="U66" i="1"/>
  <c r="T66" i="1"/>
  <c r="R66" i="1"/>
  <c r="Q66" i="1"/>
  <c r="P66" i="1"/>
  <c r="W65" i="1"/>
  <c r="S65" i="1"/>
  <c r="S66" i="1" s="1"/>
  <c r="O65" i="1"/>
  <c r="O66" i="1" s="1"/>
  <c r="AB64" i="1"/>
  <c r="AB82" i="1" s="1"/>
  <c r="AA64" i="1"/>
  <c r="V64" i="1"/>
  <c r="U64" i="1"/>
  <c r="T64" i="1"/>
  <c r="R64" i="1"/>
  <c r="Q64" i="1"/>
  <c r="P64" i="1"/>
  <c r="W62" i="1"/>
  <c r="S62" i="1"/>
  <c r="S64" i="1" s="1"/>
  <c r="O62" i="1"/>
  <c r="O64" i="1" s="1"/>
  <c r="AB61" i="1"/>
  <c r="AA61" i="1"/>
  <c r="V61" i="1"/>
  <c r="U61" i="1"/>
  <c r="T61" i="1"/>
  <c r="R61" i="1"/>
  <c r="Q61" i="1"/>
  <c r="P61" i="1"/>
  <c r="W60" i="1"/>
  <c r="S60" i="1"/>
  <c r="S61" i="1" s="1"/>
  <c r="O60" i="1"/>
  <c r="O61" i="1" s="1"/>
  <c r="AB59" i="1"/>
  <c r="AA59" i="1"/>
  <c r="V59" i="1"/>
  <c r="U59" i="1"/>
  <c r="T59" i="1"/>
  <c r="R59" i="1"/>
  <c r="Q59" i="1"/>
  <c r="P59" i="1"/>
  <c r="W58" i="1"/>
  <c r="S58" i="1"/>
  <c r="S59" i="1" s="1"/>
  <c r="O58" i="1"/>
  <c r="O59" i="1" s="1"/>
  <c r="AB57" i="1"/>
  <c r="AA57" i="1"/>
  <c r="V57" i="1"/>
  <c r="U57" i="1"/>
  <c r="T57" i="1"/>
  <c r="R57" i="1"/>
  <c r="Q57" i="1"/>
  <c r="P57" i="1"/>
  <c r="W56" i="1"/>
  <c r="S56" i="1"/>
  <c r="O56" i="1"/>
  <c r="AB45" i="1"/>
  <c r="AA45" i="1"/>
  <c r="Z45" i="1"/>
  <c r="Y45" i="1"/>
  <c r="X45" i="1"/>
  <c r="V45" i="1"/>
  <c r="U45" i="1"/>
  <c r="T45" i="1"/>
  <c r="R45" i="1"/>
  <c r="Q45" i="1"/>
  <c r="P45" i="1"/>
  <c r="O45" i="1"/>
  <c r="W44" i="1"/>
  <c r="W45" i="1" s="1"/>
  <c r="S44" i="1"/>
  <c r="AB43" i="1"/>
  <c r="AA43" i="1"/>
  <c r="Z43" i="1"/>
  <c r="Y43" i="1"/>
  <c r="X43" i="1"/>
  <c r="V43" i="1"/>
  <c r="U43" i="1"/>
  <c r="T43" i="1"/>
  <c r="R43" i="1"/>
  <c r="Q43" i="1"/>
  <c r="P43" i="1"/>
  <c r="W42" i="1"/>
  <c r="W43" i="1" s="1"/>
  <c r="S43" i="1"/>
  <c r="O43" i="1"/>
  <c r="AB41" i="1"/>
  <c r="AA41" i="1"/>
  <c r="Z41" i="1"/>
  <c r="Y41" i="1"/>
  <c r="X41" i="1"/>
  <c r="V41" i="1"/>
  <c r="U41" i="1"/>
  <c r="T41" i="1"/>
  <c r="R41" i="1"/>
  <c r="Q41" i="1"/>
  <c r="P41" i="1"/>
  <c r="W40" i="1"/>
  <c r="S40" i="1"/>
  <c r="O40" i="1"/>
  <c r="O41" i="1" s="1"/>
  <c r="W39" i="1"/>
  <c r="S39" i="1"/>
  <c r="AB38" i="1"/>
  <c r="AA38" i="1"/>
  <c r="Z38" i="1"/>
  <c r="Y38" i="1"/>
  <c r="X38" i="1"/>
  <c r="V38" i="1"/>
  <c r="U38" i="1"/>
  <c r="T38" i="1"/>
  <c r="R38" i="1"/>
  <c r="Q38" i="1"/>
  <c r="P38" i="1"/>
  <c r="W37" i="1"/>
  <c r="S37" i="1"/>
  <c r="O37" i="1"/>
  <c r="O38" i="1" s="1"/>
  <c r="W36" i="1"/>
  <c r="S36" i="1"/>
  <c r="AB35" i="1"/>
  <c r="AA35" i="1"/>
  <c r="Z35" i="1"/>
  <c r="Y35" i="1"/>
  <c r="X35" i="1"/>
  <c r="V35" i="1"/>
  <c r="U35" i="1"/>
  <c r="T35" i="1"/>
  <c r="R35" i="1"/>
  <c r="Q35" i="1"/>
  <c r="P35" i="1"/>
  <c r="W34" i="1"/>
  <c r="S34" i="1"/>
  <c r="O34" i="1"/>
  <c r="W33" i="1"/>
  <c r="S33" i="1"/>
  <c r="O33" i="1"/>
  <c r="AB32" i="1"/>
  <c r="AA32" i="1"/>
  <c r="Z32" i="1"/>
  <c r="Y32" i="1"/>
  <c r="X32" i="1"/>
  <c r="V32" i="1"/>
  <c r="V52" i="1" s="1"/>
  <c r="U32" i="1"/>
  <c r="T32" i="1"/>
  <c r="R32" i="1"/>
  <c r="R52" i="1" s="1"/>
  <c r="Q32" i="1"/>
  <c r="P32" i="1"/>
  <c r="W31" i="1"/>
  <c r="S31" i="1"/>
  <c r="O31" i="1"/>
  <c r="W30" i="1"/>
  <c r="S30" i="1"/>
  <c r="O30" i="1"/>
  <c r="AB29" i="1"/>
  <c r="AA29" i="1"/>
  <c r="Z29" i="1"/>
  <c r="Y29" i="1"/>
  <c r="X29" i="1"/>
  <c r="V29" i="1"/>
  <c r="U29" i="1"/>
  <c r="T29" i="1"/>
  <c r="R29" i="1"/>
  <c r="Q29" i="1"/>
  <c r="P29" i="1"/>
  <c r="W28" i="1"/>
  <c r="W29" i="1" s="1"/>
  <c r="S28" i="1"/>
  <c r="S29" i="1" s="1"/>
  <c r="O28" i="1"/>
  <c r="O29" i="1" s="1"/>
  <c r="AB27" i="1"/>
  <c r="AA27" i="1"/>
  <c r="Z27" i="1"/>
  <c r="Y27" i="1"/>
  <c r="X27" i="1"/>
  <c r="V27" i="1"/>
  <c r="U27" i="1"/>
  <c r="T27" i="1"/>
  <c r="R27" i="1"/>
  <c r="Q27" i="1"/>
  <c r="P27" i="1"/>
  <c r="W26" i="1"/>
  <c r="W27" i="1" s="1"/>
  <c r="S26" i="1"/>
  <c r="S27" i="1" s="1"/>
  <c r="O26" i="1"/>
  <c r="AB25" i="1"/>
  <c r="AA25" i="1"/>
  <c r="Z25" i="1"/>
  <c r="Y25" i="1"/>
  <c r="X25" i="1"/>
  <c r="V25" i="1"/>
  <c r="U25" i="1"/>
  <c r="T25" i="1"/>
  <c r="R25" i="1"/>
  <c r="Q25" i="1"/>
  <c r="P25" i="1"/>
  <c r="W24" i="1"/>
  <c r="W25" i="1" s="1"/>
  <c r="S24" i="1"/>
  <c r="S25" i="1" s="1"/>
  <c r="O24" i="1"/>
  <c r="O25" i="1" s="1"/>
  <c r="AB23" i="1"/>
  <c r="AA23" i="1"/>
  <c r="Z23" i="1"/>
  <c r="Y23" i="1"/>
  <c r="X23" i="1"/>
  <c r="V23" i="1"/>
  <c r="U23" i="1"/>
  <c r="T23" i="1"/>
  <c r="R23" i="1"/>
  <c r="Q23" i="1"/>
  <c r="P23" i="1"/>
  <c r="W22" i="1"/>
  <c r="W23" i="1" s="1"/>
  <c r="S22" i="1"/>
  <c r="S23" i="1" s="1"/>
  <c r="O22" i="1"/>
  <c r="O23" i="1" s="1"/>
  <c r="AB21" i="1"/>
  <c r="AA21" i="1"/>
  <c r="Z21" i="1"/>
  <c r="Y21" i="1"/>
  <c r="X21" i="1"/>
  <c r="V21" i="1"/>
  <c r="U21" i="1"/>
  <c r="T21" i="1"/>
  <c r="R21" i="1"/>
  <c r="Q21" i="1"/>
  <c r="P21" i="1"/>
  <c r="W20" i="1"/>
  <c r="S20" i="1"/>
  <c r="O20" i="1"/>
  <c r="T52" i="1" l="1"/>
  <c r="U52" i="1"/>
  <c r="Q52" i="1"/>
  <c r="AA52" i="1"/>
  <c r="AB52" i="1"/>
  <c r="P52" i="1"/>
  <c r="R82" i="1"/>
  <c r="V82" i="1"/>
  <c r="AA82" i="1"/>
  <c r="K6" i="2"/>
  <c r="E18" i="4" s="1"/>
  <c r="D18" i="4" s="1"/>
  <c r="O77" i="1"/>
  <c r="L4" i="2"/>
  <c r="Q82" i="1"/>
  <c r="P82" i="1"/>
  <c r="O57" i="1"/>
  <c r="K4" i="2"/>
  <c r="E15" i="4" s="1"/>
  <c r="L6" i="2"/>
  <c r="S77" i="1"/>
  <c r="U82" i="1"/>
  <c r="T82" i="1"/>
  <c r="S57" i="1"/>
  <c r="S32" i="1"/>
  <c r="O35" i="1"/>
  <c r="O74" i="1"/>
  <c r="O85" i="1"/>
  <c r="O86" i="1" s="1"/>
  <c r="W41" i="1"/>
  <c r="W32" i="1"/>
  <c r="S35" i="1"/>
  <c r="S38" i="1"/>
  <c r="K85" i="1"/>
  <c r="K86" i="1" s="1"/>
  <c r="O32" i="1"/>
  <c r="W38" i="1"/>
  <c r="S41" i="1"/>
  <c r="W35" i="1"/>
  <c r="AB94" i="1"/>
  <c r="AB95" i="1" s="1"/>
  <c r="O21" i="1"/>
  <c r="B15" i="4"/>
  <c r="C15" i="4" s="1"/>
  <c r="M94" i="1"/>
  <c r="M95" i="1" s="1"/>
  <c r="W21" i="1"/>
  <c r="O93" i="1"/>
  <c r="O94" i="1" s="1"/>
  <c r="O95" i="1" s="1"/>
  <c r="S45" i="1"/>
  <c r="K94" i="1"/>
  <c r="K95" i="1" s="1"/>
  <c r="S21" i="1"/>
  <c r="O27" i="1"/>
  <c r="S94" i="1"/>
  <c r="S95" i="1" s="1"/>
  <c r="P94" i="1"/>
  <c r="P95" i="1" s="1"/>
  <c r="L94" i="1"/>
  <c r="L95" i="1" s="1"/>
  <c r="R94" i="1"/>
  <c r="R95" i="1" s="1"/>
  <c r="V94" i="1"/>
  <c r="V95" i="1" s="1"/>
  <c r="AA94" i="1"/>
  <c r="AA95" i="1" s="1"/>
  <c r="T94" i="1"/>
  <c r="T95" i="1" s="1"/>
  <c r="Q94" i="1"/>
  <c r="Q95" i="1" s="1"/>
  <c r="U94" i="1"/>
  <c r="U95" i="1" s="1"/>
  <c r="S52" i="1" l="1"/>
  <c r="O52" i="1"/>
  <c r="O82" i="1"/>
  <c r="S82" i="1"/>
  <c r="AB87" i="1"/>
  <c r="AB96" i="1" s="1"/>
  <c r="R87" i="1"/>
  <c r="R96" i="1" s="1"/>
  <c r="D15" i="4"/>
  <c r="L15" i="2"/>
  <c r="L87" i="1"/>
  <c r="L96" i="1" s="1"/>
  <c r="J15" i="2"/>
  <c r="AA87" i="1"/>
  <c r="AA96" i="1" s="1"/>
  <c r="P87" i="1"/>
  <c r="P96" i="1" s="1"/>
  <c r="V87" i="1"/>
  <c r="V96" i="1" s="1"/>
  <c r="Q7" i="3" s="1"/>
  <c r="M87" i="1"/>
  <c r="M96" i="1" s="1"/>
  <c r="N87" i="1"/>
  <c r="N96" i="1" s="1"/>
  <c r="U87" i="1"/>
  <c r="U96" i="1" s="1"/>
  <c r="Q87" i="1"/>
  <c r="Q96" i="1" s="1"/>
  <c r="T87" i="1"/>
  <c r="T96" i="1" s="1"/>
  <c r="K87" i="1"/>
  <c r="K96" i="1" s="1"/>
  <c r="K15" i="2"/>
  <c r="O87" i="1" l="1"/>
  <c r="O96" i="1" s="1"/>
  <c r="E13" i="4" s="1"/>
  <c r="S87" i="1"/>
  <c r="S96" i="1" s="1"/>
  <c r="F13" i="4" s="1"/>
  <c r="I9" i="4"/>
  <c r="I13" i="4" s="1"/>
  <c r="I14" i="4" s="1"/>
  <c r="F12" i="4"/>
  <c r="Q8" i="3"/>
  <c r="M7" i="3"/>
  <c r="M8" i="3" s="1"/>
  <c r="E12" i="4"/>
  <c r="H12" i="4" s="1"/>
  <c r="I7" i="3"/>
  <c r="I8" i="3" s="1"/>
  <c r="B12" i="4"/>
  <c r="C12" i="4" s="1"/>
  <c r="H9" i="4"/>
  <c r="H13" i="4" s="1"/>
  <c r="H14" i="4" s="1"/>
  <c r="F11" i="4"/>
  <c r="P7" i="3"/>
  <c r="P8" i="3" s="1"/>
  <c r="F10" i="4"/>
  <c r="O7" i="3"/>
  <c r="O8" i="3" s="1"/>
  <c r="L7" i="3"/>
  <c r="L8" i="3" s="1"/>
  <c r="E11" i="4"/>
  <c r="H11" i="4" s="1"/>
  <c r="I11" i="4" s="1"/>
  <c r="K7" i="3"/>
  <c r="K8" i="3" s="1"/>
  <c r="E10" i="4"/>
  <c r="B11" i="4"/>
  <c r="C11" i="4" s="1"/>
  <c r="H7" i="3"/>
  <c r="H8" i="3" s="1"/>
  <c r="B9" i="4"/>
  <c r="F7" i="3"/>
  <c r="F8" i="3" s="1"/>
  <c r="B13" i="4"/>
  <c r="B10" i="4"/>
  <c r="C10" i="4" s="1"/>
  <c r="G7" i="3"/>
  <c r="G8" i="3" s="1"/>
  <c r="J7" i="3" l="1"/>
  <c r="J8" i="3" s="1"/>
  <c r="E9" i="4"/>
  <c r="E14" i="4" s="1"/>
  <c r="N7" i="3"/>
  <c r="N8" i="3" s="1"/>
  <c r="F9" i="4"/>
  <c r="F14" i="4" s="1"/>
  <c r="H10" i="4"/>
  <c r="I12" i="4"/>
  <c r="I10" i="4" s="1"/>
  <c r="D11" i="4"/>
  <c r="D12" i="4"/>
  <c r="D10" i="4"/>
  <c r="C9" i="4"/>
  <c r="B14" i="4"/>
  <c r="D9" i="4" l="1"/>
  <c r="C14" i="4"/>
  <c r="C13" i="4" l="1"/>
  <c r="D13" i="4" s="1"/>
  <c r="D14" i="4"/>
</calcChain>
</file>

<file path=xl/sharedStrings.xml><?xml version="1.0" encoding="utf-8"?>
<sst xmlns="http://schemas.openxmlformats.org/spreadsheetml/2006/main" count="557" uniqueCount="200">
  <si>
    <t>(Nr. 06)</t>
  </si>
  <si>
    <t xml:space="preserve">EFEKTYVAUS SAVIVALDYBĖS VALDYMO PROGRAMOS </t>
  </si>
  <si>
    <t>TIKSLŲ, PROGRAMŲ, PROGRAMŲ TIKSLŲ, UŽDAVINIŲ, UŽDAVINIŲ VERTINIMO KRITERIJŲ, PRIEMONIŲ IR PRIEMONIŲ IŠLAIDŲ SUVESTINĖ</t>
  </si>
  <si>
    <t>Programos kodas</t>
  </si>
  <si>
    <t>Programos tikslo kodas</t>
  </si>
  <si>
    <t>Uždavinio kodas</t>
  </si>
  <si>
    <t>Priemonės kodas</t>
  </si>
  <si>
    <t>Priemonės pavadinimas</t>
  </si>
  <si>
    <t>Priemonės požymis</t>
  </si>
  <si>
    <t>Funkcinės klasifikacijos kodas</t>
  </si>
  <si>
    <t>Asignavimų valdytojo kodas</t>
  </si>
  <si>
    <t>Priemonės vykdytojo kodas</t>
  </si>
  <si>
    <t>Finansavimo šaltinis</t>
  </si>
  <si>
    <t>Iš viso</t>
  </si>
  <si>
    <t>Išlaidoms</t>
  </si>
  <si>
    <t>Darbo užmokesčiui</t>
  </si>
  <si>
    <t>Strateginė sritis 02. Savivaldybės veiklos gerinimas/stiprinimas</t>
  </si>
  <si>
    <t>06 Efektyvaus Savivaldybės valdymo programa</t>
  </si>
  <si>
    <t>06</t>
  </si>
  <si>
    <t xml:space="preserve">01 </t>
  </si>
  <si>
    <t xml:space="preserve">Efektyviai vykdyti Savivaldybės veiklą </t>
  </si>
  <si>
    <t>01</t>
  </si>
  <si>
    <t>Sudaryti sąlygas kokybiškai įgyvendinti Savivaldybės funkcijas</t>
  </si>
  <si>
    <t>Mero institucijos išlaikymas</t>
  </si>
  <si>
    <t>188723322</t>
  </si>
  <si>
    <t>SB</t>
  </si>
  <si>
    <t>Iš viso:</t>
  </si>
  <si>
    <t>02</t>
  </si>
  <si>
    <t>Mero fondas</t>
  </si>
  <si>
    <t>03</t>
  </si>
  <si>
    <t>Tarybos darbo organizavimas</t>
  </si>
  <si>
    <t>04</t>
  </si>
  <si>
    <t>Asociacijos veikla</t>
  </si>
  <si>
    <t>05</t>
  </si>
  <si>
    <t>Ūkinės veiklos įgyvendinimas (savivaldybės administracija)</t>
  </si>
  <si>
    <t>SB(VB)</t>
  </si>
  <si>
    <t>07</t>
  </si>
  <si>
    <t>08.06.01.09</t>
  </si>
  <si>
    <t>08</t>
  </si>
  <si>
    <t>09.08.01.09</t>
  </si>
  <si>
    <t>09</t>
  </si>
  <si>
    <t>10.09.01.09</t>
  </si>
  <si>
    <t>10</t>
  </si>
  <si>
    <t>Ūkinės veiklos įgyvendinimas (seniūnijų valdymas)</t>
  </si>
  <si>
    <t>188698374</t>
  </si>
  <si>
    <t>11</t>
  </si>
  <si>
    <t>Savivaldybės Kontrolės ir audito tarnybos darbo užtikrinimas</t>
  </si>
  <si>
    <t>Iš viso uždaviniui:</t>
  </si>
  <si>
    <t>Vykdyti sprendimų priėmimo laisve perduotas vykdyti valstybines (perduotas Savivaldybei) funkcijas</t>
  </si>
  <si>
    <t>Civiliniu kodeksu priskirtas civilinės būklės aktų registravimas</t>
  </si>
  <si>
    <t>100</t>
  </si>
  <si>
    <t>Gyventojų registrų tvarkymas ir duomenų valstybės registrui teikimas</t>
  </si>
  <si>
    <t xml:space="preserve">Piliečių prašymų atkurti nuosavybės teises į gyvenamuosius namus, jų dalis, butus, ūkinės ir komercinės paskirties pastatus nagrinėjimas bei sprendimų dėl nuosavybės teisės atkūrimo priėmimas </t>
  </si>
  <si>
    <t>Valstybinės kalbos vartojimo ir taisyklingumo kontrolė</t>
  </si>
  <si>
    <t>Žemės ūkio funkcijų vykdymas</t>
  </si>
  <si>
    <t>Archyvinių dokumentų tvarkymas</t>
  </si>
  <si>
    <t>01.03.03.02</t>
  </si>
  <si>
    <t>Jaunimo reikalų koordinatoriaus veikla</t>
  </si>
  <si>
    <t>20</t>
  </si>
  <si>
    <t>Mobilizacijos administravimas</t>
  </si>
  <si>
    <t>Pirminė teisinė pagalba</t>
  </si>
  <si>
    <t>Gyvenamosios vietos deklaravimas</t>
  </si>
  <si>
    <t>17</t>
  </si>
  <si>
    <t>12</t>
  </si>
  <si>
    <t>Turto remontas</t>
  </si>
  <si>
    <t>13</t>
  </si>
  <si>
    <t>15</t>
  </si>
  <si>
    <t>Elektroninės demokratijos, viešųjų ir (arba) administracinių paslaugų plėtra, mažinant administracinę naštą juridiniams ir fiziniams asm. (komp. technikos, progr. įrangos įsigijimas ir eksloatavimas, licencijų įsigijimas).</t>
  </si>
  <si>
    <t>16</t>
  </si>
  <si>
    <t>Savivaldybės veiklos viešinimas ir reprezentavimas</t>
  </si>
  <si>
    <t>Užtikrinti finansavimą nenumatytoms išlaidoms dengti</t>
  </si>
  <si>
    <t>9</t>
  </si>
  <si>
    <t xml:space="preserve">SB </t>
  </si>
  <si>
    <t>Iš viso tikslui:</t>
  </si>
  <si>
    <t>02 Savivaldybės paskolų dengimą finansuoti laiku, kuo mažesniais kaštais</t>
  </si>
  <si>
    <t>Užtikrinti paskolų grąžinimą</t>
  </si>
  <si>
    <t>Paskolų grąžinimas</t>
  </si>
  <si>
    <t>Palūkanų mokėjimas</t>
  </si>
  <si>
    <t>Finansavimo šaltiniai</t>
  </si>
  <si>
    <t>Strateginio tikslo kodas</t>
  </si>
  <si>
    <t>Programos pavadinimas</t>
  </si>
  <si>
    <t>Iš jų darbo užmokesčiui</t>
  </si>
  <si>
    <t>IŠ VISO:</t>
  </si>
  <si>
    <t>Bendras lėšų poreikis ir numatomi finansavimo šaltiniai</t>
  </si>
  <si>
    <t>Ekonominės klasifikacijos grupės</t>
  </si>
  <si>
    <t>Paraiška biudžetiniams</t>
  </si>
  <si>
    <t>bazinis biudžetas</t>
  </si>
  <si>
    <t>pakeitimai/
(+padidėjimas
-sumažėjimas)</t>
  </si>
  <si>
    <t>iš viso</t>
  </si>
  <si>
    <t>1. Iš viso lėšų poreikis:</t>
  </si>
  <si>
    <t>1.1.išlaidoms</t>
  </si>
  <si>
    <t>1.1.1.iš jų darbo užmokesčiui</t>
  </si>
  <si>
    <t>1.2. turtui įsigyti ir finansiniams įsipareigojimams vykdyti</t>
  </si>
  <si>
    <t>2. Finansavimas</t>
  </si>
  <si>
    <t xml:space="preserve"> 2.1.Savivaldybės biudžetas:</t>
  </si>
  <si>
    <t>2.1.1. iš jo: valstybės biudžeto specialioji tikslinė dotacija</t>
  </si>
  <si>
    <t xml:space="preserve"> 2.1.2.iš jo: aplinkos apsaugos rėmimo specialiosios programos lėšos</t>
  </si>
  <si>
    <t>2.1.3. iš jo: visuomenės sveikatos rėmimo specialiosios programos lėšos</t>
  </si>
  <si>
    <t>2.2. Kiti šaltiniai:</t>
  </si>
  <si>
    <t>188723322  188698374</t>
  </si>
  <si>
    <t>Efektyvaus savivaldybės valdymo programa</t>
  </si>
  <si>
    <t>06. Efektyvaus savivaldybės valdymo programa</t>
  </si>
  <si>
    <t>01.06.01.02</t>
  </si>
  <si>
    <t>(Nr.06)</t>
  </si>
  <si>
    <t>19</t>
  </si>
  <si>
    <t>Tarpinstitucinio bendradarbiavimo koordinatoriaus pareigybės finansavimas</t>
  </si>
  <si>
    <t>Savivaldybės erdvinių duomenų rinkinio tvarkymas</t>
  </si>
  <si>
    <t>Pavadinimas</t>
  </si>
  <si>
    <t>Turtui įsigyti ir finansiniams įsipareigojimams vykdyti</t>
  </si>
  <si>
    <t>Uždavinio vertinimo kriterijus</t>
  </si>
  <si>
    <t>Planas</t>
  </si>
  <si>
    <t>Panaudotos fondo lėšos, proc.</t>
  </si>
  <si>
    <t>Įgyvendinta veikla, proc.</t>
  </si>
  <si>
    <t>1</t>
  </si>
  <si>
    <t xml:space="preserve">Įsigyta kompiuterių, vnt.;                                                                                                                                  įsigyta serverių, vnt;                                                                                                                                                </t>
  </si>
  <si>
    <t>Išmokėtas darbo užmokestis, proc.</t>
  </si>
  <si>
    <t>Panaudotos rezervo lėšos, proc.</t>
  </si>
  <si>
    <t>Grąžintos paskolos, proc.</t>
  </si>
  <si>
    <t>Sumokėtos palūkanos, proc.</t>
  </si>
  <si>
    <t>tūkst. Eur</t>
  </si>
  <si>
    <r>
      <t xml:space="preserve">Savivaldybės biudžetas </t>
    </r>
    <r>
      <rPr>
        <b/>
        <sz val="10"/>
        <rFont val="Times New Roman"/>
        <family val="1"/>
        <charset val="186"/>
      </rPr>
      <t>SB</t>
    </r>
  </si>
  <si>
    <r>
      <t xml:space="preserve">Skolintos lėšos </t>
    </r>
    <r>
      <rPr>
        <b/>
        <sz val="10"/>
        <rFont val="Times New Roman"/>
        <family val="1"/>
        <charset val="186"/>
      </rPr>
      <t>SL</t>
    </r>
  </si>
  <si>
    <t>2023 m.</t>
  </si>
  <si>
    <t>6</t>
  </si>
  <si>
    <t>3</t>
  </si>
  <si>
    <r>
      <t xml:space="preserve">Kelių priežiūros ir plėtros programa </t>
    </r>
    <r>
      <rPr>
        <b/>
        <sz val="10"/>
        <rFont val="Times New Roman"/>
        <family val="1"/>
        <charset val="186"/>
      </rPr>
      <t>KPPP</t>
    </r>
  </si>
  <si>
    <t>01.01.01.03  01.03.02.09  08.06.01.09  09.08.01.09  10.09.01.09  01.06.01.02  01.03.03.02  04.02.01.04  02.01.01.04   01.06.01.03    01.06.01.04  01.03.02.01</t>
  </si>
  <si>
    <t>2024-ųjų metų išlaidų projektas</t>
  </si>
  <si>
    <t>2024 m.</t>
  </si>
  <si>
    <t>Projektas 2024 m.</t>
  </si>
  <si>
    <t>SB(SP)</t>
  </si>
  <si>
    <r>
      <t xml:space="preserve">Valstybės biudžeto specialioji tikslinė dotacija </t>
    </r>
    <r>
      <rPr>
        <b/>
        <sz val="10"/>
        <rFont val="Times New Roman"/>
        <family val="1"/>
        <charset val="186"/>
      </rPr>
      <t>SB(VB)</t>
    </r>
  </si>
  <si>
    <r>
      <t xml:space="preserve">Aplinkos apsaugos rėmimo specialioji programa </t>
    </r>
    <r>
      <rPr>
        <b/>
        <sz val="10"/>
        <rFont val="Times New Roman"/>
        <family val="1"/>
        <charset val="186"/>
      </rPr>
      <t>SB(AA)</t>
    </r>
  </si>
  <si>
    <r>
      <t xml:space="preserve">Pajamos už suteiktas paslaugas </t>
    </r>
    <r>
      <rPr>
        <b/>
        <sz val="10"/>
        <rFont val="Times New Roman"/>
        <family val="1"/>
        <charset val="186"/>
      </rPr>
      <t>SB(SP)</t>
    </r>
  </si>
  <si>
    <r>
      <t xml:space="preserve">Švietimo įstaigų modernizavimo programa </t>
    </r>
    <r>
      <rPr>
        <b/>
        <sz val="10"/>
        <rFont val="Times New Roman"/>
        <family val="1"/>
      </rPr>
      <t>SB(ŠIMP)</t>
    </r>
  </si>
  <si>
    <r>
      <t>Užsienio valstybių, tarptautinių organizacijų ir Europos Sąjungos lėšos</t>
    </r>
    <r>
      <rPr>
        <b/>
        <sz val="10"/>
        <rFont val="Times New Roman"/>
        <family val="1"/>
      </rPr>
      <t xml:space="preserve"> ES, EEE</t>
    </r>
  </si>
  <si>
    <r>
      <t xml:space="preserve">Visuomenės sveikatos apsaugos rėmimo specialioji programa </t>
    </r>
    <r>
      <rPr>
        <b/>
        <sz val="10"/>
        <rFont val="Times New Roman"/>
        <family val="1"/>
      </rPr>
      <t>SB(VS)</t>
    </r>
  </si>
  <si>
    <r>
      <t xml:space="preserve">Valstybės lėšos </t>
    </r>
    <r>
      <rPr>
        <b/>
        <sz val="10"/>
        <rFont val="Times New Roman"/>
        <family val="1"/>
      </rPr>
      <t>VL</t>
    </r>
  </si>
  <si>
    <r>
      <t xml:space="preserve">Kitos lėšos </t>
    </r>
    <r>
      <rPr>
        <b/>
        <sz val="10"/>
        <rFont val="Times New Roman"/>
        <family val="1"/>
      </rPr>
      <t>KTL</t>
    </r>
  </si>
  <si>
    <r>
      <t xml:space="preserve">Valstybės investicijų programa </t>
    </r>
    <r>
      <rPr>
        <b/>
        <sz val="10"/>
        <rFont val="Times New Roman"/>
        <family val="1"/>
      </rPr>
      <t>VIP</t>
    </r>
  </si>
  <si>
    <t>2.1.4. iš jo: pajamos už suteiktas paslaugas</t>
  </si>
  <si>
    <t xml:space="preserve">2.2.1. švietimo įstaigų modernizavimo programa </t>
  </si>
  <si>
    <t>2.2.2. skolintos lėšos</t>
  </si>
  <si>
    <t>2.2.3. valstybės investicijų programa</t>
  </si>
  <si>
    <t>2.2.4. Užsienio valstybių, tarptautinių organizacijų ir Europos Sąjungos lėšos</t>
  </si>
  <si>
    <t>2.2.5. Valstybės lėšos</t>
  </si>
  <si>
    <t>2.2.6. Kelių priežiūros ir plėtros programos lėšos</t>
  </si>
  <si>
    <t>2.2.7. kitos lėšos</t>
  </si>
  <si>
    <t>PATVIRTINTA</t>
  </si>
  <si>
    <t>Išmokėtas darbo užmokestis ir apmokėta už suteiktas paslaugas, proc.</t>
  </si>
  <si>
    <t>Atsiskaitymai už paslaugas, proc.</t>
  </si>
  <si>
    <t>Išmokėtas darbo užmokestis ir apmokėta už prekes ir suteiktas paslaugas, proc.</t>
  </si>
  <si>
    <t>Šilutės rajono savivaldybės tarybos 2022 m. gruodžio 22 d.</t>
  </si>
  <si>
    <t>2022 m. išlaidos</t>
  </si>
  <si>
    <t>2023 m. išlaidų projektas</t>
  </si>
  <si>
    <t>2023 m. patvirtinta Šilutės rajono savivaldybės taryboje</t>
  </si>
  <si>
    <t>2023 m. faktiškai skirtas finansavimas</t>
  </si>
  <si>
    <t>2025-ųjų metų išlaidų projektas</t>
  </si>
  <si>
    <t>2025 m.</t>
  </si>
  <si>
    <t>2023 m. patvirtinta Šilutės r. savivaldybės taryboje</t>
  </si>
  <si>
    <t>2022 m. išlaidos, tūkst. Eur</t>
  </si>
  <si>
    <t>2023 m. projektas, tūkst. Eur</t>
  </si>
  <si>
    <t>2023 m. patvirtinta Šilutės r. savivaldybės taryboje, tūkst. Eur</t>
  </si>
  <si>
    <t>2023 m. faktiškai skirtas finansavimas, tūkst. Eur</t>
  </si>
  <si>
    <t>Asignavimai 2022 m.</t>
  </si>
  <si>
    <t>2023-iems m. patvirtinta Šilutės r. savivaldybės taryboje</t>
  </si>
  <si>
    <t>2023-iems m. faktiškai skirta</t>
  </si>
  <si>
    <t>Projektas 2025 m.</t>
  </si>
  <si>
    <t xml:space="preserve">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                                                                                                                                                                                           </t>
  </si>
  <si>
    <t xml:space="preserve">20                                                                                                                                                                                               0                                                                                                                                                                                               </t>
  </si>
  <si>
    <t xml:space="preserve">20                                                                                                                                                                                          0                                                                                                                                                                                           </t>
  </si>
  <si>
    <t>Reprezentaciniai suvenyrai, vnt.; laikraščių prenumerata, vnt.</t>
  </si>
  <si>
    <t>1000;     2</t>
  </si>
  <si>
    <t>Topografinių planų kiekis, ha</t>
  </si>
  <si>
    <t>Tiesinių (inžinerinių komunikacijų) planų kiekiai, km</t>
  </si>
  <si>
    <t>14</t>
  </si>
  <si>
    <t>Savivaldybės neprojektinių renginių organizavimas</t>
  </si>
  <si>
    <t>Suorganizuotas renginys, vnt.</t>
  </si>
  <si>
    <t>Ūkinės veiklos įgyvendinimas (Švietimo ir kultūros skyrius Kultūros poskyris)</t>
  </si>
  <si>
    <t xml:space="preserve">Ūkinės veiklos įgyvendinimas (Švietimo ir kultūros skyrius) </t>
  </si>
  <si>
    <t>Ūkinės veiklos įgyvendinimas (Socialinės paramos skyrius)</t>
  </si>
  <si>
    <t>sprendimu Nr. T1-1169</t>
  </si>
  <si>
    <t>(Šilutės rajono savivaldybės tarybos 2023 m. vasario 23 d.</t>
  </si>
  <si>
    <t>sprendimo Nr. T1-    redakcija)</t>
  </si>
  <si>
    <t>2023–2025 m.  ŠILUTĖS RAJONO SAVIVALDYBĖS ADMINISTRACIJOS</t>
  </si>
  <si>
    <t>01.01.01.03</t>
  </si>
  <si>
    <t>01.03.02.09</t>
  </si>
  <si>
    <t xml:space="preserve">01.03.02.09 </t>
  </si>
  <si>
    <t>04.02.01.04</t>
  </si>
  <si>
    <t>02.01.01.04</t>
  </si>
  <si>
    <t>01.03.02.09        01.06.01.03</t>
  </si>
  <si>
    <t>01.06.01.04</t>
  </si>
  <si>
    <t>01.03.02.01</t>
  </si>
  <si>
    <t>Iš viso 06 programai:</t>
  </si>
  <si>
    <t>Šilutės rajono savivaldybės administracijos 2023–2025 m. Efektyvaus savivaldybės valdymo programa</t>
  </si>
  <si>
    <t>sprendimo Nr. T1-1222 redakcija)</t>
  </si>
  <si>
    <t>(Šilutės rajono savivaldybės tarybos 2023 m. gegužės 25 d.</t>
  </si>
  <si>
    <t>Mero ir Tarybos veiklos administravimo skyriaus išlaikymas</t>
  </si>
  <si>
    <t>Šilutės rajono savivaldybės mero rezervo lėšų panaudojimas</t>
  </si>
  <si>
    <t>01.01.01.02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</si>
</sst>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 x14ac:knownFonts="1">
    <font>
      <sz val="11"/>
      <color rgb="FF000000"/>
      <name val="Calibri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color rgb="FFFFFFFF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969696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0"/>
      <name val="Times New Roman"/>
      <family val="1"/>
    </font>
    <font>
      <b/>
      <sz val="10"/>
      <color rgb="FFFF0000"/>
      <name val="Times New Roman"/>
      <family val="1"/>
      <charset val="186"/>
    </font>
  </fonts>
  <fills count="22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D9D9D9"/>
        <bgColor rgb="FFC0C0C0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C0C0C0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0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FFFFCC"/>
      </patternFill>
    </fill>
    <fill>
      <patternFill patternType="solid">
        <fgColor rgb="FFCCFFFF"/>
        <bgColor rgb="FFFFFFCC"/>
      </patternFill>
    </fill>
    <fill>
      <patternFill patternType="solid">
        <fgColor rgb="FFFFFF99"/>
        <bgColor rgb="FFFFFF00"/>
      </patternFill>
    </fill>
    <fill>
      <patternFill patternType="solid">
        <fgColor rgb="FFFFFF00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rgb="FFFFFF00"/>
        <bgColor rgb="FFC0C0C0"/>
      </patternFill>
    </fill>
  </fills>
  <borders count="127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ck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709">
    <xf numFmtId="0" fontId="0" fillId="0" borderId="0" xfId="0"/>
    <xf numFmtId="164" fontId="4" fillId="0" borderId="0" xfId="0" applyNumberFormat="1" applyFont="1"/>
    <xf numFmtId="164" fontId="1" fillId="0" borderId="0" xfId="0" applyNumberFormat="1" applyFont="1"/>
    <xf numFmtId="164" fontId="5" fillId="0" borderId="0" xfId="0" applyNumberFormat="1" applyFont="1"/>
    <xf numFmtId="0" fontId="1" fillId="0" borderId="0" xfId="0" applyFont="1"/>
    <xf numFmtId="0" fontId="1" fillId="2" borderId="0" xfId="0" applyFont="1" applyFill="1" applyBorder="1"/>
    <xf numFmtId="164" fontId="2" fillId="10" borderId="19" xfId="0" applyNumberFormat="1" applyFont="1" applyFill="1" applyBorder="1" applyAlignment="1">
      <alignment horizontal="center" vertical="top"/>
    </xf>
    <xf numFmtId="164" fontId="2" fillId="10" borderId="18" xfId="0" applyNumberFormat="1" applyFont="1" applyFill="1" applyBorder="1" applyAlignment="1">
      <alignment horizontal="center" vertical="top"/>
    </xf>
    <xf numFmtId="164" fontId="2" fillId="10" borderId="38" xfId="0" applyNumberFormat="1" applyFont="1" applyFill="1" applyBorder="1" applyAlignment="1">
      <alignment horizontal="center" vertical="top"/>
    </xf>
    <xf numFmtId="164" fontId="2" fillId="10" borderId="40" xfId="0" applyNumberFormat="1" applyFont="1" applyFill="1" applyBorder="1" applyAlignment="1">
      <alignment horizontal="center" vertical="top"/>
    </xf>
    <xf numFmtId="164" fontId="2" fillId="10" borderId="23" xfId="0" applyNumberFormat="1" applyFont="1" applyFill="1" applyBorder="1" applyAlignment="1">
      <alignment horizontal="center" vertical="top"/>
    </xf>
    <xf numFmtId="164" fontId="2" fillId="10" borderId="26" xfId="0" applyNumberFormat="1" applyFont="1" applyFill="1" applyBorder="1" applyAlignment="1">
      <alignment horizontal="center" vertical="top"/>
    </xf>
    <xf numFmtId="164" fontId="2" fillId="5" borderId="38" xfId="0" applyNumberFormat="1" applyFont="1" applyFill="1" applyBorder="1" applyAlignment="1">
      <alignment horizontal="center" vertical="top"/>
    </xf>
    <xf numFmtId="164" fontId="2" fillId="5" borderId="18" xfId="0" applyNumberFormat="1" applyFont="1" applyFill="1" applyBorder="1" applyAlignment="1">
      <alignment horizontal="center" vertical="top"/>
    </xf>
    <xf numFmtId="164" fontId="2" fillId="5" borderId="19" xfId="0" applyNumberFormat="1" applyFont="1" applyFill="1" applyBorder="1" applyAlignment="1">
      <alignment horizontal="center" vertical="top"/>
    </xf>
    <xf numFmtId="164" fontId="2" fillId="5" borderId="40" xfId="0" applyNumberFormat="1" applyFont="1" applyFill="1" applyBorder="1" applyAlignment="1">
      <alignment horizontal="center" vertical="top"/>
    </xf>
    <xf numFmtId="164" fontId="2" fillId="5" borderId="23" xfId="0" applyNumberFormat="1" applyFont="1" applyFill="1" applyBorder="1" applyAlignment="1">
      <alignment horizontal="center" vertical="top"/>
    </xf>
    <xf numFmtId="0" fontId="1" fillId="0" borderId="0" xfId="0" applyFont="1" applyBorder="1"/>
    <xf numFmtId="164" fontId="2" fillId="5" borderId="26" xfId="0" applyNumberFormat="1" applyFont="1" applyFill="1" applyBorder="1" applyAlignment="1">
      <alignment horizontal="center" vertical="top"/>
    </xf>
    <xf numFmtId="164" fontId="1" fillId="0" borderId="0" xfId="0" applyNumberFormat="1" applyFont="1" applyBorder="1"/>
    <xf numFmtId="164" fontId="1" fillId="2" borderId="0" xfId="0" applyNumberFormat="1" applyFont="1" applyFill="1" applyBorder="1"/>
    <xf numFmtId="164" fontId="2" fillId="4" borderId="19" xfId="0" applyNumberFormat="1" applyFont="1" applyFill="1" applyBorder="1" applyAlignment="1">
      <alignment horizontal="center" vertical="top"/>
    </xf>
    <xf numFmtId="164" fontId="2" fillId="4" borderId="40" xfId="0" applyNumberFormat="1" applyFont="1" applyFill="1" applyBorder="1" applyAlignment="1">
      <alignment horizontal="center" vertical="top"/>
    </xf>
    <xf numFmtId="164" fontId="2" fillId="4" borderId="37" xfId="0" applyNumberFormat="1" applyFont="1" applyFill="1" applyBorder="1" applyAlignment="1">
      <alignment horizontal="center" vertical="top"/>
    </xf>
    <xf numFmtId="164" fontId="2" fillId="10" borderId="37" xfId="0" applyNumberFormat="1" applyFont="1" applyFill="1" applyBorder="1" applyAlignment="1">
      <alignment horizontal="center" vertical="top"/>
    </xf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4" fillId="0" borderId="0" xfId="0" applyFont="1" applyAlignment="1">
      <alignment horizontal="right"/>
    </xf>
    <xf numFmtId="0" fontId="6" fillId="0" borderId="0" xfId="0" applyFont="1"/>
    <xf numFmtId="0" fontId="1" fillId="2" borderId="0" xfId="0" applyFont="1" applyFill="1" applyBorder="1" applyAlignment="1">
      <alignment vertical="top"/>
    </xf>
    <xf numFmtId="0" fontId="1" fillId="9" borderId="37" xfId="0" applyFont="1" applyFill="1" applyBorder="1" applyAlignment="1">
      <alignment horizontal="center" vertical="center" wrapText="1"/>
    </xf>
    <xf numFmtId="0" fontId="6" fillId="0" borderId="0" xfId="0" applyFont="1" applyBorder="1"/>
    <xf numFmtId="49" fontId="4" fillId="2" borderId="0" xfId="0" applyNumberFormat="1" applyFont="1" applyFill="1" applyBorder="1" applyAlignment="1">
      <alignment horizontal="center" vertical="top"/>
    </xf>
    <xf numFmtId="0" fontId="8" fillId="0" borderId="0" xfId="0" applyFont="1"/>
    <xf numFmtId="164" fontId="8" fillId="0" borderId="0" xfId="0" applyNumberFormat="1" applyFont="1"/>
    <xf numFmtId="0" fontId="2" fillId="5" borderId="37" xfId="0" applyFont="1" applyFill="1" applyBorder="1" applyAlignment="1">
      <alignment horizontal="right" vertical="top" wrapText="1"/>
    </xf>
    <xf numFmtId="0" fontId="2" fillId="10" borderId="37" xfId="0" applyFont="1" applyFill="1" applyBorder="1" applyAlignment="1">
      <alignment horizontal="right" vertical="top" wrapText="1"/>
    </xf>
    <xf numFmtId="165" fontId="2" fillId="4" borderId="19" xfId="0" applyNumberFormat="1" applyFont="1" applyFill="1" applyBorder="1" applyAlignment="1">
      <alignment horizontal="center" vertical="top"/>
    </xf>
    <xf numFmtId="165" fontId="2" fillId="4" borderId="40" xfId="0" applyNumberFormat="1" applyFont="1" applyFill="1" applyBorder="1" applyAlignment="1">
      <alignment horizontal="center" vertical="top"/>
    </xf>
    <xf numFmtId="165" fontId="2" fillId="4" borderId="37" xfId="0" applyNumberFormat="1" applyFont="1" applyFill="1" applyBorder="1" applyAlignment="1">
      <alignment horizontal="center" vertical="top"/>
    </xf>
    <xf numFmtId="164" fontId="2" fillId="5" borderId="37" xfId="0" applyNumberFormat="1" applyFont="1" applyFill="1" applyBorder="1" applyAlignment="1">
      <alignment horizontal="right" vertical="top" wrapText="1"/>
    </xf>
    <xf numFmtId="0" fontId="2" fillId="0" borderId="0" xfId="0" applyFont="1" applyProtection="1">
      <protection locked="0"/>
    </xf>
    <xf numFmtId="0" fontId="1" fillId="0" borderId="38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vertical="top" wrapText="1"/>
    </xf>
    <xf numFmtId="164" fontId="1" fillId="0" borderId="19" xfId="0" applyNumberFormat="1" applyFont="1" applyBorder="1" applyAlignment="1">
      <alignment horizontal="center" vertical="top"/>
    </xf>
    <xf numFmtId="164" fontId="1" fillId="0" borderId="40" xfId="0" applyNumberFormat="1" applyFont="1" applyBorder="1" applyAlignment="1">
      <alignment horizontal="center" vertical="top"/>
    </xf>
    <xf numFmtId="0" fontId="6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1" fillId="0" borderId="23" xfId="0" applyFont="1" applyBorder="1" applyAlignment="1">
      <alignment horizontal="center" vertical="center" wrapText="1" indent="1"/>
    </xf>
    <xf numFmtId="164" fontId="1" fillId="0" borderId="38" xfId="0" applyNumberFormat="1" applyFont="1" applyBorder="1" applyAlignment="1">
      <alignment horizontal="center" vertical="top"/>
    </xf>
    <xf numFmtId="164" fontId="2" fillId="12" borderId="23" xfId="0" applyNumberFormat="1" applyFont="1" applyFill="1" applyBorder="1" applyAlignment="1">
      <alignment horizontal="center" vertical="top"/>
    </xf>
    <xf numFmtId="0" fontId="7" fillId="0" borderId="0" xfId="0" applyFont="1"/>
    <xf numFmtId="0" fontId="1" fillId="0" borderId="2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9" fillId="0" borderId="0" xfId="0" applyFont="1"/>
    <xf numFmtId="0" fontId="9" fillId="0" borderId="0" xfId="0" applyFont="1" applyProtection="1">
      <protection locked="0"/>
    </xf>
    <xf numFmtId="0" fontId="9" fillId="0" borderId="0" xfId="0" applyFont="1" applyBorder="1" applyProtection="1">
      <protection locked="0"/>
    </xf>
    <xf numFmtId="164" fontId="2" fillId="10" borderId="84" xfId="0" applyNumberFormat="1" applyFont="1" applyFill="1" applyBorder="1" applyAlignment="1">
      <alignment horizontal="center" vertical="top"/>
    </xf>
    <xf numFmtId="164" fontId="1" fillId="0" borderId="9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164" fontId="1" fillId="0" borderId="52" xfId="0" applyNumberFormat="1" applyFont="1" applyBorder="1" applyAlignment="1">
      <alignment horizontal="center" vertical="center"/>
    </xf>
    <xf numFmtId="164" fontId="1" fillId="7" borderId="52" xfId="0" applyNumberFormat="1" applyFont="1" applyFill="1" applyBorder="1" applyAlignment="1">
      <alignment horizontal="center" vertical="center"/>
    </xf>
    <xf numFmtId="0" fontId="1" fillId="0" borderId="85" xfId="0" applyFont="1" applyBorder="1" applyAlignment="1">
      <alignment horizontal="center" vertical="center" wrapText="1"/>
    </xf>
    <xf numFmtId="164" fontId="1" fillId="0" borderId="71" xfId="0" applyNumberFormat="1" applyFont="1" applyBorder="1" applyAlignment="1">
      <alignment horizontal="center" vertical="center"/>
    </xf>
    <xf numFmtId="164" fontId="1" fillId="7" borderId="71" xfId="0" applyNumberFormat="1" applyFont="1" applyFill="1" applyBorder="1" applyAlignment="1">
      <alignment horizontal="center" vertical="center"/>
    </xf>
    <xf numFmtId="0" fontId="2" fillId="13" borderId="18" xfId="0" applyFont="1" applyFill="1" applyBorder="1" applyAlignment="1">
      <alignment horizontal="center" vertical="center" wrapText="1"/>
    </xf>
    <xf numFmtId="164" fontId="1" fillId="0" borderId="97" xfId="0" applyNumberFormat="1" applyFont="1" applyBorder="1" applyAlignment="1">
      <alignment horizontal="center"/>
    </xf>
    <xf numFmtId="164" fontId="2" fillId="13" borderId="99" xfId="0" applyNumberFormat="1" applyFont="1" applyFill="1" applyBorder="1" applyAlignment="1">
      <alignment horizontal="center"/>
    </xf>
    <xf numFmtId="0" fontId="1" fillId="0" borderId="54" xfId="0" applyFont="1" applyBorder="1" applyAlignment="1" applyProtection="1">
      <alignment horizontal="center" vertical="center" textRotation="90"/>
      <protection locked="0"/>
    </xf>
    <xf numFmtId="0" fontId="1" fillId="0" borderId="54" xfId="0" applyFont="1" applyBorder="1" applyAlignment="1" applyProtection="1">
      <alignment horizontal="center" vertical="center" textRotation="90" wrapText="1"/>
      <protection locked="0"/>
    </xf>
    <xf numFmtId="0" fontId="1" fillId="0" borderId="40" xfId="0" applyFont="1" applyBorder="1" applyAlignment="1">
      <alignment horizontal="center" vertical="center" textRotation="90" wrapText="1"/>
    </xf>
    <xf numFmtId="0" fontId="1" fillId="0" borderId="38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164" fontId="2" fillId="12" borderId="38" xfId="0" applyNumberFormat="1" applyFont="1" applyFill="1" applyBorder="1" applyAlignment="1">
      <alignment horizontal="center" vertical="top"/>
    </xf>
    <xf numFmtId="164" fontId="2" fillId="12" borderId="19" xfId="0" applyNumberFormat="1" applyFont="1" applyFill="1" applyBorder="1" applyAlignment="1">
      <alignment horizontal="center" vertical="top"/>
    </xf>
    <xf numFmtId="164" fontId="2" fillId="12" borderId="40" xfId="0" applyNumberFormat="1" applyFont="1" applyFill="1" applyBorder="1" applyAlignment="1">
      <alignment horizontal="center" vertical="top"/>
    </xf>
    <xf numFmtId="164" fontId="2" fillId="12" borderId="84" xfId="0" applyNumberFormat="1" applyFont="1" applyFill="1" applyBorder="1" applyAlignment="1">
      <alignment horizontal="center" vertical="top"/>
    </xf>
    <xf numFmtId="0" fontId="1" fillId="8" borderId="25" xfId="0" applyFont="1" applyFill="1" applyBorder="1" applyAlignment="1">
      <alignment horizontal="left" vertical="center" textRotation="90" wrapText="1"/>
    </xf>
    <xf numFmtId="0" fontId="1" fillId="8" borderId="25" xfId="0" applyFont="1" applyFill="1" applyBorder="1" applyAlignment="1">
      <alignment horizontal="center" vertical="center" textRotation="90" wrapText="1"/>
    </xf>
    <xf numFmtId="0" fontId="1" fillId="2" borderId="25" xfId="0" applyFont="1" applyFill="1" applyBorder="1" applyAlignment="1">
      <alignment horizontal="center" vertical="center" textRotation="90" wrapText="1"/>
    </xf>
    <xf numFmtId="49" fontId="2" fillId="3" borderId="23" xfId="0" applyNumberFormat="1" applyFont="1" applyFill="1" applyBorder="1" applyAlignment="1">
      <alignment horizontal="center" vertical="top"/>
    </xf>
    <xf numFmtId="49" fontId="2" fillId="4" borderId="18" xfId="0" applyNumberFormat="1" applyFont="1" applyFill="1" applyBorder="1" applyAlignment="1">
      <alignment horizontal="center" vertical="top"/>
    </xf>
    <xf numFmtId="0" fontId="1" fillId="2" borderId="37" xfId="0" applyFont="1" applyFill="1" applyBorder="1" applyAlignment="1">
      <alignment horizontal="center" vertical="center" wrapText="1"/>
    </xf>
    <xf numFmtId="0" fontId="2" fillId="10" borderId="37" xfId="0" applyFont="1" applyFill="1" applyBorder="1" applyAlignment="1">
      <alignment horizontal="center" vertical="top" wrapText="1"/>
    </xf>
    <xf numFmtId="164" fontId="1" fillId="2" borderId="38" xfId="0" applyNumberFormat="1" applyFont="1" applyFill="1" applyBorder="1" applyAlignment="1">
      <alignment horizontal="center" vertical="center"/>
    </xf>
    <xf numFmtId="164" fontId="1" fillId="2" borderId="19" xfId="0" applyNumberFormat="1" applyFont="1" applyFill="1" applyBorder="1" applyAlignment="1">
      <alignment horizontal="center" vertical="center" wrapText="1"/>
    </xf>
    <xf numFmtId="164" fontId="1" fillId="2" borderId="40" xfId="0" applyNumberFormat="1" applyFont="1" applyFill="1" applyBorder="1" applyAlignment="1">
      <alignment horizontal="center" vertical="center" wrapText="1"/>
    </xf>
    <xf numFmtId="164" fontId="1" fillId="6" borderId="109" xfId="0" applyNumberFormat="1" applyFont="1" applyFill="1" applyBorder="1" applyAlignment="1">
      <alignment horizontal="center" vertical="center" wrapText="1"/>
    </xf>
    <xf numFmtId="164" fontId="1" fillId="2" borderId="37" xfId="0" applyNumberFormat="1" applyFont="1" applyFill="1" applyBorder="1" applyAlignment="1" applyProtection="1">
      <alignment horizontal="center" vertical="center"/>
      <protection locked="0"/>
    </xf>
    <xf numFmtId="164" fontId="1" fillId="2" borderId="37" xfId="0" applyNumberFormat="1" applyFont="1" applyFill="1" applyBorder="1" applyAlignment="1">
      <alignment horizontal="center" vertical="center"/>
    </xf>
    <xf numFmtId="164" fontId="2" fillId="5" borderId="37" xfId="0" applyNumberFormat="1" applyFont="1" applyFill="1" applyBorder="1" applyAlignment="1">
      <alignment horizontal="center" vertical="top"/>
    </xf>
    <xf numFmtId="164" fontId="1" fillId="2" borderId="19" xfId="0" applyNumberFormat="1" applyFont="1" applyFill="1" applyBorder="1" applyAlignment="1">
      <alignment horizontal="center" vertical="center"/>
    </xf>
    <xf numFmtId="164" fontId="1" fillId="2" borderId="40" xfId="0" applyNumberFormat="1" applyFont="1" applyFill="1" applyBorder="1" applyAlignment="1">
      <alignment horizontal="center" vertical="center"/>
    </xf>
    <xf numFmtId="164" fontId="1" fillId="6" borderId="109" xfId="0" applyNumberFormat="1" applyFont="1" applyFill="1" applyBorder="1" applyAlignment="1">
      <alignment horizontal="center" vertical="center"/>
    </xf>
    <xf numFmtId="164" fontId="1" fillId="2" borderId="50" xfId="0" applyNumberFormat="1" applyFont="1" applyFill="1" applyBorder="1" applyAlignment="1">
      <alignment horizontal="center" vertical="center"/>
    </xf>
    <xf numFmtId="164" fontId="2" fillId="3" borderId="23" xfId="0" applyNumberFormat="1" applyFont="1" applyFill="1" applyBorder="1" applyAlignment="1">
      <alignment horizontal="center" vertical="top"/>
    </xf>
    <xf numFmtId="49" fontId="2" fillId="4" borderId="19" xfId="0" applyNumberFormat="1" applyFont="1" applyFill="1" applyBorder="1" applyAlignment="1">
      <alignment horizontal="center" vertical="top"/>
    </xf>
    <xf numFmtId="0" fontId="1" fillId="0" borderId="37" xfId="0" applyFont="1" applyBorder="1" applyAlignment="1">
      <alignment horizontal="center" vertical="center" wrapText="1"/>
    </xf>
    <xf numFmtId="0" fontId="1" fillId="0" borderId="91" xfId="0" applyFont="1" applyBorder="1" applyAlignment="1">
      <alignment horizontal="center" vertical="center" wrapText="1"/>
    </xf>
    <xf numFmtId="164" fontId="1" fillId="2" borderId="74" xfId="0" applyNumberFormat="1" applyFont="1" applyFill="1" applyBorder="1" applyAlignment="1">
      <alignment horizontal="center" vertical="center"/>
    </xf>
    <xf numFmtId="164" fontId="1" fillId="0" borderId="75" xfId="0" applyNumberFormat="1" applyFont="1" applyBorder="1" applyAlignment="1">
      <alignment horizontal="center" vertical="center"/>
    </xf>
    <xf numFmtId="164" fontId="1" fillId="0" borderId="67" xfId="0" applyNumberFormat="1" applyFont="1" applyBorder="1" applyAlignment="1">
      <alignment horizontal="center" vertical="center"/>
    </xf>
    <xf numFmtId="164" fontId="1" fillId="0" borderId="68" xfId="0" applyNumberFormat="1" applyFont="1" applyBorder="1" applyAlignment="1">
      <alignment horizontal="center" vertical="center"/>
    </xf>
    <xf numFmtId="164" fontId="1" fillId="0" borderId="76" xfId="0" applyNumberFormat="1" applyFont="1" applyBorder="1" applyAlignment="1">
      <alignment horizontal="center" vertical="center"/>
    </xf>
    <xf numFmtId="164" fontId="1" fillId="0" borderId="74" xfId="0" applyNumberFormat="1" applyFont="1" applyBorder="1" applyAlignment="1">
      <alignment horizontal="center" vertical="center"/>
    </xf>
    <xf numFmtId="164" fontId="1" fillId="0" borderId="111" xfId="0" applyNumberFormat="1" applyFont="1" applyFill="1" applyBorder="1" applyAlignment="1">
      <alignment horizontal="center" vertical="center"/>
    </xf>
    <xf numFmtId="164" fontId="1" fillId="0" borderId="112" xfId="0" applyNumberFormat="1" applyFont="1" applyFill="1" applyBorder="1" applyAlignment="1">
      <alignment horizontal="center" vertical="center"/>
    </xf>
    <xf numFmtId="164" fontId="1" fillId="0" borderId="92" xfId="0" applyNumberFormat="1" applyFont="1" applyBorder="1" applyAlignment="1">
      <alignment horizontal="center" vertical="center"/>
    </xf>
    <xf numFmtId="164" fontId="1" fillId="0" borderId="69" xfId="0" applyNumberFormat="1" applyFont="1" applyBorder="1" applyAlignment="1">
      <alignment horizontal="center" vertical="center"/>
    </xf>
    <xf numFmtId="164" fontId="2" fillId="5" borderId="50" xfId="0" applyNumberFormat="1" applyFont="1" applyFill="1" applyBorder="1" applyAlignment="1">
      <alignment horizontal="center" vertical="top"/>
    </xf>
    <xf numFmtId="164" fontId="1" fillId="0" borderId="113" xfId="0" applyNumberFormat="1" applyFont="1" applyBorder="1" applyAlignment="1">
      <alignment horizontal="center" vertical="center"/>
    </xf>
    <xf numFmtId="164" fontId="1" fillId="0" borderId="91" xfId="0" applyNumberFormat="1" applyFont="1" applyBorder="1" applyAlignment="1">
      <alignment horizontal="center" vertical="center"/>
    </xf>
    <xf numFmtId="164" fontId="1" fillId="0" borderId="114" xfId="0" applyNumberFormat="1" applyFont="1" applyFill="1" applyBorder="1" applyAlignment="1">
      <alignment horizontal="center" vertical="center"/>
    </xf>
    <xf numFmtId="164" fontId="1" fillId="0" borderId="115" xfId="0" applyNumberFormat="1" applyFont="1" applyFill="1" applyBorder="1" applyAlignment="1">
      <alignment horizontal="center" vertical="center"/>
    </xf>
    <xf numFmtId="164" fontId="1" fillId="0" borderId="109" xfId="0" applyNumberFormat="1" applyFont="1" applyFill="1" applyBorder="1" applyAlignment="1">
      <alignment horizontal="center" vertical="center"/>
    </xf>
    <xf numFmtId="164" fontId="1" fillId="0" borderId="116" xfId="0" applyNumberFormat="1" applyFont="1" applyFill="1" applyBorder="1" applyAlignment="1">
      <alignment horizontal="center" vertical="center"/>
    </xf>
    <xf numFmtId="164" fontId="1" fillId="0" borderId="19" xfId="0" applyNumberFormat="1" applyFont="1" applyFill="1" applyBorder="1" applyAlignment="1">
      <alignment horizontal="center" vertical="center"/>
    </xf>
    <xf numFmtId="164" fontId="1" fillId="0" borderId="40" xfId="0" applyNumberFormat="1" applyFont="1" applyFill="1" applyBorder="1" applyAlignment="1">
      <alignment horizontal="center" vertical="center"/>
    </xf>
    <xf numFmtId="164" fontId="2" fillId="5" borderId="117" xfId="0" applyNumberFormat="1" applyFont="1" applyFill="1" applyBorder="1" applyAlignment="1">
      <alignment horizontal="center" vertical="top"/>
    </xf>
    <xf numFmtId="164" fontId="1" fillId="0" borderId="117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4" fontId="1" fillId="0" borderId="40" xfId="0" applyNumberFormat="1" applyFont="1" applyBorder="1" applyAlignment="1">
      <alignment horizontal="center" vertical="center"/>
    </xf>
    <xf numFmtId="164" fontId="1" fillId="0" borderId="37" xfId="0" applyNumberFormat="1" applyFont="1" applyBorder="1" applyAlignment="1">
      <alignment horizontal="center" vertical="center"/>
    </xf>
    <xf numFmtId="164" fontId="2" fillId="5" borderId="84" xfId="0" applyNumberFormat="1" applyFont="1" applyFill="1" applyBorder="1" applyAlignment="1">
      <alignment horizontal="center" vertical="top"/>
    </xf>
    <xf numFmtId="164" fontId="2" fillId="4" borderId="117" xfId="0" applyNumberFormat="1" applyFont="1" applyFill="1" applyBorder="1" applyAlignment="1">
      <alignment horizontal="center" vertical="top"/>
    </xf>
    <xf numFmtId="164" fontId="1" fillId="0" borderId="38" xfId="0" applyNumberFormat="1" applyFont="1" applyBorder="1" applyAlignment="1">
      <alignment horizontal="center" vertical="center"/>
    </xf>
    <xf numFmtId="164" fontId="1" fillId="0" borderId="38" xfId="0" applyNumberFormat="1" applyFont="1" applyFill="1" applyBorder="1" applyAlignment="1">
      <alignment horizontal="center" vertical="center"/>
    </xf>
    <xf numFmtId="164" fontId="2" fillId="5" borderId="118" xfId="0" applyNumberFormat="1" applyFont="1" applyFill="1" applyBorder="1" applyAlignment="1">
      <alignment horizontal="center" vertical="top"/>
    </xf>
    <xf numFmtId="164" fontId="2" fillId="5" borderId="119" xfId="0" applyNumberFormat="1" applyFont="1" applyFill="1" applyBorder="1" applyAlignment="1">
      <alignment horizontal="center" vertical="top"/>
    </xf>
    <xf numFmtId="49" fontId="2" fillId="4" borderId="19" xfId="0" applyNumberFormat="1" applyFont="1" applyFill="1" applyBorder="1" applyAlignment="1">
      <alignment horizontal="right" vertical="top"/>
    </xf>
    <xf numFmtId="164" fontId="2" fillId="3" borderId="50" xfId="0" applyNumberFormat="1" applyFont="1" applyFill="1" applyBorder="1" applyAlignment="1">
      <alignment horizontal="center" vertical="center"/>
    </xf>
    <xf numFmtId="164" fontId="2" fillId="3" borderId="19" xfId="0" applyNumberFormat="1" applyFont="1" applyFill="1" applyBorder="1" applyAlignment="1">
      <alignment horizontal="center" vertical="center"/>
    </xf>
    <xf numFmtId="164" fontId="2" fillId="3" borderId="40" xfId="0" applyNumberFormat="1" applyFont="1" applyFill="1" applyBorder="1" applyAlignment="1">
      <alignment horizontal="center" vertical="center"/>
    </xf>
    <xf numFmtId="164" fontId="2" fillId="4" borderId="117" xfId="0" applyNumberFormat="1" applyFont="1" applyFill="1" applyBorder="1" applyAlignment="1">
      <alignment horizontal="center" vertical="center"/>
    </xf>
    <xf numFmtId="164" fontId="2" fillId="4" borderId="19" xfId="0" applyNumberFormat="1" applyFont="1" applyFill="1" applyBorder="1" applyAlignment="1">
      <alignment horizontal="center" vertical="center"/>
    </xf>
    <xf numFmtId="164" fontId="2" fillId="4" borderId="84" xfId="0" applyNumberFormat="1" applyFont="1" applyFill="1" applyBorder="1" applyAlignment="1">
      <alignment horizontal="center" vertical="center"/>
    </xf>
    <xf numFmtId="164" fontId="2" fillId="3" borderId="18" xfId="0" applyNumberFormat="1" applyFont="1" applyFill="1" applyBorder="1" applyAlignment="1">
      <alignment horizontal="center" vertical="center"/>
    </xf>
    <xf numFmtId="164" fontId="2" fillId="4" borderId="50" xfId="0" applyNumberFormat="1" applyFont="1" applyFill="1" applyBorder="1" applyAlignment="1">
      <alignment horizontal="center" vertical="center"/>
    </xf>
    <xf numFmtId="164" fontId="2" fillId="4" borderId="40" xfId="0" applyNumberFormat="1" applyFont="1" applyFill="1" applyBorder="1" applyAlignment="1">
      <alignment horizontal="center" vertical="center"/>
    </xf>
    <xf numFmtId="164" fontId="2" fillId="3" borderId="117" xfId="0" applyNumberFormat="1" applyFont="1" applyFill="1" applyBorder="1" applyAlignment="1">
      <alignment horizontal="center" vertical="center"/>
    </xf>
    <xf numFmtId="164" fontId="2" fillId="3" borderId="23" xfId="0" applyNumberFormat="1" applyFont="1" applyFill="1" applyBorder="1" applyAlignment="1">
      <alignment horizontal="center" vertical="center"/>
    </xf>
    <xf numFmtId="164" fontId="2" fillId="4" borderId="37" xfId="0" applyNumberFormat="1" applyFont="1" applyFill="1" applyBorder="1" applyAlignment="1">
      <alignment horizontal="center" vertical="center"/>
    </xf>
    <xf numFmtId="164" fontId="2" fillId="3" borderId="37" xfId="0" applyNumberFormat="1" applyFont="1" applyFill="1" applyBorder="1" applyAlignment="1">
      <alignment horizontal="center" vertical="center"/>
    </xf>
    <xf numFmtId="164" fontId="1" fillId="0" borderId="84" xfId="0" applyNumberFormat="1" applyFont="1" applyBorder="1" applyAlignment="1">
      <alignment horizontal="center" vertical="center"/>
    </xf>
    <xf numFmtId="164" fontId="1" fillId="0" borderId="23" xfId="0" applyNumberFormat="1" applyFont="1" applyBorder="1" applyAlignment="1">
      <alignment horizontal="center" vertical="center"/>
    </xf>
    <xf numFmtId="164" fontId="2" fillId="4" borderId="23" xfId="0" applyNumberFormat="1" applyFont="1" applyFill="1" applyBorder="1" applyAlignment="1">
      <alignment horizontal="center" vertical="top"/>
    </xf>
    <xf numFmtId="164" fontId="2" fillId="3" borderId="117" xfId="0" applyNumberFormat="1" applyFont="1" applyFill="1" applyBorder="1" applyAlignment="1">
      <alignment horizontal="center" vertical="top"/>
    </xf>
    <xf numFmtId="164" fontId="2" fillId="3" borderId="19" xfId="0" applyNumberFormat="1" applyFont="1" applyFill="1" applyBorder="1" applyAlignment="1">
      <alignment horizontal="center" vertical="top"/>
    </xf>
    <xf numFmtId="164" fontId="2" fillId="3" borderId="26" xfId="0" applyNumberFormat="1" applyFont="1" applyFill="1" applyBorder="1" applyAlignment="1">
      <alignment horizontal="center" vertical="top"/>
    </xf>
    <xf numFmtId="164" fontId="2" fillId="3" borderId="40" xfId="0" applyNumberFormat="1" applyFont="1" applyFill="1" applyBorder="1" applyAlignment="1">
      <alignment horizontal="center" vertical="top"/>
    </xf>
    <xf numFmtId="164" fontId="2" fillId="4" borderId="50" xfId="0" applyNumberFormat="1" applyFont="1" applyFill="1" applyBorder="1" applyAlignment="1">
      <alignment horizontal="center" vertical="top"/>
    </xf>
    <xf numFmtId="164" fontId="2" fillId="3" borderId="18" xfId="0" applyNumberFormat="1" applyFont="1" applyFill="1" applyBorder="1" applyAlignment="1">
      <alignment horizontal="center" vertical="top"/>
    </xf>
    <xf numFmtId="164" fontId="2" fillId="3" borderId="37" xfId="0" applyNumberFormat="1" applyFont="1" applyFill="1" applyBorder="1" applyAlignment="1">
      <alignment horizontal="center" vertical="top"/>
    </xf>
    <xf numFmtId="165" fontId="2" fillId="4" borderId="117" xfId="0" applyNumberFormat="1" applyFont="1" applyFill="1" applyBorder="1" applyAlignment="1">
      <alignment horizontal="center" vertical="top"/>
    </xf>
    <xf numFmtId="0" fontId="1" fillId="0" borderId="113" xfId="0" applyFont="1" applyBorder="1" applyAlignment="1">
      <alignment horizontal="center" vertical="center" wrapText="1"/>
    </xf>
    <xf numFmtId="164" fontId="1" fillId="2" borderId="117" xfId="0" applyNumberFormat="1" applyFont="1" applyFill="1" applyBorder="1" applyAlignment="1">
      <alignment horizontal="center" vertical="center"/>
    </xf>
    <xf numFmtId="164" fontId="1" fillId="2" borderId="43" xfId="0" applyNumberFormat="1" applyFont="1" applyFill="1" applyBorder="1" applyAlignment="1">
      <alignment horizontal="center" vertical="center"/>
    </xf>
    <xf numFmtId="164" fontId="1" fillId="2" borderId="72" xfId="0" applyNumberFormat="1" applyFont="1" applyFill="1" applyBorder="1" applyAlignment="1">
      <alignment horizontal="center" vertical="center"/>
    </xf>
    <xf numFmtId="164" fontId="1" fillId="0" borderId="53" xfId="0" applyNumberFormat="1" applyFont="1" applyBorder="1" applyAlignment="1">
      <alignment horizontal="center" vertical="center"/>
    </xf>
    <xf numFmtId="164" fontId="2" fillId="10" borderId="117" xfId="0" applyNumberFormat="1" applyFont="1" applyFill="1" applyBorder="1" applyAlignment="1">
      <alignment horizontal="center" vertical="top"/>
    </xf>
    <xf numFmtId="164" fontId="1" fillId="7" borderId="19" xfId="0" applyNumberFormat="1" applyFont="1" applyFill="1" applyBorder="1" applyAlignment="1">
      <alignment horizontal="center" vertical="center"/>
    </xf>
    <xf numFmtId="164" fontId="1" fillId="9" borderId="117" xfId="0" applyNumberFormat="1" applyFont="1" applyFill="1" applyBorder="1" applyAlignment="1">
      <alignment horizontal="center" vertical="center"/>
    </xf>
    <xf numFmtId="164" fontId="1" fillId="9" borderId="19" xfId="0" applyNumberFormat="1" applyFont="1" applyFill="1" applyBorder="1" applyAlignment="1">
      <alignment horizontal="center" vertical="center"/>
    </xf>
    <xf numFmtId="164" fontId="1" fillId="9" borderId="40" xfId="0" applyNumberFormat="1" applyFont="1" applyFill="1" applyBorder="1" applyAlignment="1">
      <alignment horizontal="center" vertical="center"/>
    </xf>
    <xf numFmtId="164" fontId="1" fillId="11" borderId="74" xfId="0" applyNumberFormat="1" applyFont="1" applyFill="1" applyBorder="1" applyAlignment="1">
      <alignment horizontal="center" vertical="center"/>
    </xf>
    <xf numFmtId="164" fontId="1" fillId="7" borderId="75" xfId="0" applyNumberFormat="1" applyFont="1" applyFill="1" applyBorder="1" applyAlignment="1">
      <alignment horizontal="center" vertical="center"/>
    </xf>
    <xf numFmtId="164" fontId="1" fillId="11" borderId="51" xfId="0" applyNumberFormat="1" applyFont="1" applyFill="1" applyBorder="1" applyAlignment="1">
      <alignment horizontal="center" vertical="center"/>
    </xf>
    <xf numFmtId="164" fontId="1" fillId="7" borderId="53" xfId="0" applyNumberFormat="1" applyFont="1" applyFill="1" applyBorder="1" applyAlignment="1">
      <alignment horizontal="center" vertical="center"/>
    </xf>
    <xf numFmtId="164" fontId="1" fillId="2" borderId="51" xfId="0" applyNumberFormat="1" applyFont="1" applyFill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64" fontId="1" fillId="9" borderId="37" xfId="0" applyNumberFormat="1" applyFont="1" applyFill="1" applyBorder="1" applyAlignment="1">
      <alignment horizontal="center" vertical="center"/>
    </xf>
    <xf numFmtId="164" fontId="1" fillId="0" borderId="66" xfId="0" applyNumberFormat="1" applyFont="1" applyBorder="1" applyAlignment="1">
      <alignment horizontal="center" vertical="center"/>
    </xf>
    <xf numFmtId="164" fontId="2" fillId="10" borderId="50" xfId="0" applyNumberFormat="1" applyFont="1" applyFill="1" applyBorder="1" applyAlignment="1">
      <alignment horizontal="center" vertical="top"/>
    </xf>
    <xf numFmtId="0" fontId="2" fillId="0" borderId="0" xfId="0" applyFont="1"/>
    <xf numFmtId="0" fontId="2" fillId="12" borderId="85" xfId="0" applyFont="1" applyFill="1" applyBorder="1" applyAlignment="1">
      <alignment vertical="top" wrapText="1"/>
    </xf>
    <xf numFmtId="164" fontId="2" fillId="12" borderId="85" xfId="0" applyNumberFormat="1" applyFont="1" applyFill="1" applyBorder="1" applyAlignment="1">
      <alignment horizontal="center" vertical="top" wrapText="1"/>
    </xf>
    <xf numFmtId="164" fontId="2" fillId="12" borderId="43" xfId="0" applyNumberFormat="1" applyFont="1" applyFill="1" applyBorder="1" applyAlignment="1">
      <alignment horizontal="center" vertical="top" wrapText="1"/>
    </xf>
    <xf numFmtId="164" fontId="1" fillId="12" borderId="71" xfId="0" applyNumberFormat="1" applyFont="1" applyFill="1" applyBorder="1" applyAlignment="1">
      <alignment horizontal="center" vertical="top" wrapText="1"/>
    </xf>
    <xf numFmtId="164" fontId="2" fillId="12" borderId="75" xfId="0" applyNumberFormat="1" applyFont="1" applyFill="1" applyBorder="1" applyAlignment="1">
      <alignment horizontal="center" vertical="top" wrapText="1"/>
    </xf>
    <xf numFmtId="164" fontId="11" fillId="12" borderId="85" xfId="0" applyNumberFormat="1" applyFont="1" applyFill="1" applyBorder="1" applyAlignment="1">
      <alignment horizontal="center" vertical="top" wrapText="1"/>
    </xf>
    <xf numFmtId="0" fontId="2" fillId="7" borderId="89" xfId="0" applyFont="1" applyFill="1" applyBorder="1" applyAlignment="1">
      <alignment horizontal="left" vertical="top" wrapText="1" indent="1"/>
    </xf>
    <xf numFmtId="164" fontId="1" fillId="7" borderId="89" xfId="0" applyNumberFormat="1" applyFont="1" applyFill="1" applyBorder="1" applyAlignment="1">
      <alignment horizontal="center" vertical="top" wrapText="1"/>
    </xf>
    <xf numFmtId="164" fontId="1" fillId="7" borderId="94" xfId="0" applyNumberFormat="1" applyFont="1" applyFill="1" applyBorder="1" applyAlignment="1">
      <alignment horizontal="center" vertical="top" wrapText="1"/>
    </xf>
    <xf numFmtId="164" fontId="1" fillId="7" borderId="59" xfId="0" applyNumberFormat="1" applyFont="1" applyFill="1" applyBorder="1" applyAlignment="1">
      <alignment horizontal="center" vertical="top" wrapText="1"/>
    </xf>
    <xf numFmtId="164" fontId="1" fillId="7" borderId="60" xfId="0" applyNumberFormat="1" applyFont="1" applyFill="1" applyBorder="1" applyAlignment="1">
      <alignment horizontal="center" vertical="top" wrapText="1"/>
    </xf>
    <xf numFmtId="164" fontId="4" fillId="7" borderId="89" xfId="0" applyNumberFormat="1" applyFont="1" applyFill="1" applyBorder="1" applyAlignment="1">
      <alignment horizontal="center" vertical="top" wrapText="1"/>
    </xf>
    <xf numFmtId="0" fontId="1" fillId="7" borderId="89" xfId="0" applyFont="1" applyFill="1" applyBorder="1" applyAlignment="1">
      <alignment horizontal="left" vertical="top" wrapText="1" indent="2"/>
    </xf>
    <xf numFmtId="164" fontId="1" fillId="7" borderId="93" xfId="0" applyNumberFormat="1" applyFont="1" applyFill="1" applyBorder="1" applyAlignment="1">
      <alignment horizontal="center" vertical="top" wrapText="1"/>
    </xf>
    <xf numFmtId="164" fontId="1" fillId="7" borderId="95" xfId="0" applyNumberFormat="1" applyFont="1" applyFill="1" applyBorder="1" applyAlignment="1">
      <alignment horizontal="center" vertical="top" wrapText="1"/>
    </xf>
    <xf numFmtId="164" fontId="1" fillId="7" borderId="90" xfId="0" applyNumberFormat="1" applyFont="1" applyFill="1" applyBorder="1" applyAlignment="1">
      <alignment horizontal="center" vertical="top" wrapText="1"/>
    </xf>
    <xf numFmtId="164" fontId="4" fillId="7" borderId="90" xfId="0" applyNumberFormat="1" applyFont="1" applyFill="1" applyBorder="1" applyAlignment="1">
      <alignment horizontal="center" vertical="top" wrapText="1"/>
    </xf>
    <xf numFmtId="0" fontId="2" fillId="7" borderId="12" xfId="0" applyFont="1" applyFill="1" applyBorder="1" applyAlignment="1">
      <alignment horizontal="left" vertical="top" wrapText="1" indent="1"/>
    </xf>
    <xf numFmtId="164" fontId="1" fillId="7" borderId="12" xfId="0" applyNumberFormat="1" applyFont="1" applyFill="1" applyBorder="1" applyAlignment="1">
      <alignment horizontal="center" vertical="top" wrapText="1"/>
    </xf>
    <xf numFmtId="164" fontId="1" fillId="7" borderId="51" xfId="0" applyNumberFormat="1" applyFont="1" applyFill="1" applyBorder="1" applyAlignment="1">
      <alignment horizontal="center" vertical="top" wrapText="1"/>
    </xf>
    <xf numFmtId="164" fontId="1" fillId="7" borderId="54" xfId="0" applyNumberFormat="1" applyFont="1" applyFill="1" applyBorder="1" applyAlignment="1">
      <alignment horizontal="center" vertical="top" wrapText="1"/>
    </xf>
    <xf numFmtId="164" fontId="1" fillId="7" borderId="96" xfId="0" applyNumberFormat="1" applyFont="1" applyFill="1" applyBorder="1" applyAlignment="1">
      <alignment horizontal="center" vertical="top" wrapText="1"/>
    </xf>
    <xf numFmtId="164" fontId="1" fillId="7" borderId="91" xfId="0" applyNumberFormat="1" applyFont="1" applyFill="1" applyBorder="1" applyAlignment="1">
      <alignment horizontal="center" vertical="top" wrapText="1"/>
    </xf>
    <xf numFmtId="164" fontId="4" fillId="7" borderId="91" xfId="0" applyNumberFormat="1" applyFont="1" applyFill="1" applyBorder="1" applyAlignment="1">
      <alignment horizontal="center" vertical="top" wrapText="1"/>
    </xf>
    <xf numFmtId="0" fontId="2" fillId="12" borderId="89" xfId="0" applyFont="1" applyFill="1" applyBorder="1" applyAlignment="1">
      <alignment vertical="top" wrapText="1"/>
    </xf>
    <xf numFmtId="164" fontId="2" fillId="12" borderId="89" xfId="0" applyNumberFormat="1" applyFont="1" applyFill="1" applyBorder="1" applyAlignment="1">
      <alignment horizontal="center" vertical="top" wrapText="1"/>
    </xf>
    <xf numFmtId="164" fontId="2" fillId="12" borderId="64" xfId="0" applyNumberFormat="1" applyFont="1" applyFill="1" applyBorder="1" applyAlignment="1">
      <alignment horizontal="center" vertical="top" wrapText="1"/>
    </xf>
    <xf numFmtId="164" fontId="1" fillId="12" borderId="59" xfId="0" applyNumberFormat="1" applyFont="1" applyFill="1" applyBorder="1" applyAlignment="1">
      <alignment horizontal="center" vertical="top" wrapText="1"/>
    </xf>
    <xf numFmtId="164" fontId="2" fillId="12" borderId="78" xfId="0" applyNumberFormat="1" applyFont="1" applyFill="1" applyBorder="1" applyAlignment="1">
      <alignment horizontal="center" vertical="top" wrapText="1"/>
    </xf>
    <xf numFmtId="164" fontId="11" fillId="12" borderId="89" xfId="0" applyNumberFormat="1" applyFont="1" applyFill="1" applyBorder="1" applyAlignment="1">
      <alignment horizontal="center" vertical="top" wrapText="1"/>
    </xf>
    <xf numFmtId="0" fontId="2" fillId="7" borderId="14" xfId="0" applyFont="1" applyFill="1" applyBorder="1" applyAlignment="1">
      <alignment horizontal="left" vertical="top" wrapText="1" indent="1"/>
    </xf>
    <xf numFmtId="164" fontId="2" fillId="7" borderId="14" xfId="0" applyNumberFormat="1" applyFont="1" applyFill="1" applyBorder="1" applyAlignment="1">
      <alignment horizontal="center" vertical="top" wrapText="1"/>
    </xf>
    <xf numFmtId="164" fontId="2" fillId="7" borderId="48" xfId="0" applyNumberFormat="1" applyFont="1" applyFill="1" applyBorder="1" applyAlignment="1">
      <alignment horizontal="center" vertical="top" wrapText="1"/>
    </xf>
    <xf numFmtId="164" fontId="2" fillId="7" borderId="15" xfId="0" applyNumberFormat="1" applyFont="1" applyFill="1" applyBorder="1" applyAlignment="1">
      <alignment horizontal="center" vertical="top" wrapText="1"/>
    </xf>
    <xf numFmtId="0" fontId="1" fillId="7" borderId="90" xfId="0" applyFont="1" applyFill="1" applyBorder="1" applyAlignment="1">
      <alignment horizontal="left" vertical="top" wrapText="1" indent="2"/>
    </xf>
    <xf numFmtId="164" fontId="1" fillId="7" borderId="62" xfId="0" applyNumberFormat="1" applyFont="1" applyFill="1" applyBorder="1" applyAlignment="1">
      <alignment horizontal="center" vertical="top" wrapText="1"/>
    </xf>
    <xf numFmtId="164" fontId="1" fillId="7" borderId="5" xfId="0" applyNumberFormat="1" applyFont="1" applyFill="1" applyBorder="1" applyAlignment="1">
      <alignment horizontal="center" vertical="top" wrapText="1"/>
    </xf>
    <xf numFmtId="164" fontId="1" fillId="7" borderId="63" xfId="0" applyNumberFormat="1" applyFont="1" applyFill="1" applyBorder="1" applyAlignment="1">
      <alignment horizontal="center" vertical="top" wrapText="1"/>
    </xf>
    <xf numFmtId="164" fontId="1" fillId="7" borderId="64" xfId="0" applyNumberFormat="1" applyFont="1" applyFill="1" applyBorder="1" applyAlignment="1">
      <alignment horizontal="center" vertical="top" wrapText="1"/>
    </xf>
    <xf numFmtId="164" fontId="1" fillId="7" borderId="89" xfId="0" applyNumberFormat="1" applyFont="1" applyFill="1" applyBorder="1" applyAlignment="1">
      <alignment horizontal="center" vertical="top"/>
    </xf>
    <xf numFmtId="164" fontId="1" fillId="7" borderId="64" xfId="0" applyNumberFormat="1" applyFont="1" applyFill="1" applyBorder="1" applyAlignment="1">
      <alignment horizontal="center" vertical="top"/>
    </xf>
    <xf numFmtId="164" fontId="1" fillId="7" borderId="60" xfId="0" applyNumberFormat="1" applyFont="1" applyFill="1" applyBorder="1" applyAlignment="1">
      <alignment horizontal="center" vertical="top"/>
    </xf>
    <xf numFmtId="164" fontId="4" fillId="7" borderId="89" xfId="0" applyNumberFormat="1" applyFont="1" applyFill="1" applyBorder="1" applyAlignment="1">
      <alignment horizontal="center" vertical="top"/>
    </xf>
    <xf numFmtId="0" fontId="2" fillId="7" borderId="89" xfId="0" applyFont="1" applyFill="1" applyBorder="1" applyAlignment="1">
      <alignment vertical="top" wrapText="1"/>
    </xf>
    <xf numFmtId="164" fontId="2" fillId="7" borderId="89" xfId="0" applyNumberFormat="1" applyFont="1" applyFill="1" applyBorder="1" applyAlignment="1">
      <alignment horizontal="center" vertical="top" wrapText="1"/>
    </xf>
    <xf numFmtId="164" fontId="2" fillId="7" borderId="65" xfId="0" applyNumberFormat="1" applyFont="1" applyFill="1" applyBorder="1" applyAlignment="1">
      <alignment horizontal="center" vertical="top" wrapText="1"/>
    </xf>
    <xf numFmtId="164" fontId="2" fillId="7" borderId="5" xfId="0" applyNumberFormat="1" applyFont="1" applyFill="1" applyBorder="1" applyAlignment="1">
      <alignment horizontal="center" vertical="top" wrapText="1"/>
    </xf>
    <xf numFmtId="164" fontId="2" fillId="7" borderId="60" xfId="0" applyNumberFormat="1" applyFont="1" applyFill="1" applyBorder="1" applyAlignment="1">
      <alignment horizontal="center" vertical="top" wrapText="1"/>
    </xf>
    <xf numFmtId="164" fontId="11" fillId="7" borderId="89" xfId="0" applyNumberFormat="1" applyFont="1" applyFill="1" applyBorder="1" applyAlignment="1">
      <alignment horizontal="center" vertical="top" wrapText="1"/>
    </xf>
    <xf numFmtId="164" fontId="1" fillId="7" borderId="65" xfId="0" applyNumberFormat="1" applyFont="1" applyFill="1" applyBorder="1" applyAlignment="1">
      <alignment horizontal="center" vertical="top" wrapText="1"/>
    </xf>
    <xf numFmtId="164" fontId="1" fillId="7" borderId="122" xfId="0" applyNumberFormat="1" applyFont="1" applyFill="1" applyBorder="1" applyAlignment="1">
      <alignment horizontal="center" vertical="top" wrapText="1"/>
    </xf>
    <xf numFmtId="164" fontId="1" fillId="7" borderId="89" xfId="0" applyNumberFormat="1" applyFont="1" applyFill="1" applyBorder="1" applyAlignment="1">
      <alignment horizontal="center" wrapText="1"/>
    </xf>
    <xf numFmtId="164" fontId="1" fillId="7" borderId="64" xfId="0" applyNumberFormat="1" applyFont="1" applyFill="1" applyBorder="1" applyAlignment="1">
      <alignment horizontal="center" wrapText="1"/>
    </xf>
    <xf numFmtId="164" fontId="1" fillId="7" borderId="60" xfId="0" applyNumberFormat="1" applyFont="1" applyFill="1" applyBorder="1" applyAlignment="1">
      <alignment horizontal="center" wrapText="1"/>
    </xf>
    <xf numFmtId="164" fontId="4" fillId="7" borderId="89" xfId="0" applyNumberFormat="1" applyFont="1" applyFill="1" applyBorder="1" applyAlignment="1">
      <alignment horizontal="center" wrapText="1"/>
    </xf>
    <xf numFmtId="0" fontId="1" fillId="7" borderId="91" xfId="0" applyFont="1" applyFill="1" applyBorder="1" applyAlignment="1">
      <alignment horizontal="left" vertical="top" wrapText="1" indent="2"/>
    </xf>
    <xf numFmtId="164" fontId="1" fillId="7" borderId="67" xfId="0" applyNumberFormat="1" applyFont="1" applyFill="1" applyBorder="1" applyAlignment="1">
      <alignment horizontal="center" vertical="top" wrapText="1"/>
    </xf>
    <xf numFmtId="164" fontId="1" fillId="7" borderId="68" xfId="0" applyNumberFormat="1" applyFont="1" applyFill="1" applyBorder="1" applyAlignment="1">
      <alignment horizontal="center" vertical="top" wrapText="1"/>
    </xf>
    <xf numFmtId="164" fontId="1" fillId="7" borderId="69" xfId="0" applyNumberFormat="1" applyFont="1" applyFill="1" applyBorder="1" applyAlignment="1">
      <alignment horizontal="center" vertical="top" wrapText="1"/>
    </xf>
    <xf numFmtId="0" fontId="1" fillId="7" borderId="37" xfId="0" applyFont="1" applyFill="1" applyBorder="1" applyAlignment="1">
      <alignment horizontal="center" vertical="center" wrapText="1"/>
    </xf>
    <xf numFmtId="164" fontId="1" fillId="7" borderId="117" xfId="0" applyNumberFormat="1" applyFont="1" applyFill="1" applyBorder="1" applyAlignment="1">
      <alignment horizontal="center" vertical="center"/>
    </xf>
    <xf numFmtId="164" fontId="1" fillId="7" borderId="40" xfId="0" applyNumberFormat="1" applyFont="1" applyFill="1" applyBorder="1" applyAlignment="1">
      <alignment horizontal="center" vertical="center"/>
    </xf>
    <xf numFmtId="164" fontId="1" fillId="7" borderId="37" xfId="0" applyNumberFormat="1" applyFont="1" applyFill="1" applyBorder="1" applyAlignment="1">
      <alignment horizontal="center" vertical="center" wrapText="1"/>
    </xf>
    <xf numFmtId="164" fontId="1" fillId="7" borderId="84" xfId="0" applyNumberFormat="1" applyFont="1" applyFill="1" applyBorder="1" applyAlignment="1">
      <alignment horizontal="center" vertical="center"/>
    </xf>
    <xf numFmtId="164" fontId="1" fillId="7" borderId="18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164" fontId="1" fillId="0" borderId="9" xfId="0" applyNumberFormat="1" applyFont="1" applyBorder="1" applyAlignment="1">
      <alignment horizontal="center" vertical="top"/>
    </xf>
    <xf numFmtId="164" fontId="2" fillId="4" borderId="118" xfId="0" applyNumberFormat="1" applyFont="1" applyFill="1" applyBorder="1" applyAlignment="1">
      <alignment horizontal="center" vertical="top"/>
    </xf>
    <xf numFmtId="164" fontId="2" fillId="4" borderId="119" xfId="0" applyNumberFormat="1" applyFont="1" applyFill="1" applyBorder="1" applyAlignment="1">
      <alignment horizontal="center" vertical="top"/>
    </xf>
    <xf numFmtId="164" fontId="1" fillId="7" borderId="38" xfId="0" applyNumberFormat="1" applyFont="1" applyFill="1" applyBorder="1" applyAlignment="1">
      <alignment horizontal="center" vertical="center"/>
    </xf>
    <xf numFmtId="164" fontId="1" fillId="7" borderId="37" xfId="0" applyNumberFormat="1" applyFont="1" applyFill="1" applyBorder="1" applyAlignment="1">
      <alignment horizontal="center" vertical="center"/>
    </xf>
    <xf numFmtId="164" fontId="2" fillId="10" borderId="80" xfId="0" applyNumberFormat="1" applyFont="1" applyFill="1" applyBorder="1" applyAlignment="1">
      <alignment horizontal="center" vertical="top"/>
    </xf>
    <xf numFmtId="164" fontId="2" fillId="10" borderId="33" xfId="0" applyNumberFormat="1" applyFont="1" applyFill="1" applyBorder="1" applyAlignment="1">
      <alignment horizontal="center" vertical="top"/>
    </xf>
    <xf numFmtId="164" fontId="2" fillId="10" borderId="77" xfId="0" applyNumberFormat="1" applyFont="1" applyFill="1" applyBorder="1" applyAlignment="1">
      <alignment horizontal="center" vertical="top"/>
    </xf>
    <xf numFmtId="164" fontId="2" fillId="10" borderId="31" xfId="0" applyNumberFormat="1" applyFont="1" applyFill="1" applyBorder="1" applyAlignment="1">
      <alignment horizontal="center" vertical="top"/>
    </xf>
    <xf numFmtId="164" fontId="2" fillId="10" borderId="32" xfId="0" applyNumberFormat="1" applyFont="1" applyFill="1" applyBorder="1" applyAlignment="1">
      <alignment horizontal="center" vertical="top"/>
    </xf>
    <xf numFmtId="164" fontId="2" fillId="10" borderId="81" xfId="0" applyNumberFormat="1" applyFont="1" applyFill="1" applyBorder="1" applyAlignment="1">
      <alignment horizontal="center" vertical="top"/>
    </xf>
    <xf numFmtId="0" fontId="2" fillId="7" borderId="0" xfId="0" applyFont="1" applyFill="1" applyBorder="1" applyAlignment="1"/>
    <xf numFmtId="0" fontId="1" fillId="11" borderId="0" xfId="0" applyFont="1" applyFill="1" applyBorder="1" applyAlignment="1">
      <alignment vertical="top"/>
    </xf>
    <xf numFmtId="0" fontId="1" fillId="8" borderId="25" xfId="0" applyFont="1" applyFill="1" applyBorder="1" applyAlignment="1">
      <alignment horizontal="center" vertical="center" textRotation="90"/>
    </xf>
    <xf numFmtId="0" fontId="1" fillId="8" borderId="106" xfId="0" applyFont="1" applyFill="1" applyBorder="1" applyAlignment="1">
      <alignment horizontal="center" vertical="center" textRotation="90"/>
    </xf>
    <xf numFmtId="0" fontId="4" fillId="7" borderId="0" xfId="0" applyFont="1" applyFill="1"/>
    <xf numFmtId="0" fontId="4" fillId="7" borderId="0" xfId="0" applyFont="1" applyFill="1" applyBorder="1"/>
    <xf numFmtId="0" fontId="5" fillId="7" borderId="0" xfId="0" applyFont="1" applyFill="1"/>
    <xf numFmtId="0" fontId="6" fillId="7" borderId="0" xfId="0" applyFont="1" applyFill="1"/>
    <xf numFmtId="0" fontId="1" fillId="7" borderId="74" xfId="0" applyFont="1" applyFill="1" applyBorder="1" applyAlignment="1">
      <alignment vertical="top" wrapText="1"/>
    </xf>
    <xf numFmtId="0" fontId="1" fillId="7" borderId="51" xfId="0" applyFont="1" applyFill="1" applyBorder="1" applyAlignment="1">
      <alignment vertical="top" wrapText="1"/>
    </xf>
    <xf numFmtId="164" fontId="2" fillId="5" borderId="80" xfId="0" applyNumberFormat="1" applyFont="1" applyFill="1" applyBorder="1" applyAlignment="1">
      <alignment horizontal="center" vertical="top"/>
    </xf>
    <xf numFmtId="164" fontId="2" fillId="5" borderId="33" xfId="0" applyNumberFormat="1" applyFont="1" applyFill="1" applyBorder="1" applyAlignment="1">
      <alignment horizontal="center" vertical="top"/>
    </xf>
    <xf numFmtId="164" fontId="2" fillId="5" borderId="77" xfId="0" applyNumberFormat="1" applyFont="1" applyFill="1" applyBorder="1" applyAlignment="1">
      <alignment horizontal="center" vertical="top"/>
    </xf>
    <xf numFmtId="164" fontId="2" fillId="5" borderId="31" xfId="0" applyNumberFormat="1" applyFont="1" applyFill="1" applyBorder="1" applyAlignment="1">
      <alignment horizontal="center" vertical="top"/>
    </xf>
    <xf numFmtId="164" fontId="2" fillId="5" borderId="32" xfId="0" applyNumberFormat="1" applyFont="1" applyFill="1" applyBorder="1" applyAlignment="1">
      <alignment horizontal="center" vertical="top"/>
    </xf>
    <xf numFmtId="164" fontId="2" fillId="5" borderId="81" xfId="0" applyNumberFormat="1" applyFont="1" applyFill="1" applyBorder="1" applyAlignment="1">
      <alignment horizontal="center" vertical="top"/>
    </xf>
    <xf numFmtId="49" fontId="2" fillId="17" borderId="38" xfId="0" applyNumberFormat="1" applyFont="1" applyFill="1" applyBorder="1" applyAlignment="1">
      <alignment horizontal="center" vertical="top"/>
    </xf>
    <xf numFmtId="49" fontId="2" fillId="17" borderId="117" xfId="0" applyNumberFormat="1" applyFont="1" applyFill="1" applyBorder="1" applyAlignment="1">
      <alignment horizontal="center" vertical="top"/>
    </xf>
    <xf numFmtId="164" fontId="2" fillId="17" borderId="117" xfId="0" applyNumberFormat="1" applyFont="1" applyFill="1" applyBorder="1" applyAlignment="1">
      <alignment horizontal="center" vertical="center"/>
    </xf>
    <xf numFmtId="164" fontId="2" fillId="17" borderId="23" xfId="0" applyNumberFormat="1" applyFont="1" applyFill="1" applyBorder="1" applyAlignment="1">
      <alignment horizontal="center" vertical="center"/>
    </xf>
    <xf numFmtId="164" fontId="2" fillId="17" borderId="40" xfId="0" applyNumberFormat="1" applyFont="1" applyFill="1" applyBorder="1" applyAlignment="1">
      <alignment horizontal="center" vertical="center"/>
    </xf>
    <xf numFmtId="164" fontId="2" fillId="17" borderId="84" xfId="0" applyNumberFormat="1" applyFont="1" applyFill="1" applyBorder="1" applyAlignment="1">
      <alignment horizontal="center" vertical="center"/>
    </xf>
    <xf numFmtId="164" fontId="2" fillId="17" borderId="37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2" fillId="7" borderId="0" xfId="0" applyFont="1" applyFill="1" applyBorder="1" applyAlignment="1">
      <alignment horizontal="right"/>
    </xf>
    <xf numFmtId="0" fontId="1" fillId="7" borderId="75" xfId="0" applyFont="1" applyFill="1" applyBorder="1" applyAlignment="1">
      <alignment horizontal="center" vertical="top" wrapText="1"/>
    </xf>
    <xf numFmtId="0" fontId="1" fillId="7" borderId="71" xfId="0" applyFont="1" applyFill="1" applyBorder="1" applyAlignment="1">
      <alignment horizontal="center" vertical="top" wrapText="1"/>
    </xf>
    <xf numFmtId="0" fontId="1" fillId="7" borderId="52" xfId="0" applyFont="1" applyFill="1" applyBorder="1" applyAlignment="1">
      <alignment horizontal="center" vertical="top" wrapText="1"/>
    </xf>
    <xf numFmtId="0" fontId="1" fillId="7" borderId="5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18" borderId="25" xfId="0" applyFont="1" applyFill="1" applyBorder="1" applyAlignment="1">
      <alignment horizontal="center" vertical="top" wrapText="1"/>
    </xf>
    <xf numFmtId="0" fontId="1" fillId="18" borderId="37" xfId="0" applyFont="1" applyFill="1" applyBorder="1" applyAlignment="1">
      <alignment horizontal="center" vertical="center" wrapText="1"/>
    </xf>
    <xf numFmtId="164" fontId="1" fillId="18" borderId="38" xfId="0" applyNumberFormat="1" applyFont="1" applyFill="1" applyBorder="1" applyAlignment="1">
      <alignment horizontal="center" vertical="center"/>
    </xf>
    <xf numFmtId="164" fontId="1" fillId="18" borderId="19" xfId="0" applyNumberFormat="1" applyFont="1" applyFill="1" applyBorder="1" applyAlignment="1">
      <alignment horizontal="center" vertical="center"/>
    </xf>
    <xf numFmtId="164" fontId="1" fillId="18" borderId="40" xfId="0" applyNumberFormat="1" applyFont="1" applyFill="1" applyBorder="1" applyAlignment="1">
      <alignment horizontal="center" vertical="center"/>
    </xf>
    <xf numFmtId="164" fontId="1" fillId="20" borderId="109" xfId="0" applyNumberFormat="1" applyFont="1" applyFill="1" applyBorder="1" applyAlignment="1">
      <alignment horizontal="center" vertical="center"/>
    </xf>
    <xf numFmtId="164" fontId="1" fillId="18" borderId="37" xfId="0" applyNumberFormat="1" applyFont="1" applyFill="1" applyBorder="1" applyAlignment="1">
      <alignment horizontal="center" vertical="center"/>
    </xf>
    <xf numFmtId="0" fontId="1" fillId="18" borderId="13" xfId="0" applyFont="1" applyFill="1" applyBorder="1" applyAlignment="1">
      <alignment horizontal="center" vertical="top" wrapText="1"/>
    </xf>
    <xf numFmtId="0" fontId="2" fillId="21" borderId="37" xfId="0" applyFont="1" applyFill="1" applyBorder="1" applyAlignment="1">
      <alignment horizontal="right" vertical="top" wrapText="1"/>
    </xf>
    <xf numFmtId="164" fontId="2" fillId="21" borderId="38" xfId="0" applyNumberFormat="1" applyFont="1" applyFill="1" applyBorder="1" applyAlignment="1">
      <alignment horizontal="center" vertical="top"/>
    </xf>
    <xf numFmtId="164" fontId="2" fillId="21" borderId="18" xfId="0" applyNumberFormat="1" applyFont="1" applyFill="1" applyBorder="1" applyAlignment="1">
      <alignment horizontal="center" vertical="top"/>
    </xf>
    <xf numFmtId="164" fontId="2" fillId="21" borderId="19" xfId="0" applyNumberFormat="1" applyFont="1" applyFill="1" applyBorder="1" applyAlignment="1">
      <alignment horizontal="center" vertical="top"/>
    </xf>
    <xf numFmtId="164" fontId="2" fillId="21" borderId="40" xfId="0" applyNumberFormat="1" applyFont="1" applyFill="1" applyBorder="1" applyAlignment="1">
      <alignment horizontal="center" vertical="top"/>
    </xf>
    <xf numFmtId="164" fontId="2" fillId="21" borderId="37" xfId="0" applyNumberFormat="1" applyFont="1" applyFill="1" applyBorder="1" applyAlignment="1">
      <alignment horizontal="center" vertical="top"/>
    </xf>
    <xf numFmtId="0" fontId="1" fillId="19" borderId="37" xfId="0" applyFont="1" applyFill="1" applyBorder="1" applyAlignment="1">
      <alignment horizontal="center" vertical="center" wrapText="1"/>
    </xf>
    <xf numFmtId="164" fontId="1" fillId="19" borderId="117" xfId="0" applyNumberFormat="1" applyFont="1" applyFill="1" applyBorder="1" applyAlignment="1">
      <alignment horizontal="center" vertical="center"/>
    </xf>
    <xf numFmtId="164" fontId="1" fillId="19" borderId="23" xfId="0" applyNumberFormat="1" applyFont="1" applyFill="1" applyBorder="1" applyAlignment="1">
      <alignment horizontal="center" vertical="center"/>
    </xf>
    <xf numFmtId="164" fontId="1" fillId="19" borderId="19" xfId="0" applyNumberFormat="1" applyFont="1" applyFill="1" applyBorder="1" applyAlignment="1">
      <alignment horizontal="center" vertical="center"/>
    </xf>
    <xf numFmtId="164" fontId="1" fillId="19" borderId="40" xfId="0" applyNumberFormat="1" applyFont="1" applyFill="1" applyBorder="1" applyAlignment="1">
      <alignment horizontal="center" vertical="center"/>
    </xf>
    <xf numFmtId="164" fontId="1" fillId="19" borderId="37" xfId="0" applyNumberFormat="1" applyFont="1" applyFill="1" applyBorder="1" applyAlignment="1">
      <alignment horizontal="center" vertical="center"/>
    </xf>
    <xf numFmtId="164" fontId="2" fillId="21" borderId="117" xfId="0" applyNumberFormat="1" applyFont="1" applyFill="1" applyBorder="1" applyAlignment="1">
      <alignment horizontal="center" vertical="top"/>
    </xf>
    <xf numFmtId="164" fontId="2" fillId="21" borderId="23" xfId="0" applyNumberFormat="1" applyFont="1" applyFill="1" applyBorder="1" applyAlignment="1">
      <alignment horizontal="center" vertical="top"/>
    </xf>
    <xf numFmtId="164" fontId="1" fillId="21" borderId="117" xfId="0" applyNumberFormat="1" applyFont="1" applyFill="1" applyBorder="1" applyAlignment="1">
      <alignment horizontal="center" vertical="top"/>
    </xf>
    <xf numFmtId="164" fontId="1" fillId="21" borderId="19" xfId="0" applyNumberFormat="1" applyFont="1" applyFill="1" applyBorder="1" applyAlignment="1">
      <alignment horizontal="center" vertical="top"/>
    </xf>
    <xf numFmtId="164" fontId="1" fillId="21" borderId="40" xfId="0" applyNumberFormat="1" applyFont="1" applyFill="1" applyBorder="1" applyAlignment="1">
      <alignment horizontal="center" vertical="top"/>
    </xf>
    <xf numFmtId="0" fontId="1" fillId="0" borderId="0" xfId="0" applyFont="1" applyBorder="1" applyAlignment="1">
      <alignment horizontal="left"/>
    </xf>
    <xf numFmtId="49" fontId="2" fillId="17" borderId="80" xfId="0" applyNumberFormat="1" applyFont="1" applyFill="1" applyBorder="1" applyAlignment="1">
      <alignment horizontal="center" vertical="top"/>
    </xf>
    <xf numFmtId="49" fontId="2" fillId="17" borderId="48" xfId="0" applyNumberFormat="1" applyFont="1" applyFill="1" applyBorder="1" applyAlignment="1">
      <alignment horizontal="center" vertical="top"/>
    </xf>
    <xf numFmtId="49" fontId="2" fillId="17" borderId="51" xfId="0" applyNumberFormat="1" applyFont="1" applyFill="1" applyBorder="1" applyAlignment="1">
      <alignment horizontal="center" vertical="top"/>
    </xf>
    <xf numFmtId="49" fontId="2" fillId="3" borderId="33" xfId="0" applyNumberFormat="1" applyFont="1" applyFill="1" applyBorder="1" applyAlignment="1">
      <alignment horizontal="center" vertical="top"/>
    </xf>
    <xf numFmtId="49" fontId="2" fillId="3" borderId="13" xfId="0" applyNumberFormat="1" applyFont="1" applyFill="1" applyBorder="1" applyAlignment="1">
      <alignment horizontal="center" vertical="top"/>
    </xf>
    <xf numFmtId="49" fontId="2" fillId="3" borderId="52" xfId="0" applyNumberFormat="1" applyFont="1" applyFill="1" applyBorder="1" applyAlignment="1">
      <alignment horizontal="center" vertical="top"/>
    </xf>
    <xf numFmtId="49" fontId="2" fillId="4" borderId="33" xfId="0" applyNumberFormat="1" applyFont="1" applyFill="1" applyBorder="1" applyAlignment="1">
      <alignment horizontal="center" vertical="top"/>
    </xf>
    <xf numFmtId="49" fontId="2" fillId="4" borderId="13" xfId="0" applyNumberFormat="1" applyFont="1" applyFill="1" applyBorder="1" applyAlignment="1">
      <alignment horizontal="center" vertical="top"/>
    </xf>
    <xf numFmtId="49" fontId="2" fillId="4" borderId="52" xfId="0" applyNumberFormat="1" applyFont="1" applyFill="1" applyBorder="1" applyAlignment="1">
      <alignment horizontal="center" vertical="top"/>
    </xf>
    <xf numFmtId="49" fontId="2" fillId="17" borderId="74" xfId="0" applyNumberFormat="1" applyFont="1" applyFill="1" applyBorder="1" applyAlignment="1">
      <alignment horizontal="center" vertical="top"/>
    </xf>
    <xf numFmtId="49" fontId="2" fillId="17" borderId="67" xfId="0" applyNumberFormat="1" applyFont="1" applyFill="1" applyBorder="1" applyAlignment="1">
      <alignment horizontal="center" vertical="top"/>
    </xf>
    <xf numFmtId="49" fontId="2" fillId="3" borderId="108" xfId="0" applyNumberFormat="1" applyFont="1" applyFill="1" applyBorder="1" applyAlignment="1">
      <alignment horizontal="center" vertical="top"/>
    </xf>
    <xf numFmtId="49" fontId="2" fillId="3" borderId="92" xfId="0" applyNumberFormat="1" applyFont="1" applyFill="1" applyBorder="1" applyAlignment="1">
      <alignment horizontal="center" vertical="top"/>
    </xf>
    <xf numFmtId="49" fontId="2" fillId="4" borderId="71" xfId="0" applyNumberFormat="1" applyFont="1" applyFill="1" applyBorder="1" applyAlignment="1">
      <alignment horizontal="center" vertical="top"/>
    </xf>
    <xf numFmtId="49" fontId="2" fillId="4" borderId="68" xfId="0" applyNumberFormat="1" applyFont="1" applyFill="1" applyBorder="1" applyAlignment="1">
      <alignment horizontal="center" vertical="top"/>
    </xf>
    <xf numFmtId="49" fontId="2" fillId="17" borderId="124" xfId="0" applyNumberFormat="1" applyFont="1" applyFill="1" applyBorder="1" applyAlignment="1">
      <alignment horizontal="center" vertical="top"/>
    </xf>
    <xf numFmtId="49" fontId="2" fillId="17" borderId="125" xfId="0" applyNumberFormat="1" applyFont="1" applyFill="1" applyBorder="1" applyAlignment="1">
      <alignment horizontal="center" vertical="top"/>
    </xf>
    <xf numFmtId="49" fontId="2" fillId="3" borderId="25" xfId="0" applyNumberFormat="1" applyFont="1" applyFill="1" applyBorder="1" applyAlignment="1">
      <alignment horizontal="center" vertical="top"/>
    </xf>
    <xf numFmtId="49" fontId="2" fillId="3" borderId="10" xfId="0" applyNumberFormat="1" applyFont="1" applyFill="1" applyBorder="1" applyAlignment="1">
      <alignment horizontal="center" vertical="top"/>
    </xf>
    <xf numFmtId="49" fontId="2" fillId="4" borderId="25" xfId="0" applyNumberFormat="1" applyFont="1" applyFill="1" applyBorder="1" applyAlignment="1">
      <alignment horizontal="center" vertical="top"/>
    </xf>
    <xf numFmtId="49" fontId="2" fillId="4" borderId="10" xfId="0" applyNumberFormat="1" applyFont="1" applyFill="1" applyBorder="1" applyAlignment="1">
      <alignment horizontal="center" vertical="top"/>
    </xf>
    <xf numFmtId="49" fontId="2" fillId="2" borderId="25" xfId="0" applyNumberFormat="1" applyFont="1" applyFill="1" applyBorder="1" applyAlignment="1">
      <alignment horizontal="center" vertical="top"/>
    </xf>
    <xf numFmtId="49" fontId="2" fillId="2" borderId="10" xfId="0" applyNumberFormat="1" applyFont="1" applyFill="1" applyBorder="1" applyAlignment="1">
      <alignment horizontal="center" vertical="top"/>
    </xf>
    <xf numFmtId="49" fontId="2" fillId="17" borderId="126" xfId="0" applyNumberFormat="1" applyFont="1" applyFill="1" applyBorder="1" applyAlignment="1">
      <alignment horizontal="center" vertical="top"/>
    </xf>
    <xf numFmtId="49" fontId="2" fillId="18" borderId="25" xfId="0" applyNumberFormat="1" applyFont="1" applyFill="1" applyBorder="1" applyAlignment="1">
      <alignment horizontal="center" vertical="top"/>
    </xf>
    <xf numFmtId="49" fontId="2" fillId="18" borderId="52" xfId="0" applyNumberFormat="1" applyFont="1" applyFill="1" applyBorder="1" applyAlignment="1">
      <alignment horizontal="center" vertical="top"/>
    </xf>
    <xf numFmtId="0" fontId="2" fillId="7" borderId="0" xfId="0" applyFont="1" applyFill="1" applyBorder="1" applyAlignment="1">
      <alignment horizontal="right"/>
    </xf>
    <xf numFmtId="0" fontId="1" fillId="14" borderId="2" xfId="0" applyFont="1" applyFill="1" applyBorder="1" applyAlignment="1">
      <alignment horizontal="center" vertical="center" textRotation="90" wrapText="1"/>
    </xf>
    <xf numFmtId="0" fontId="1" fillId="14" borderId="41" xfId="0" applyFont="1" applyFill="1" applyBorder="1" applyAlignment="1">
      <alignment horizontal="center" vertical="center" textRotation="90" wrapText="1"/>
    </xf>
    <xf numFmtId="0" fontId="1" fillId="11" borderId="71" xfId="0" applyFont="1" applyFill="1" applyBorder="1" applyAlignment="1">
      <alignment horizontal="center" vertical="top" wrapText="1"/>
    </xf>
    <xf numFmtId="0" fontId="1" fillId="11" borderId="52" xfId="0" applyFont="1" applyFill="1" applyBorder="1" applyAlignment="1">
      <alignment horizontal="center" vertical="top" wrapText="1"/>
    </xf>
    <xf numFmtId="0" fontId="1" fillId="0" borderId="71" xfId="0" applyFont="1" applyBorder="1" applyAlignment="1">
      <alignment horizontal="left" vertical="top" wrapText="1"/>
    </xf>
    <xf numFmtId="0" fontId="1" fillId="0" borderId="52" xfId="0" applyFont="1" applyBorder="1" applyAlignment="1">
      <alignment horizontal="left" vertical="top" wrapText="1"/>
    </xf>
    <xf numFmtId="0" fontId="1" fillId="2" borderId="71" xfId="0" applyFont="1" applyFill="1" applyBorder="1" applyAlignment="1">
      <alignment horizontal="center" vertical="top" wrapText="1"/>
    </xf>
    <xf numFmtId="0" fontId="1" fillId="2" borderId="52" xfId="0" applyFont="1" applyFill="1" applyBorder="1" applyAlignment="1">
      <alignment horizontal="center" vertical="top" wrapText="1"/>
    </xf>
    <xf numFmtId="49" fontId="1" fillId="2" borderId="45" xfId="0" applyNumberFormat="1" applyFont="1" applyFill="1" applyBorder="1" applyAlignment="1">
      <alignment horizontal="center" vertical="center" textRotation="90"/>
    </xf>
    <xf numFmtId="49" fontId="1" fillId="2" borderId="96" xfId="0" applyNumberFormat="1" applyFont="1" applyFill="1" applyBorder="1" applyAlignment="1">
      <alignment horizontal="center" vertical="center" textRotation="90"/>
    </xf>
    <xf numFmtId="49" fontId="1" fillId="2" borderId="37" xfId="0" applyNumberFormat="1" applyFont="1" applyFill="1" applyBorder="1" applyAlignment="1">
      <alignment horizontal="center" vertical="center" textRotation="90"/>
    </xf>
    <xf numFmtId="49" fontId="1" fillId="2" borderId="12" xfId="0" applyNumberFormat="1" applyFont="1" applyFill="1" applyBorder="1" applyAlignment="1">
      <alignment horizontal="center" vertical="center" textRotation="90"/>
    </xf>
    <xf numFmtId="49" fontId="1" fillId="2" borderId="37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0" fontId="1" fillId="7" borderId="74" xfId="0" applyFont="1" applyFill="1" applyBorder="1" applyAlignment="1">
      <alignment horizontal="left" vertical="top" wrapText="1"/>
    </xf>
    <xf numFmtId="0" fontId="1" fillId="7" borderId="5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100" xfId="0" applyFont="1" applyFill="1" applyBorder="1" applyAlignment="1">
      <alignment horizontal="center" vertical="center" textRotation="90" wrapText="1"/>
    </xf>
    <xf numFmtId="0" fontId="1" fillId="2" borderId="101" xfId="0" applyFont="1" applyFill="1" applyBorder="1" applyAlignment="1">
      <alignment horizontal="center" vertical="center" textRotation="90" wrapText="1"/>
    </xf>
    <xf numFmtId="0" fontId="1" fillId="2" borderId="105" xfId="0" applyFont="1" applyFill="1" applyBorder="1" applyAlignment="1">
      <alignment horizontal="center" vertical="center" textRotation="90" wrapText="1"/>
    </xf>
    <xf numFmtId="0" fontId="1" fillId="7" borderId="33" xfId="0" applyFont="1" applyFill="1" applyBorder="1" applyAlignment="1">
      <alignment horizontal="center" vertical="top"/>
    </xf>
    <xf numFmtId="0" fontId="1" fillId="7" borderId="13" xfId="0" applyFont="1" applyFill="1" applyBorder="1" applyAlignment="1">
      <alignment horizontal="center" vertical="top"/>
    </xf>
    <xf numFmtId="0" fontId="1" fillId="7" borderId="52" xfId="0" applyFont="1" applyFill="1" applyBorder="1" applyAlignment="1">
      <alignment horizontal="center" vertical="top"/>
    </xf>
    <xf numFmtId="0" fontId="1" fillId="7" borderId="77" xfId="0" applyFont="1" applyFill="1" applyBorder="1" applyAlignment="1">
      <alignment horizontal="center" vertical="top"/>
    </xf>
    <xf numFmtId="0" fontId="1" fillId="7" borderId="83" xfId="0" applyFont="1" applyFill="1" applyBorder="1" applyAlignment="1">
      <alignment horizontal="center" vertical="top"/>
    </xf>
    <xf numFmtId="0" fontId="1" fillId="7" borderId="53" xfId="0" applyFont="1" applyFill="1" applyBorder="1" applyAlignment="1">
      <alignment horizontal="center" vertical="top"/>
    </xf>
    <xf numFmtId="49" fontId="2" fillId="0" borderId="33" xfId="0" applyNumberFormat="1" applyFont="1" applyBorder="1" applyAlignment="1">
      <alignment horizontal="center" vertical="top"/>
    </xf>
    <xf numFmtId="49" fontId="2" fillId="0" borderId="52" xfId="0" applyNumberFormat="1" applyFont="1" applyBorder="1" applyAlignment="1">
      <alignment horizontal="center" vertical="top"/>
    </xf>
    <xf numFmtId="0" fontId="1" fillId="7" borderId="33" xfId="0" applyFont="1" applyFill="1" applyBorder="1" applyAlignment="1">
      <alignment horizontal="left" vertical="top" wrapText="1"/>
    </xf>
    <xf numFmtId="0" fontId="1" fillId="7" borderId="52" xfId="0" applyFont="1" applyFill="1" applyBorder="1" applyAlignment="1">
      <alignment horizontal="left" vertical="top" wrapText="1"/>
    </xf>
    <xf numFmtId="0" fontId="1" fillId="0" borderId="33" xfId="0" applyFont="1" applyBorder="1" applyAlignment="1">
      <alignment horizontal="center" vertical="top" wrapText="1"/>
    </xf>
    <xf numFmtId="0" fontId="1" fillId="0" borderId="52" xfId="0" applyFont="1" applyBorder="1" applyAlignment="1">
      <alignment horizontal="center" vertical="top" wrapText="1"/>
    </xf>
    <xf numFmtId="49" fontId="1" fillId="0" borderId="45" xfId="0" applyNumberFormat="1" applyFont="1" applyBorder="1" applyAlignment="1">
      <alignment horizontal="center" vertical="center" textRotation="90"/>
    </xf>
    <xf numFmtId="49" fontId="1" fillId="0" borderId="69" xfId="0" applyNumberFormat="1" applyFont="1" applyBorder="1" applyAlignment="1">
      <alignment horizontal="center" vertical="center" textRotation="90"/>
    </xf>
    <xf numFmtId="49" fontId="1" fillId="0" borderId="113" xfId="0" applyNumberFormat="1" applyFont="1" applyBorder="1" applyAlignment="1">
      <alignment horizontal="center" vertical="center" textRotation="90"/>
    </xf>
    <xf numFmtId="49" fontId="1" fillId="0" borderId="91" xfId="0" applyNumberFormat="1" applyFont="1" applyBorder="1" applyAlignment="1">
      <alignment horizontal="center" vertical="center" textRotation="90"/>
    </xf>
    <xf numFmtId="49" fontId="1" fillId="0" borderId="81" xfId="0" applyNumberFormat="1" applyFont="1" applyBorder="1" applyAlignment="1">
      <alignment horizontal="center" vertical="top"/>
    </xf>
    <xf numFmtId="49" fontId="1" fillId="0" borderId="12" xfId="0" applyNumberFormat="1" applyFont="1" applyBorder="1" applyAlignment="1">
      <alignment horizontal="center" vertical="top"/>
    </xf>
    <xf numFmtId="0" fontId="1" fillId="7" borderId="75" xfId="0" applyFont="1" applyFill="1" applyBorder="1" applyAlignment="1">
      <alignment horizontal="center" vertical="top" wrapText="1"/>
    </xf>
    <xf numFmtId="0" fontId="1" fillId="7" borderId="76" xfId="0" applyFont="1" applyFill="1" applyBorder="1" applyAlignment="1">
      <alignment horizontal="center" vertical="top" wrapText="1"/>
    </xf>
    <xf numFmtId="49" fontId="2" fillId="0" borderId="71" xfId="0" applyNumberFormat="1" applyFont="1" applyBorder="1" applyAlignment="1">
      <alignment horizontal="center" vertical="top"/>
    </xf>
    <xf numFmtId="49" fontId="2" fillId="0" borderId="68" xfId="0" applyNumberFormat="1" applyFont="1" applyBorder="1" applyAlignment="1">
      <alignment horizontal="center" vertical="top"/>
    </xf>
    <xf numFmtId="0" fontId="1" fillId="7" borderId="71" xfId="0" applyFont="1" applyFill="1" applyBorder="1" applyAlignment="1">
      <alignment horizontal="left" vertical="top" wrapText="1"/>
    </xf>
    <xf numFmtId="0" fontId="1" fillId="7" borderId="68" xfId="0" applyFont="1" applyFill="1" applyBorder="1" applyAlignment="1">
      <alignment horizontal="left" vertical="top" wrapText="1"/>
    </xf>
    <xf numFmtId="0" fontId="1" fillId="0" borderId="71" xfId="0" applyFont="1" applyBorder="1" applyAlignment="1">
      <alignment horizontal="center" vertical="top" wrapText="1"/>
    </xf>
    <xf numFmtId="0" fontId="1" fillId="0" borderId="68" xfId="0" applyFont="1" applyBorder="1" applyAlignment="1">
      <alignment horizontal="center" vertical="top" wrapText="1"/>
    </xf>
    <xf numFmtId="49" fontId="2" fillId="0" borderId="13" xfId="0" applyNumberFormat="1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/>
    </xf>
    <xf numFmtId="0" fontId="1" fillId="8" borderId="71" xfId="0" applyFont="1" applyFill="1" applyBorder="1" applyAlignment="1">
      <alignment horizontal="left" vertical="top" wrapText="1"/>
    </xf>
    <xf numFmtId="0" fontId="1" fillId="8" borderId="5" xfId="0" applyFont="1" applyFill="1" applyBorder="1" applyAlignment="1">
      <alignment horizontal="left" vertical="top" wrapText="1"/>
    </xf>
    <xf numFmtId="0" fontId="1" fillId="8" borderId="68" xfId="0" applyFont="1" applyFill="1" applyBorder="1" applyAlignment="1">
      <alignment horizontal="left" vertical="top" wrapText="1"/>
    </xf>
    <xf numFmtId="49" fontId="1" fillId="0" borderId="45" xfId="0" applyNumberFormat="1" applyFont="1" applyBorder="1" applyAlignment="1">
      <alignment horizontal="center" vertical="center" textRotation="90" wrapText="1"/>
    </xf>
    <xf numFmtId="49" fontId="1" fillId="0" borderId="63" xfId="0" applyNumberFormat="1" applyFont="1" applyBorder="1" applyAlignment="1">
      <alignment horizontal="center" vertical="center" textRotation="90" wrapText="1"/>
    </xf>
    <xf numFmtId="49" fontId="1" fillId="0" borderId="69" xfId="0" applyNumberFormat="1" applyFont="1" applyBorder="1" applyAlignment="1">
      <alignment horizontal="center" vertical="center" textRotation="90" wrapText="1"/>
    </xf>
    <xf numFmtId="49" fontId="1" fillId="0" borderId="90" xfId="0" applyNumberFormat="1" applyFont="1" applyBorder="1" applyAlignment="1">
      <alignment horizontal="center" vertical="center" textRotation="90"/>
    </xf>
    <xf numFmtId="0" fontId="1" fillId="7" borderId="71" xfId="0" applyFont="1" applyFill="1" applyBorder="1" applyAlignment="1">
      <alignment horizontal="center" vertical="top" wrapText="1"/>
    </xf>
    <xf numFmtId="0" fontId="1" fillId="7" borderId="5" xfId="0" applyFont="1" applyFill="1" applyBorder="1" applyAlignment="1">
      <alignment horizontal="center" vertical="top" wrapText="1"/>
    </xf>
    <xf numFmtId="0" fontId="1" fillId="7" borderId="68" xfId="0" applyFont="1" applyFill="1" applyBorder="1" applyAlignment="1">
      <alignment horizontal="center" vertical="top" wrapText="1"/>
    </xf>
    <xf numFmtId="0" fontId="1" fillId="7" borderId="79" xfId="0" applyFont="1" applyFill="1" applyBorder="1" applyAlignment="1">
      <alignment horizontal="center" vertical="top" wrapText="1"/>
    </xf>
    <xf numFmtId="0" fontId="1" fillId="7" borderId="65" xfId="0" applyFont="1" applyFill="1" applyBorder="1" applyAlignment="1">
      <alignment horizontal="left" vertical="top" wrapText="1"/>
    </xf>
    <xf numFmtId="0" fontId="1" fillId="7" borderId="67" xfId="0" applyFont="1" applyFill="1" applyBorder="1" applyAlignment="1">
      <alignment horizontal="left" vertical="top" wrapText="1"/>
    </xf>
    <xf numFmtId="0" fontId="1" fillId="7" borderId="10" xfId="0" applyFont="1" applyFill="1" applyBorder="1" applyAlignment="1">
      <alignment horizontal="center" vertical="top" wrapText="1"/>
    </xf>
    <xf numFmtId="0" fontId="1" fillId="7" borderId="52" xfId="0" applyFont="1" applyFill="1" applyBorder="1" applyAlignment="1">
      <alignment horizontal="center" vertical="top" wrapText="1"/>
    </xf>
    <xf numFmtId="49" fontId="1" fillId="7" borderId="33" xfId="0" applyNumberFormat="1" applyFont="1" applyFill="1" applyBorder="1" applyAlignment="1">
      <alignment horizontal="center" vertical="top" wrapText="1"/>
    </xf>
    <xf numFmtId="49" fontId="1" fillId="7" borderId="52" xfId="0" applyNumberFormat="1" applyFont="1" applyFill="1" applyBorder="1" applyAlignment="1">
      <alignment horizontal="center" vertical="top" wrapText="1"/>
    </xf>
    <xf numFmtId="0" fontId="1" fillId="8" borderId="33" xfId="0" applyFont="1" applyFill="1" applyBorder="1" applyAlignment="1">
      <alignment horizontal="left" vertical="top" wrapText="1"/>
    </xf>
    <xf numFmtId="0" fontId="1" fillId="8" borderId="52" xfId="0" applyFont="1" applyFill="1" applyBorder="1" applyAlignment="1">
      <alignment horizontal="left" vertical="top" wrapText="1"/>
    </xf>
    <xf numFmtId="49" fontId="1" fillId="0" borderId="88" xfId="0" applyNumberFormat="1" applyFont="1" applyBorder="1" applyAlignment="1">
      <alignment horizontal="center" vertical="center" textRotation="90"/>
    </xf>
    <xf numFmtId="49" fontId="1" fillId="0" borderId="96" xfId="0" applyNumberFormat="1" applyFont="1" applyBorder="1" applyAlignment="1">
      <alignment horizontal="center" vertical="center" textRotation="90"/>
    </xf>
    <xf numFmtId="49" fontId="1" fillId="0" borderId="81" xfId="0" applyNumberFormat="1" applyFont="1" applyBorder="1" applyAlignment="1">
      <alignment horizontal="center" vertical="center" textRotation="90"/>
    </xf>
    <xf numFmtId="49" fontId="1" fillId="0" borderId="12" xfId="0" applyNumberFormat="1" applyFont="1" applyBorder="1" applyAlignment="1">
      <alignment horizontal="center" vertical="center" textRotation="90"/>
    </xf>
    <xf numFmtId="49" fontId="2" fillId="17" borderId="65" xfId="0" applyNumberFormat="1" applyFont="1" applyFill="1" applyBorder="1" applyAlignment="1">
      <alignment horizontal="center" vertical="top"/>
    </xf>
    <xf numFmtId="49" fontId="2" fillId="3" borderId="8" xfId="0" applyNumberFormat="1" applyFont="1" applyFill="1" applyBorder="1" applyAlignment="1">
      <alignment horizontal="center" vertical="top"/>
    </xf>
    <xf numFmtId="49" fontId="2" fillId="4" borderId="5" xfId="0" applyNumberFormat="1" applyFont="1" applyFill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0" fontId="1" fillId="0" borderId="68" xfId="0" applyFont="1" applyBorder="1" applyAlignment="1">
      <alignment horizontal="left" vertical="top" wrapText="1"/>
    </xf>
    <xf numFmtId="0" fontId="1" fillId="7" borderId="107" xfId="0" applyFont="1" applyFill="1" applyBorder="1" applyAlignment="1">
      <alignment horizontal="center" vertical="top" wrapText="1"/>
    </xf>
    <xf numFmtId="0" fontId="1" fillId="7" borderId="53" xfId="0" applyFont="1" applyFill="1" applyBorder="1" applyAlignment="1">
      <alignment horizontal="center" vertical="top" wrapText="1"/>
    </xf>
    <xf numFmtId="0" fontId="1" fillId="11" borderId="33" xfId="0" applyFont="1" applyFill="1" applyBorder="1" applyAlignment="1">
      <alignment horizontal="center" vertical="top" wrapText="1"/>
    </xf>
    <xf numFmtId="0" fontId="1" fillId="11" borderId="68" xfId="0" applyFont="1" applyFill="1" applyBorder="1" applyAlignment="1">
      <alignment horizontal="center" vertical="top" wrapText="1"/>
    </xf>
    <xf numFmtId="0" fontId="1" fillId="11" borderId="77" xfId="0" applyFont="1" applyFill="1" applyBorder="1" applyAlignment="1">
      <alignment horizontal="center" vertical="top" wrapText="1"/>
    </xf>
    <xf numFmtId="0" fontId="1" fillId="11" borderId="7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49" fontId="1" fillId="2" borderId="27" xfId="0" applyNumberFormat="1" applyFont="1" applyFill="1" applyBorder="1" applyAlignment="1">
      <alignment horizontal="center" vertical="center" textRotation="90"/>
    </xf>
    <xf numFmtId="49" fontId="1" fillId="2" borderId="81" xfId="0" applyNumberFormat="1" applyFont="1" applyFill="1" applyBorder="1" applyAlignment="1">
      <alignment horizontal="center" vertical="center" textRotation="90"/>
    </xf>
    <xf numFmtId="49" fontId="1" fillId="2" borderId="91" xfId="0" applyNumberFormat="1" applyFont="1" applyFill="1" applyBorder="1" applyAlignment="1">
      <alignment horizontal="center" vertical="center" textRotation="90"/>
    </xf>
    <xf numFmtId="49" fontId="1" fillId="2" borderId="85" xfId="0" applyNumberFormat="1" applyFont="1" applyFill="1" applyBorder="1" applyAlignment="1">
      <alignment horizontal="center" vertical="top"/>
    </xf>
    <xf numFmtId="49" fontId="1" fillId="2" borderId="91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center" textRotation="90"/>
    </xf>
    <xf numFmtId="49" fontId="1" fillId="2" borderId="85" xfId="0" applyNumberFormat="1" applyFont="1" applyFill="1" applyBorder="1" applyAlignment="1">
      <alignment horizontal="center" vertical="center" textRotation="90"/>
    </xf>
    <xf numFmtId="0" fontId="1" fillId="7" borderId="43" xfId="0" applyFont="1" applyFill="1" applyBorder="1" applyAlignment="1">
      <alignment horizontal="left" vertical="top" wrapText="1"/>
    </xf>
    <xf numFmtId="0" fontId="1" fillId="7" borderId="72" xfId="0" applyFont="1" applyFill="1" applyBorder="1" applyAlignment="1">
      <alignment horizontal="left" vertical="top" wrapText="1"/>
    </xf>
    <xf numFmtId="0" fontId="1" fillId="0" borderId="25" xfId="0" applyFont="1" applyBorder="1" applyAlignment="1">
      <alignment horizontal="center" vertical="top" wrapText="1"/>
    </xf>
    <xf numFmtId="49" fontId="1" fillId="0" borderId="63" xfId="0" applyNumberFormat="1" applyFont="1" applyBorder="1" applyAlignment="1">
      <alignment horizontal="center" vertical="center" textRotation="90"/>
    </xf>
    <xf numFmtId="49" fontId="1" fillId="0" borderId="110" xfId="0" applyNumberFormat="1" applyFont="1" applyBorder="1" applyAlignment="1">
      <alignment horizontal="center" vertical="center" textRotation="90"/>
    </xf>
    <xf numFmtId="49" fontId="1" fillId="0" borderId="85" xfId="0" applyNumberFormat="1" applyFont="1" applyBorder="1" applyAlignment="1">
      <alignment horizontal="center" vertical="top"/>
    </xf>
    <xf numFmtId="49" fontId="1" fillId="0" borderId="90" xfId="0" applyNumberFormat="1" applyFont="1" applyBorder="1" applyAlignment="1">
      <alignment horizontal="center" vertical="top"/>
    </xf>
    <xf numFmtId="49" fontId="1" fillId="0" borderId="91" xfId="0" applyNumberFormat="1" applyFont="1" applyBorder="1" applyAlignment="1">
      <alignment horizontal="center" vertical="top"/>
    </xf>
    <xf numFmtId="164" fontId="1" fillId="4" borderId="26" xfId="0" applyNumberFormat="1" applyFont="1" applyFill="1" applyBorder="1" applyAlignment="1">
      <alignment horizontal="center" vertical="top" wrapText="1"/>
    </xf>
    <xf numFmtId="164" fontId="1" fillId="4" borderId="84" xfId="0" applyNumberFormat="1" applyFont="1" applyFill="1" applyBorder="1" applyAlignment="1">
      <alignment horizontal="center" vertical="top" wrapText="1"/>
    </xf>
    <xf numFmtId="0" fontId="2" fillId="4" borderId="18" xfId="0" applyFont="1" applyFill="1" applyBorder="1" applyAlignment="1">
      <alignment horizontal="left" vertical="center"/>
    </xf>
    <xf numFmtId="0" fontId="2" fillId="4" borderId="26" xfId="0" applyFont="1" applyFill="1" applyBorder="1" applyAlignment="1">
      <alignment horizontal="left" vertical="center"/>
    </xf>
    <xf numFmtId="0" fontId="2" fillId="4" borderId="123" xfId="0" applyFont="1" applyFill="1" applyBorder="1" applyAlignment="1">
      <alignment horizontal="left" vertical="center"/>
    </xf>
    <xf numFmtId="0" fontId="2" fillId="4" borderId="84" xfId="0" applyFont="1" applyFill="1" applyBorder="1" applyAlignment="1">
      <alignment horizontal="left" vertical="center"/>
    </xf>
    <xf numFmtId="0" fontId="1" fillId="11" borderId="75" xfId="0" applyFont="1" applyFill="1" applyBorder="1" applyAlignment="1">
      <alignment horizontal="center" vertical="top" wrapText="1"/>
    </xf>
    <xf numFmtId="0" fontId="1" fillId="19" borderId="5" xfId="0" applyFont="1" applyFill="1" applyBorder="1" applyAlignment="1">
      <alignment horizontal="left" vertical="top" wrapText="1"/>
    </xf>
    <xf numFmtId="0" fontId="1" fillId="19" borderId="25" xfId="0" applyFont="1" applyFill="1" applyBorder="1" applyAlignment="1">
      <alignment horizontal="left" vertical="top" wrapText="1"/>
    </xf>
    <xf numFmtId="49" fontId="1" fillId="18" borderId="27" xfId="0" applyNumberFormat="1" applyFont="1" applyFill="1" applyBorder="1" applyAlignment="1">
      <alignment horizontal="center" vertical="center" textRotation="90"/>
    </xf>
    <xf numFmtId="49" fontId="1" fillId="18" borderId="28" xfId="0" applyNumberFormat="1" applyFont="1" applyFill="1" applyBorder="1" applyAlignment="1">
      <alignment horizontal="center" vertical="center" textRotation="90"/>
    </xf>
    <xf numFmtId="49" fontId="1" fillId="18" borderId="85" xfId="0" applyNumberFormat="1" applyFont="1" applyFill="1" applyBorder="1" applyAlignment="1">
      <alignment horizontal="center" vertical="center" textRotation="90"/>
    </xf>
    <xf numFmtId="49" fontId="1" fillId="18" borderId="91" xfId="0" applyNumberFormat="1" applyFont="1" applyFill="1" applyBorder="1" applyAlignment="1">
      <alignment horizontal="center" vertical="center" textRotation="90"/>
    </xf>
    <xf numFmtId="0" fontId="1" fillId="19" borderId="74" xfId="0" applyFont="1" applyFill="1" applyBorder="1" applyAlignment="1">
      <alignment horizontal="left" vertical="top" wrapText="1"/>
    </xf>
    <xf numFmtId="0" fontId="1" fillId="19" borderId="67" xfId="0" applyFont="1" applyFill="1" applyBorder="1" applyAlignment="1">
      <alignment horizontal="left" vertical="top" wrapText="1"/>
    </xf>
    <xf numFmtId="0" fontId="1" fillId="18" borderId="71" xfId="0" applyFont="1" applyFill="1" applyBorder="1" applyAlignment="1">
      <alignment horizontal="center" vertical="top" wrapText="1"/>
    </xf>
    <xf numFmtId="0" fontId="1" fillId="18" borderId="68" xfId="0" applyFont="1" applyFill="1" applyBorder="1" applyAlignment="1">
      <alignment horizontal="center" vertical="top" wrapText="1"/>
    </xf>
    <xf numFmtId="0" fontId="1" fillId="18" borderId="75" xfId="0" applyFont="1" applyFill="1" applyBorder="1" applyAlignment="1">
      <alignment horizontal="center" vertical="top" wrapText="1"/>
    </xf>
    <xf numFmtId="0" fontId="1" fillId="18" borderId="76" xfId="0" applyFont="1" applyFill="1" applyBorder="1" applyAlignment="1">
      <alignment horizontal="center" vertical="top" wrapText="1"/>
    </xf>
    <xf numFmtId="49" fontId="1" fillId="2" borderId="81" xfId="0" applyNumberFormat="1" applyFont="1" applyFill="1" applyBorder="1" applyAlignment="1">
      <alignment horizontal="center" vertical="top"/>
    </xf>
    <xf numFmtId="49" fontId="1" fillId="18" borderId="81" xfId="0" applyNumberFormat="1" applyFont="1" applyFill="1" applyBorder="1" applyAlignment="1">
      <alignment horizontal="center" vertical="top"/>
    </xf>
    <xf numFmtId="49" fontId="1" fillId="18" borderId="12" xfId="0" applyNumberFormat="1" applyFont="1" applyFill="1" applyBorder="1" applyAlignment="1">
      <alignment horizontal="center" vertical="top"/>
    </xf>
    <xf numFmtId="0" fontId="1" fillId="8" borderId="103" xfId="0" applyFont="1" applyFill="1" applyBorder="1" applyAlignment="1">
      <alignment horizontal="left" vertical="center" textRotation="90" wrapText="1"/>
    </xf>
    <xf numFmtId="0" fontId="1" fillId="8" borderId="47" xfId="0" applyFont="1" applyFill="1" applyBorder="1" applyAlignment="1">
      <alignment horizontal="left" vertical="center" textRotation="90" wrapText="1"/>
    </xf>
    <xf numFmtId="0" fontId="1" fillId="8" borderId="102" xfId="0" applyFont="1" applyFill="1" applyBorder="1" applyAlignment="1">
      <alignment horizontal="center" vertical="center" textRotation="90" wrapText="1"/>
    </xf>
    <xf numFmtId="0" fontId="1" fillId="8" borderId="46" xfId="0" applyFont="1" applyFill="1" applyBorder="1" applyAlignment="1">
      <alignment horizontal="center" vertical="center" textRotation="90" wrapText="1"/>
    </xf>
    <xf numFmtId="0" fontId="1" fillId="8" borderId="5" xfId="0" applyFont="1" applyFill="1" applyBorder="1" applyAlignment="1">
      <alignment horizontal="center" vertical="center"/>
    </xf>
    <xf numFmtId="0" fontId="1" fillId="8" borderId="103" xfId="0" applyFont="1" applyFill="1" applyBorder="1" applyAlignment="1">
      <alignment horizontal="center" vertical="center" textRotation="90" wrapText="1"/>
    </xf>
    <xf numFmtId="0" fontId="1" fillId="8" borderId="47" xfId="0" applyFont="1" applyFill="1" applyBorder="1" applyAlignment="1">
      <alignment horizontal="center" vertical="center" textRotation="90" wrapText="1"/>
    </xf>
    <xf numFmtId="0" fontId="1" fillId="2" borderId="102" xfId="0" applyFont="1" applyFill="1" applyBorder="1" applyAlignment="1">
      <alignment horizontal="center" vertical="center" textRotation="90" wrapText="1"/>
    </xf>
    <xf numFmtId="0" fontId="1" fillId="2" borderId="46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/>
    </xf>
    <xf numFmtId="0" fontId="1" fillId="2" borderId="103" xfId="0" applyFont="1" applyFill="1" applyBorder="1" applyAlignment="1">
      <alignment horizontal="center" vertical="center" textRotation="90" wrapText="1"/>
    </xf>
    <xf numFmtId="0" fontId="1" fillId="2" borderId="47" xfId="0" applyFont="1" applyFill="1" applyBorder="1" applyAlignment="1">
      <alignment horizontal="center" vertical="center" textRotation="90" wrapText="1"/>
    </xf>
    <xf numFmtId="0" fontId="1" fillId="11" borderId="53" xfId="0" applyFont="1" applyFill="1" applyBorder="1" applyAlignment="1">
      <alignment horizontal="center" vertical="top" wrapText="1"/>
    </xf>
    <xf numFmtId="49" fontId="2" fillId="2" borderId="71" xfId="0" applyNumberFormat="1" applyFont="1" applyFill="1" applyBorder="1" applyAlignment="1">
      <alignment horizontal="center" vertical="top"/>
    </xf>
    <xf numFmtId="49" fontId="2" fillId="2" borderId="52" xfId="0" applyNumberFormat="1" applyFont="1" applyFill="1" applyBorder="1" applyAlignment="1">
      <alignment horizontal="center" vertical="top"/>
    </xf>
    <xf numFmtId="49" fontId="2" fillId="17" borderId="39" xfId="0" applyNumberFormat="1" applyFont="1" applyFill="1" applyBorder="1" applyAlignment="1">
      <alignment horizontal="center" vertical="top"/>
    </xf>
    <xf numFmtId="49" fontId="2" fillId="17" borderId="7" xfId="0" applyNumberFormat="1" applyFont="1" applyFill="1" applyBorder="1" applyAlignment="1">
      <alignment horizontal="center" vertical="top"/>
    </xf>
    <xf numFmtId="49" fontId="2" fillId="3" borderId="30" xfId="0" applyNumberFormat="1" applyFont="1" applyFill="1" applyBorder="1" applyAlignment="1">
      <alignment horizontal="center" vertical="top"/>
    </xf>
    <xf numFmtId="49" fontId="2" fillId="2" borderId="5" xfId="0" applyNumberFormat="1" applyFont="1" applyFill="1" applyBorder="1" applyAlignment="1">
      <alignment horizontal="center" vertical="top"/>
    </xf>
    <xf numFmtId="0" fontId="1" fillId="0" borderId="10" xfId="0" applyFont="1" applyBorder="1" applyAlignment="1">
      <alignment horizontal="left" vertical="top" wrapText="1"/>
    </xf>
    <xf numFmtId="0" fontId="1" fillId="15" borderId="3" xfId="0" applyFont="1" applyFill="1" applyBorder="1" applyAlignment="1">
      <alignment horizontal="center" vertical="center" textRotation="90" wrapText="1"/>
    </xf>
    <xf numFmtId="0" fontId="1" fillId="15" borderId="49" xfId="0" applyFont="1" applyFill="1" applyBorder="1" applyAlignment="1">
      <alignment horizontal="center" vertical="center" textRotation="90" wrapText="1"/>
    </xf>
    <xf numFmtId="0" fontId="1" fillId="16" borderId="4" xfId="0" applyFont="1" applyFill="1" applyBorder="1" applyAlignment="1">
      <alignment horizontal="center" vertical="center" textRotation="90" wrapText="1"/>
    </xf>
    <xf numFmtId="0" fontId="1" fillId="16" borderId="42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42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textRotation="90" wrapText="1"/>
    </xf>
    <xf numFmtId="0" fontId="1" fillId="2" borderId="104" xfId="0" applyFont="1" applyFill="1" applyBorder="1" applyAlignment="1">
      <alignment horizontal="center" vertical="center" textRotation="90" wrapText="1"/>
    </xf>
    <xf numFmtId="0" fontId="2" fillId="4" borderId="19" xfId="0" applyFont="1" applyFill="1" applyBorder="1" applyAlignment="1">
      <alignment horizontal="left" vertical="center"/>
    </xf>
    <xf numFmtId="0" fontId="2" fillId="4" borderId="40" xfId="0" applyFont="1" applyFill="1" applyBorder="1" applyAlignment="1">
      <alignment horizontal="left" vertical="center"/>
    </xf>
    <xf numFmtId="49" fontId="2" fillId="2" borderId="35" xfId="0" applyNumberFormat="1" applyFont="1" applyFill="1" applyBorder="1" applyAlignment="1">
      <alignment horizontal="left" vertical="center" wrapText="1"/>
    </xf>
    <xf numFmtId="49" fontId="2" fillId="2" borderId="16" xfId="0" applyNumberFormat="1" applyFont="1" applyFill="1" applyBorder="1" applyAlignment="1">
      <alignment horizontal="left" vertical="center" wrapText="1"/>
    </xf>
    <xf numFmtId="49" fontId="2" fillId="2" borderId="73" xfId="0" applyNumberFormat="1" applyFont="1" applyFill="1" applyBorder="1" applyAlignment="1">
      <alignment horizontal="left" vertical="center" wrapText="1"/>
    </xf>
    <xf numFmtId="0" fontId="2" fillId="17" borderId="35" xfId="0" applyFont="1" applyFill="1" applyBorder="1" applyAlignment="1">
      <alignment horizontal="left" vertical="center"/>
    </xf>
    <xf numFmtId="0" fontId="2" fillId="17" borderId="22" xfId="0" applyFont="1" applyFill="1" applyBorder="1" applyAlignment="1">
      <alignment horizontal="left" vertical="center"/>
    </xf>
    <xf numFmtId="0" fontId="2" fillId="17" borderId="40" xfId="0" applyFont="1" applyFill="1" applyBorder="1" applyAlignment="1">
      <alignment horizontal="left" vertical="center"/>
    </xf>
    <xf numFmtId="49" fontId="2" fillId="3" borderId="22" xfId="0" applyNumberFormat="1" applyFont="1" applyFill="1" applyBorder="1" applyAlignment="1">
      <alignment horizontal="left" vertical="center"/>
    </xf>
    <xf numFmtId="49" fontId="2" fillId="3" borderId="40" xfId="0" applyNumberFormat="1" applyFont="1" applyFill="1" applyBorder="1" applyAlignment="1">
      <alignment horizontal="left" vertical="center"/>
    </xf>
    <xf numFmtId="0" fontId="2" fillId="8" borderId="56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87" xfId="0" applyFont="1" applyFill="1" applyBorder="1" applyAlignment="1">
      <alignment horizontal="center" vertical="center" wrapText="1"/>
    </xf>
    <xf numFmtId="0" fontId="2" fillId="8" borderId="56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top" wrapText="1"/>
    </xf>
    <xf numFmtId="0" fontId="2" fillId="8" borderId="87" xfId="0" applyFont="1" applyFill="1" applyBorder="1" applyAlignment="1">
      <alignment horizontal="center" vertical="top" wrapText="1"/>
    </xf>
    <xf numFmtId="0" fontId="2" fillId="2" borderId="56" xfId="0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top" wrapText="1"/>
    </xf>
    <xf numFmtId="0" fontId="2" fillId="2" borderId="87" xfId="0" applyFont="1" applyFill="1" applyBorder="1" applyAlignment="1">
      <alignment horizontal="center" vertical="top" wrapText="1"/>
    </xf>
    <xf numFmtId="0" fontId="2" fillId="8" borderId="100" xfId="0" applyFont="1" applyFill="1" applyBorder="1" applyAlignment="1">
      <alignment horizontal="center" vertical="center" textRotation="90" wrapText="1"/>
    </xf>
    <xf numFmtId="0" fontId="2" fillId="8" borderId="101" xfId="0" applyFont="1" applyFill="1" applyBorder="1" applyAlignment="1">
      <alignment horizontal="center" vertical="center" textRotation="90" wrapText="1"/>
    </xf>
    <xf numFmtId="0" fontId="2" fillId="8" borderId="105" xfId="0" applyFont="1" applyFill="1" applyBorder="1" applyAlignment="1">
      <alignment horizontal="center" vertical="center" textRotation="90" wrapText="1"/>
    </xf>
    <xf numFmtId="0" fontId="2" fillId="11" borderId="56" xfId="0" applyFont="1" applyFill="1" applyBorder="1" applyAlignment="1">
      <alignment horizontal="center" vertical="top"/>
    </xf>
    <xf numFmtId="0" fontId="2" fillId="11" borderId="20" xfId="0" applyFont="1" applyFill="1" applyBorder="1" applyAlignment="1">
      <alignment horizontal="center" vertical="top"/>
    </xf>
    <xf numFmtId="0" fontId="2" fillId="11" borderId="87" xfId="0" applyFont="1" applyFill="1" applyBorder="1" applyAlignment="1">
      <alignment horizontal="center" vertical="top"/>
    </xf>
    <xf numFmtId="0" fontId="1" fillId="11" borderId="102" xfId="0" applyFont="1" applyFill="1" applyBorder="1" applyAlignment="1">
      <alignment horizontal="center" vertical="center"/>
    </xf>
    <xf numFmtId="0" fontId="1" fillId="11" borderId="46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top"/>
    </xf>
    <xf numFmtId="0" fontId="1" fillId="11" borderId="79" xfId="0" applyFont="1" applyFill="1" applyBorder="1" applyAlignment="1">
      <alignment horizontal="center" vertical="top"/>
    </xf>
    <xf numFmtId="49" fontId="2" fillId="3" borderId="24" xfId="0" applyNumberFormat="1" applyFont="1" applyFill="1" applyBorder="1" applyAlignment="1">
      <alignment horizontal="center" vertical="top"/>
    </xf>
    <xf numFmtId="49" fontId="1" fillId="7" borderId="88" xfId="0" applyNumberFormat="1" applyFont="1" applyFill="1" applyBorder="1" applyAlignment="1">
      <alignment horizontal="center" vertical="center" textRotation="90"/>
    </xf>
    <xf numFmtId="49" fontId="1" fillId="7" borderId="15" xfId="0" applyNumberFormat="1" applyFont="1" applyFill="1" applyBorder="1" applyAlignment="1">
      <alignment horizontal="center" vertical="center" textRotation="90"/>
    </xf>
    <xf numFmtId="49" fontId="1" fillId="7" borderId="81" xfId="0" applyNumberFormat="1" applyFont="1" applyFill="1" applyBorder="1" applyAlignment="1">
      <alignment horizontal="center" vertical="center" textRotation="90"/>
    </xf>
    <xf numFmtId="49" fontId="1" fillId="7" borderId="12" xfId="0" applyNumberFormat="1" applyFont="1" applyFill="1" applyBorder="1" applyAlignment="1">
      <alignment horizontal="center" vertical="center" textRotation="90"/>
    </xf>
    <xf numFmtId="49" fontId="1" fillId="0" borderId="113" xfId="0" applyNumberFormat="1" applyFont="1" applyBorder="1" applyAlignment="1">
      <alignment horizontal="center" vertical="top"/>
    </xf>
    <xf numFmtId="49" fontId="1" fillId="7" borderId="75" xfId="0" applyNumberFormat="1" applyFont="1" applyFill="1" applyBorder="1" applyAlignment="1">
      <alignment horizontal="center" vertical="top" wrapText="1"/>
    </xf>
    <xf numFmtId="49" fontId="1" fillId="7" borderId="76" xfId="0" applyNumberFormat="1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49" fontId="1" fillId="7" borderId="71" xfId="0" applyNumberFormat="1" applyFont="1" applyFill="1" applyBorder="1" applyAlignment="1">
      <alignment horizontal="center" vertical="top" wrapText="1"/>
    </xf>
    <xf numFmtId="49" fontId="1" fillId="7" borderId="5" xfId="0" applyNumberFormat="1" applyFont="1" applyFill="1" applyBorder="1" applyAlignment="1">
      <alignment horizontal="center" vertical="top" wrapText="1"/>
    </xf>
    <xf numFmtId="49" fontId="1" fillId="7" borderId="68" xfId="0" applyNumberFormat="1" applyFont="1" applyFill="1" applyBorder="1" applyAlignment="1">
      <alignment horizontal="center" vertical="top" wrapText="1"/>
    </xf>
    <xf numFmtId="49" fontId="1" fillId="7" borderId="79" xfId="0" applyNumberFormat="1" applyFont="1" applyFill="1" applyBorder="1" applyAlignment="1">
      <alignment horizontal="center" vertical="top" wrapText="1"/>
    </xf>
    <xf numFmtId="164" fontId="1" fillId="0" borderId="71" xfId="0" applyNumberFormat="1" applyFont="1" applyBorder="1" applyAlignment="1">
      <alignment horizontal="left" vertical="top" wrapText="1"/>
    </xf>
    <xf numFmtId="164" fontId="1" fillId="0" borderId="68" xfId="0" applyNumberFormat="1" applyFont="1" applyBorder="1" applyAlignment="1">
      <alignment horizontal="left" vertical="top" wrapText="1"/>
    </xf>
    <xf numFmtId="164" fontId="1" fillId="0" borderId="45" xfId="0" applyNumberFormat="1" applyFont="1" applyBorder="1" applyAlignment="1">
      <alignment horizontal="center" vertical="center" textRotation="90"/>
    </xf>
    <xf numFmtId="164" fontId="1" fillId="0" borderId="69" xfId="0" applyNumberFormat="1" applyFont="1" applyBorder="1" applyAlignment="1">
      <alignment horizontal="center" vertical="center" textRotation="90"/>
    </xf>
    <xf numFmtId="49" fontId="2" fillId="19" borderId="33" xfId="0" applyNumberFormat="1" applyFont="1" applyFill="1" applyBorder="1" applyAlignment="1">
      <alignment horizontal="center" vertical="top"/>
    </xf>
    <xf numFmtId="49" fontId="2" fillId="19" borderId="68" xfId="0" applyNumberFormat="1" applyFont="1" applyFill="1" applyBorder="1" applyAlignment="1">
      <alignment horizontal="center" vertical="top"/>
    </xf>
    <xf numFmtId="0" fontId="1" fillId="19" borderId="33" xfId="0" applyFont="1" applyFill="1" applyBorder="1" applyAlignment="1">
      <alignment horizontal="left" vertical="top" wrapText="1"/>
    </xf>
    <xf numFmtId="0" fontId="1" fillId="19" borderId="68" xfId="0" applyFont="1" applyFill="1" applyBorder="1" applyAlignment="1">
      <alignment horizontal="left" vertical="top" wrapText="1"/>
    </xf>
    <xf numFmtId="0" fontId="1" fillId="19" borderId="19" xfId="0" applyFont="1" applyFill="1" applyBorder="1" applyAlignment="1">
      <alignment horizontal="center" vertical="top" wrapText="1"/>
    </xf>
    <xf numFmtId="0" fontId="1" fillId="19" borderId="68" xfId="0" applyFont="1" applyFill="1" applyBorder="1" applyAlignment="1">
      <alignment horizontal="center" vertical="top" wrapText="1"/>
    </xf>
    <xf numFmtId="49" fontId="1" fillId="19" borderId="88" xfId="0" applyNumberFormat="1" applyFont="1" applyFill="1" applyBorder="1" applyAlignment="1">
      <alignment horizontal="center" vertical="center" textRotation="90"/>
    </xf>
    <xf numFmtId="49" fontId="1" fillId="19" borderId="69" xfId="0" applyNumberFormat="1" applyFont="1" applyFill="1" applyBorder="1" applyAlignment="1">
      <alignment horizontal="center" vertical="center" textRotation="90"/>
    </xf>
    <xf numFmtId="164" fontId="2" fillId="3" borderId="22" xfId="0" applyNumberFormat="1" applyFont="1" applyFill="1" applyBorder="1" applyAlignment="1">
      <alignment horizontal="right" vertical="top"/>
    </xf>
    <xf numFmtId="164" fontId="2" fillId="3" borderId="40" xfId="0" applyNumberFormat="1" applyFont="1" applyFill="1" applyBorder="1" applyAlignment="1">
      <alignment horizontal="right" vertical="top"/>
    </xf>
    <xf numFmtId="164" fontId="2" fillId="0" borderId="71" xfId="0" applyNumberFormat="1" applyFont="1" applyBorder="1" applyAlignment="1">
      <alignment horizontal="center" vertical="top"/>
    </xf>
    <xf numFmtId="164" fontId="2" fillId="0" borderId="68" xfId="0" applyNumberFormat="1" applyFont="1" applyBorder="1" applyAlignment="1">
      <alignment horizontal="center" vertical="top"/>
    </xf>
    <xf numFmtId="164" fontId="1" fillId="0" borderId="71" xfId="0" applyNumberFormat="1" applyFont="1" applyBorder="1" applyAlignment="1">
      <alignment horizontal="center" vertical="top" wrapText="1"/>
    </xf>
    <xf numFmtId="164" fontId="1" fillId="0" borderId="68" xfId="0" applyNumberFormat="1" applyFont="1" applyBorder="1" applyAlignment="1">
      <alignment horizontal="center" vertical="top" wrapText="1"/>
    </xf>
    <xf numFmtId="164" fontId="1" fillId="0" borderId="113" xfId="0" applyNumberFormat="1" applyFont="1" applyBorder="1" applyAlignment="1">
      <alignment horizontal="center" vertical="center" textRotation="90"/>
    </xf>
    <xf numFmtId="164" fontId="1" fillId="0" borderId="91" xfId="0" applyNumberFormat="1" applyFont="1" applyBorder="1" applyAlignment="1">
      <alignment horizontal="center" vertical="center" textRotation="90"/>
    </xf>
    <xf numFmtId="164" fontId="1" fillId="0" borderId="113" xfId="0" applyNumberFormat="1" applyFont="1" applyBorder="1" applyAlignment="1">
      <alignment horizontal="center" vertical="top"/>
    </xf>
    <xf numFmtId="164" fontId="1" fillId="0" borderId="91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right"/>
    </xf>
    <xf numFmtId="49" fontId="2" fillId="4" borderId="22" xfId="0" applyNumberFormat="1" applyFont="1" applyFill="1" applyBorder="1" applyAlignment="1">
      <alignment horizontal="right" vertical="center"/>
    </xf>
    <xf numFmtId="49" fontId="2" fillId="4" borderId="35" xfId="0" applyNumberFormat="1" applyFont="1" applyFill="1" applyBorder="1" applyAlignment="1">
      <alignment horizontal="right" vertical="center"/>
    </xf>
    <xf numFmtId="49" fontId="2" fillId="4" borderId="37" xfId="0" applyNumberFormat="1" applyFont="1" applyFill="1" applyBorder="1" applyAlignment="1">
      <alignment horizontal="right" vertical="center"/>
    </xf>
    <xf numFmtId="49" fontId="2" fillId="4" borderId="22" xfId="0" applyNumberFormat="1" applyFont="1" applyFill="1" applyBorder="1" applyAlignment="1">
      <alignment horizontal="right" vertical="top"/>
    </xf>
    <xf numFmtId="49" fontId="2" fillId="4" borderId="40" xfId="0" applyNumberFormat="1" applyFont="1" applyFill="1" applyBorder="1" applyAlignment="1">
      <alignment horizontal="right" vertical="top"/>
    </xf>
    <xf numFmtId="164" fontId="2" fillId="17" borderId="21" xfId="0" applyNumberFormat="1" applyFont="1" applyFill="1" applyBorder="1" applyAlignment="1">
      <alignment horizontal="right" vertical="top"/>
    </xf>
    <xf numFmtId="164" fontId="2" fillId="17" borderId="84" xfId="0" applyNumberFormat="1" applyFont="1" applyFill="1" applyBorder="1" applyAlignment="1">
      <alignment horizontal="right" vertical="top"/>
    </xf>
    <xf numFmtId="164" fontId="1" fillId="17" borderId="121" xfId="0" applyNumberFormat="1" applyFont="1" applyFill="1" applyBorder="1" applyAlignment="1">
      <alignment horizontal="center" vertical="top" wrapText="1"/>
    </xf>
    <xf numFmtId="164" fontId="1" fillId="17" borderId="70" xfId="0" applyNumberFormat="1" applyFont="1" applyFill="1" applyBorder="1" applyAlignment="1">
      <alignment horizontal="center" vertical="top" wrapText="1"/>
    </xf>
    <xf numFmtId="164" fontId="1" fillId="17" borderId="69" xfId="0" applyNumberFormat="1" applyFont="1" applyFill="1" applyBorder="1" applyAlignment="1">
      <alignment horizontal="center" vertical="top" wrapText="1"/>
    </xf>
    <xf numFmtId="164" fontId="1" fillId="7" borderId="71" xfId="0" applyNumberFormat="1" applyFont="1" applyFill="1" applyBorder="1" applyAlignment="1">
      <alignment horizontal="center" vertical="top" wrapText="1"/>
    </xf>
    <xf numFmtId="164" fontId="1" fillId="7" borderId="68" xfId="0" applyNumberFormat="1" applyFont="1" applyFill="1" applyBorder="1" applyAlignment="1">
      <alignment horizontal="center" vertical="top" wrapText="1"/>
    </xf>
    <xf numFmtId="164" fontId="1" fillId="7" borderId="75" xfId="0" applyNumberFormat="1" applyFont="1" applyFill="1" applyBorder="1" applyAlignment="1">
      <alignment horizontal="center" vertical="top" wrapText="1"/>
    </xf>
    <xf numFmtId="164" fontId="1" fillId="7" borderId="76" xfId="0" applyNumberFormat="1" applyFont="1" applyFill="1" applyBorder="1" applyAlignment="1">
      <alignment horizontal="center" vertical="top" wrapText="1"/>
    </xf>
    <xf numFmtId="49" fontId="2" fillId="4" borderId="18" xfId="0" applyNumberFormat="1" applyFont="1" applyFill="1" applyBorder="1" applyAlignment="1">
      <alignment horizontal="right" vertical="top"/>
    </xf>
    <xf numFmtId="0" fontId="1" fillId="4" borderId="120" xfId="0" applyFont="1" applyFill="1" applyBorder="1" applyAlignment="1">
      <alignment horizontal="center" vertical="top"/>
    </xf>
    <xf numFmtId="0" fontId="1" fillId="4" borderId="58" xfId="0" applyFont="1" applyFill="1" applyBorder="1" applyAlignment="1">
      <alignment horizontal="center" vertical="top"/>
    </xf>
    <xf numFmtId="0" fontId="1" fillId="4" borderId="45" xfId="0" applyFont="1" applyFill="1" applyBorder="1" applyAlignment="1">
      <alignment horizontal="center" vertical="top"/>
    </xf>
    <xf numFmtId="49" fontId="2" fillId="3" borderId="22" xfId="0" applyNumberFormat="1" applyFont="1" applyFill="1" applyBorder="1" applyAlignment="1">
      <alignment horizontal="right" vertical="top"/>
    </xf>
    <xf numFmtId="49" fontId="2" fillId="3" borderId="40" xfId="0" applyNumberFormat="1" applyFont="1" applyFill="1" applyBorder="1" applyAlignment="1">
      <alignment horizontal="right" vertical="top"/>
    </xf>
    <xf numFmtId="164" fontId="1" fillId="7" borderId="74" xfId="0" applyNumberFormat="1" applyFont="1" applyFill="1" applyBorder="1" applyAlignment="1">
      <alignment horizontal="left" vertical="top" wrapText="1"/>
    </xf>
    <xf numFmtId="164" fontId="1" fillId="7" borderId="67" xfId="0" applyNumberFormat="1" applyFont="1" applyFill="1" applyBorder="1" applyAlignment="1">
      <alignment horizontal="left" vertical="top" wrapText="1"/>
    </xf>
    <xf numFmtId="0" fontId="1" fillId="4" borderId="120" xfId="0" applyFont="1" applyFill="1" applyBorder="1" applyAlignment="1">
      <alignment horizontal="center" vertical="top" wrapText="1"/>
    </xf>
    <xf numFmtId="0" fontId="1" fillId="4" borderId="58" xfId="0" applyFont="1" applyFill="1" applyBorder="1" applyAlignment="1">
      <alignment horizontal="center" vertical="top" wrapText="1"/>
    </xf>
    <xf numFmtId="0" fontId="1" fillId="4" borderId="45" xfId="0" applyFont="1" applyFill="1" applyBorder="1" applyAlignment="1">
      <alignment horizontal="center" vertical="top" wrapText="1"/>
    </xf>
    <xf numFmtId="164" fontId="1" fillId="3" borderId="121" xfId="0" applyNumberFormat="1" applyFont="1" applyFill="1" applyBorder="1" applyAlignment="1">
      <alignment horizontal="center" vertical="top" wrapText="1"/>
    </xf>
    <xf numFmtId="164" fontId="1" fillId="3" borderId="70" xfId="0" applyNumberFormat="1" applyFont="1" applyFill="1" applyBorder="1" applyAlignment="1">
      <alignment horizontal="center" vertical="top" wrapText="1"/>
    </xf>
    <xf numFmtId="164" fontId="1" fillId="3" borderId="69" xfId="0" applyNumberFormat="1" applyFont="1" applyFill="1" applyBorder="1" applyAlignment="1">
      <alignment horizontal="center" vertical="top" wrapText="1"/>
    </xf>
    <xf numFmtId="0" fontId="2" fillId="4" borderId="22" xfId="0" applyFont="1" applyFill="1" applyBorder="1" applyAlignment="1">
      <alignment horizontal="left" vertical="center" wrapText="1"/>
    </xf>
    <xf numFmtId="0" fontId="2" fillId="4" borderId="40" xfId="0" applyFont="1" applyFill="1" applyBorder="1" applyAlignment="1">
      <alignment horizontal="left" vertical="center" wrapText="1"/>
    </xf>
    <xf numFmtId="0" fontId="1" fillId="4" borderId="35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84" xfId="0" applyFont="1" applyFill="1" applyBorder="1" applyAlignment="1">
      <alignment horizontal="center" vertical="top" wrapText="1"/>
    </xf>
    <xf numFmtId="0" fontId="1" fillId="7" borderId="80" xfId="0" applyFont="1" applyFill="1" applyBorder="1" applyAlignment="1">
      <alignment horizontal="left" vertical="top" wrapText="1"/>
    </xf>
    <xf numFmtId="0" fontId="1" fillId="7" borderId="48" xfId="0" applyFont="1" applyFill="1" applyBorder="1" applyAlignment="1">
      <alignment horizontal="left" vertical="top" wrapText="1"/>
    </xf>
    <xf numFmtId="0" fontId="1" fillId="3" borderId="62" xfId="0" applyFont="1" applyFill="1" applyBorder="1" applyAlignment="1">
      <alignment horizontal="center" vertical="top"/>
    </xf>
    <xf numFmtId="0" fontId="1" fillId="3" borderId="27" xfId="0" applyFont="1" applyFill="1" applyBorder="1" applyAlignment="1">
      <alignment horizontal="center" vertical="top"/>
    </xf>
    <xf numFmtId="0" fontId="1" fillId="3" borderId="63" xfId="0" applyFont="1" applyFill="1" applyBorder="1" applyAlignment="1">
      <alignment horizontal="center" vertical="top"/>
    </xf>
    <xf numFmtId="49" fontId="1" fillId="19" borderId="71" xfId="0" applyNumberFormat="1" applyFont="1" applyFill="1" applyBorder="1" applyAlignment="1">
      <alignment horizontal="center" vertical="top" wrapText="1"/>
    </xf>
    <xf numFmtId="49" fontId="1" fillId="19" borderId="68" xfId="0" applyNumberFormat="1" applyFont="1" applyFill="1" applyBorder="1" applyAlignment="1">
      <alignment horizontal="center" vertical="top" wrapText="1"/>
    </xf>
    <xf numFmtId="49" fontId="1" fillId="19" borderId="75" xfId="0" applyNumberFormat="1" applyFont="1" applyFill="1" applyBorder="1" applyAlignment="1">
      <alignment horizontal="center" vertical="top" wrapText="1"/>
    </xf>
    <xf numFmtId="49" fontId="1" fillId="19" borderId="76" xfId="0" applyNumberFormat="1" applyFont="1" applyFill="1" applyBorder="1" applyAlignment="1">
      <alignment horizontal="center" vertical="top" wrapText="1"/>
    </xf>
    <xf numFmtId="49" fontId="1" fillId="19" borderId="81" xfId="0" applyNumberFormat="1" applyFont="1" applyFill="1" applyBorder="1" applyAlignment="1">
      <alignment horizontal="center" vertical="center" textRotation="90"/>
    </xf>
    <xf numFmtId="49" fontId="1" fillId="19" borderId="91" xfId="0" applyNumberFormat="1" applyFont="1" applyFill="1" applyBorder="1" applyAlignment="1">
      <alignment horizontal="center" vertical="center" textRotation="90"/>
    </xf>
    <xf numFmtId="49" fontId="1" fillId="19" borderId="37" xfId="0" applyNumberFormat="1" applyFont="1" applyFill="1" applyBorder="1" applyAlignment="1">
      <alignment horizontal="center" vertical="top"/>
    </xf>
    <xf numFmtId="49" fontId="1" fillId="19" borderId="91" xfId="0" applyNumberFormat="1" applyFont="1" applyFill="1" applyBorder="1" applyAlignment="1">
      <alignment horizontal="center" vertical="top"/>
    </xf>
    <xf numFmtId="49" fontId="1" fillId="7" borderId="77" xfId="0" applyNumberFormat="1" applyFont="1" applyFill="1" applyBorder="1" applyAlignment="1">
      <alignment horizontal="center" vertical="top" wrapText="1"/>
    </xf>
    <xf numFmtId="49" fontId="1" fillId="7" borderId="53" xfId="0" applyNumberFormat="1" applyFont="1" applyFill="1" applyBorder="1" applyAlignment="1">
      <alignment horizontal="center" vertical="top" wrapText="1"/>
    </xf>
    <xf numFmtId="49" fontId="1" fillId="7" borderId="81" xfId="0" applyNumberFormat="1" applyFont="1" applyFill="1" applyBorder="1" applyAlignment="1">
      <alignment horizontal="center" vertical="top"/>
    </xf>
    <xf numFmtId="49" fontId="1" fillId="7" borderId="12" xfId="0" applyNumberFormat="1" applyFont="1" applyFill="1" applyBorder="1" applyAlignment="1">
      <alignment horizontal="center" vertical="top"/>
    </xf>
    <xf numFmtId="0" fontId="3" fillId="7" borderId="33" xfId="0" applyFont="1" applyFill="1" applyBorder="1" applyAlignment="1">
      <alignment horizontal="center" vertical="top" wrapText="1"/>
    </xf>
    <xf numFmtId="0" fontId="3" fillId="7" borderId="52" xfId="0" applyFont="1" applyFill="1" applyBorder="1" applyAlignment="1">
      <alignment horizontal="center" vertical="top" wrapText="1"/>
    </xf>
    <xf numFmtId="164" fontId="2" fillId="4" borderId="18" xfId="0" applyNumberFormat="1" applyFont="1" applyFill="1" applyBorder="1" applyAlignment="1">
      <alignment horizontal="right" vertical="top"/>
    </xf>
    <xf numFmtId="164" fontId="2" fillId="4" borderId="26" xfId="0" applyNumberFormat="1" applyFont="1" applyFill="1" applyBorder="1" applyAlignment="1">
      <alignment horizontal="right" vertical="top"/>
    </xf>
    <xf numFmtId="0" fontId="1" fillId="0" borderId="33" xfId="0" applyFont="1" applyBorder="1" applyAlignment="1">
      <alignment horizontal="left" vertical="top" wrapText="1"/>
    </xf>
    <xf numFmtId="0" fontId="1" fillId="7" borderId="33" xfId="0" applyFont="1" applyFill="1" applyBorder="1" applyAlignment="1">
      <alignment horizontal="center" vertical="top" wrapText="1"/>
    </xf>
    <xf numFmtId="0" fontId="1" fillId="7" borderId="77" xfId="0" applyFont="1" applyFill="1" applyBorder="1" applyAlignment="1">
      <alignment horizontal="center" vertical="top" wrapText="1"/>
    </xf>
    <xf numFmtId="49" fontId="1" fillId="0" borderId="85" xfId="0" applyNumberFormat="1" applyFont="1" applyBorder="1" applyAlignment="1">
      <alignment horizontal="center" vertical="center" textRotation="90"/>
    </xf>
    <xf numFmtId="0" fontId="3" fillId="7" borderId="77" xfId="0" applyFont="1" applyFill="1" applyBorder="1" applyAlignment="1">
      <alignment horizontal="center" vertical="top" wrapText="1"/>
    </xf>
    <xf numFmtId="0" fontId="3" fillId="7" borderId="53" xfId="0" applyFont="1" applyFill="1" applyBorder="1" applyAlignment="1">
      <alignment horizontal="center" vertical="top" wrapText="1"/>
    </xf>
    <xf numFmtId="0" fontId="2" fillId="11" borderId="123" xfId="0" applyFont="1" applyFill="1" applyBorder="1" applyAlignment="1">
      <alignment horizontal="right" vertical="top"/>
    </xf>
    <xf numFmtId="0" fontId="1" fillId="0" borderId="13" xfId="0" applyFont="1" applyBorder="1" applyAlignment="1">
      <alignment horizontal="left" vertical="top" wrapText="1"/>
    </xf>
    <xf numFmtId="49" fontId="1" fillId="0" borderId="15" xfId="0" applyNumberFormat="1" applyFont="1" applyBorder="1" applyAlignment="1">
      <alignment horizontal="center" vertical="center" textRotation="90"/>
    </xf>
    <xf numFmtId="0" fontId="1" fillId="7" borderId="45" xfId="0" applyFont="1" applyFill="1" applyBorder="1" applyAlignment="1">
      <alignment horizontal="center" vertical="top" wrapText="1"/>
    </xf>
    <xf numFmtId="0" fontId="1" fillId="7" borderId="69" xfId="0" applyFont="1" applyFill="1" applyBorder="1" applyAlignment="1">
      <alignment horizontal="center" vertical="top" wrapText="1"/>
    </xf>
    <xf numFmtId="49" fontId="2" fillId="7" borderId="33" xfId="0" applyNumberFormat="1" applyFont="1" applyFill="1" applyBorder="1" applyAlignment="1">
      <alignment horizontal="center" vertical="top"/>
    </xf>
    <xf numFmtId="49" fontId="2" fillId="7" borderId="13" xfId="0" applyNumberFormat="1" applyFont="1" applyFill="1" applyBorder="1" applyAlignment="1">
      <alignment horizontal="center" vertical="top"/>
    </xf>
    <xf numFmtId="0" fontId="1" fillId="7" borderId="13" xfId="0" applyFont="1" applyFill="1" applyBorder="1" applyAlignment="1">
      <alignment horizontal="left" vertical="top" wrapText="1"/>
    </xf>
    <xf numFmtId="0" fontId="1" fillId="7" borderId="13" xfId="0" applyFont="1" applyFill="1" applyBorder="1" applyAlignment="1">
      <alignment horizontal="center" vertical="top" wrapText="1"/>
    </xf>
    <xf numFmtId="0" fontId="6" fillId="0" borderId="0" xfId="0" applyFont="1" applyAlignment="1" applyProtection="1">
      <alignment horizontal="right"/>
      <protection locked="0"/>
    </xf>
    <xf numFmtId="0" fontId="2" fillId="12" borderId="50" xfId="0" applyFont="1" applyFill="1" applyBorder="1" applyAlignment="1">
      <alignment horizontal="right" vertical="top"/>
    </xf>
    <xf numFmtId="0" fontId="2" fillId="12" borderId="26" xfId="0" applyFont="1" applyFill="1" applyBorder="1" applyAlignment="1">
      <alignment horizontal="right" vertical="top"/>
    </xf>
    <xf numFmtId="0" fontId="2" fillId="12" borderId="84" xfId="0" applyFont="1" applyFill="1" applyBorder="1" applyAlignment="1">
      <alignment horizontal="right" vertical="top"/>
    </xf>
    <xf numFmtId="0" fontId="2" fillId="0" borderId="43" xfId="0" applyFont="1" applyBorder="1" applyAlignment="1" applyProtection="1">
      <alignment horizontal="center" vertical="top"/>
      <protection locked="0"/>
    </xf>
    <xf numFmtId="0" fontId="2" fillId="0" borderId="44" xfId="0" applyFont="1" applyBorder="1" applyAlignment="1" applyProtection="1">
      <alignment horizontal="center" vertical="top"/>
      <protection locked="0"/>
    </xf>
    <xf numFmtId="0" fontId="2" fillId="0" borderId="45" xfId="0" applyFont="1" applyBorder="1" applyAlignment="1" applyProtection="1">
      <alignment horizontal="center" vertical="top"/>
      <protection locked="0"/>
    </xf>
    <xf numFmtId="0" fontId="2" fillId="0" borderId="43" xfId="0" applyFont="1" applyBorder="1" applyAlignment="1" applyProtection="1">
      <alignment horizontal="center" vertical="top" wrapText="1"/>
      <protection locked="0"/>
    </xf>
    <xf numFmtId="0" fontId="2" fillId="0" borderId="44" xfId="0" applyFont="1" applyBorder="1" applyAlignment="1" applyProtection="1">
      <alignment horizontal="center" vertical="top" wrapText="1"/>
      <protection locked="0"/>
    </xf>
    <xf numFmtId="0" fontId="2" fillId="0" borderId="45" xfId="0" applyFont="1" applyBorder="1" applyAlignment="1" applyProtection="1">
      <alignment horizontal="center" vertical="top" wrapText="1"/>
      <protection locked="0"/>
    </xf>
    <xf numFmtId="0" fontId="1" fillId="0" borderId="46" xfId="0" applyFont="1" applyBorder="1" applyAlignment="1" applyProtection="1">
      <alignment horizontal="center" vertical="center" textRotation="90"/>
      <protection locked="0"/>
    </xf>
    <xf numFmtId="0" fontId="1" fillId="0" borderId="51" xfId="0" applyFont="1" applyBorder="1" applyAlignment="1" applyProtection="1">
      <alignment horizontal="center" vertical="center" textRotation="90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47" xfId="0" applyFont="1" applyBorder="1" applyAlignment="1" applyProtection="1">
      <alignment horizontal="center" vertical="center" textRotation="90" wrapText="1"/>
      <protection locked="0"/>
    </xf>
    <xf numFmtId="0" fontId="1" fillId="0" borderId="53" xfId="0" applyFont="1" applyBorder="1" applyAlignment="1" applyProtection="1">
      <alignment horizontal="center" vertical="center" textRotation="90" wrapText="1"/>
      <protection locked="0"/>
    </xf>
    <xf numFmtId="0" fontId="1" fillId="0" borderId="46" xfId="0" applyFont="1" applyBorder="1" applyAlignment="1" applyProtection="1">
      <alignment horizontal="center" vertical="center" textRotation="90" wrapText="1"/>
      <protection locked="0"/>
    </xf>
    <xf numFmtId="0" fontId="1" fillId="0" borderId="51" xfId="0" applyFont="1" applyBorder="1" applyAlignment="1" applyProtection="1">
      <alignment horizontal="center" vertical="center" textRotation="90" wrapText="1"/>
      <protection locked="0"/>
    </xf>
    <xf numFmtId="0" fontId="1" fillId="0" borderId="80" xfId="0" applyFont="1" applyBorder="1" applyAlignment="1" applyProtection="1">
      <alignment horizontal="center" vertical="center" textRotation="90"/>
      <protection locked="0"/>
    </xf>
    <xf numFmtId="0" fontId="1" fillId="0" borderId="48" xfId="0" applyFont="1" applyBorder="1" applyAlignment="1" applyProtection="1">
      <alignment horizontal="center" vertical="center" textRotation="90"/>
      <protection locked="0"/>
    </xf>
    <xf numFmtId="0" fontId="1" fillId="0" borderId="33" xfId="0" applyFont="1" applyBorder="1" applyAlignment="1" applyProtection="1">
      <alignment horizontal="center" vertical="center" textRotation="90"/>
      <protection locked="0"/>
    </xf>
    <xf numFmtId="0" fontId="1" fillId="0" borderId="13" xfId="0" applyFont="1" applyBorder="1" applyAlignment="1" applyProtection="1">
      <alignment horizontal="center" vertical="center" textRotation="90"/>
      <protection locked="0"/>
    </xf>
    <xf numFmtId="0" fontId="1" fillId="0" borderId="52" xfId="0" applyFont="1" applyBorder="1" applyAlignment="1" applyProtection="1">
      <alignment horizontal="center" vertical="center" textRotation="90"/>
      <protection locked="0"/>
    </xf>
    <xf numFmtId="0" fontId="1" fillId="0" borderId="77" xfId="0" applyFont="1" applyBorder="1" applyAlignment="1" applyProtection="1">
      <alignment horizontal="center" vertical="center" textRotation="90"/>
      <protection locked="0"/>
    </xf>
    <xf numFmtId="0" fontId="1" fillId="0" borderId="83" xfId="0" applyFont="1" applyBorder="1" applyAlignment="1" applyProtection="1">
      <alignment horizontal="center" vertical="center" textRotation="90"/>
      <protection locked="0"/>
    </xf>
    <xf numFmtId="0" fontId="1" fillId="0" borderId="53" xfId="0" applyFont="1" applyBorder="1" applyAlignment="1" applyProtection="1">
      <alignment horizontal="center" vertical="center" textRotation="90"/>
      <protection locked="0"/>
    </xf>
    <xf numFmtId="0" fontId="2" fillId="13" borderId="38" xfId="0" applyFont="1" applyFill="1" applyBorder="1" applyAlignment="1">
      <alignment horizontal="center" vertical="center"/>
    </xf>
    <xf numFmtId="0" fontId="2" fillId="13" borderId="17" xfId="0" applyFont="1" applyFill="1" applyBorder="1" applyAlignment="1">
      <alignment horizontal="center" vertical="center"/>
    </xf>
    <xf numFmtId="0" fontId="2" fillId="13" borderId="18" xfId="0" applyFont="1" applyFill="1" applyBorder="1" applyAlignment="1">
      <alignment horizontal="center" vertical="center" wrapText="1"/>
    </xf>
    <xf numFmtId="0" fontId="2" fillId="13" borderId="22" xfId="0" applyFont="1" applyFill="1" applyBorder="1" applyAlignment="1">
      <alignment horizontal="center" vertical="center" wrapText="1"/>
    </xf>
    <xf numFmtId="0" fontId="2" fillId="13" borderId="40" xfId="0" applyFont="1" applyFill="1" applyBorder="1" applyAlignment="1">
      <alignment horizontal="center" vertical="center" wrapText="1"/>
    </xf>
    <xf numFmtId="0" fontId="1" fillId="0" borderId="74" xfId="0" applyFont="1" applyBorder="1" applyAlignment="1">
      <alignment horizontal="left"/>
    </xf>
    <xf numFmtId="0" fontId="1" fillId="0" borderId="86" xfId="0" applyFont="1" applyBorder="1" applyAlignment="1">
      <alignment horizontal="left"/>
    </xf>
    <xf numFmtId="164" fontId="1" fillId="0" borderId="97" xfId="0" applyNumberFormat="1" applyFont="1" applyBorder="1" applyAlignment="1">
      <alignment horizontal="center"/>
    </xf>
    <xf numFmtId="164" fontId="1" fillId="0" borderId="57" xfId="0" applyNumberFormat="1" applyFont="1" applyBorder="1" applyAlignment="1">
      <alignment horizontal="center"/>
    </xf>
    <xf numFmtId="164" fontId="1" fillId="0" borderId="75" xfId="0" applyNumberFormat="1" applyFont="1" applyBorder="1" applyAlignment="1">
      <alignment horizontal="center"/>
    </xf>
    <xf numFmtId="0" fontId="1" fillId="0" borderId="6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164" fontId="1" fillId="0" borderId="9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9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9" xfId="0" applyFont="1" applyBorder="1" applyAlignment="1">
      <alignment horizontal="center"/>
    </xf>
    <xf numFmtId="0" fontId="1" fillId="0" borderId="62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164" fontId="1" fillId="0" borderId="5" xfId="0" applyNumberFormat="1" applyFont="1" applyBorder="1" applyAlignment="1">
      <alignment horizontal="center"/>
    </xf>
    <xf numFmtId="0" fontId="1" fillId="0" borderId="6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164" fontId="1" fillId="0" borderId="9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9" xfId="0" applyFont="1" applyBorder="1" applyAlignment="1">
      <alignment horizontal="center" vertical="top"/>
    </xf>
    <xf numFmtId="0" fontId="2" fillId="13" borderId="67" xfId="0" applyFont="1" applyFill="1" applyBorder="1" applyAlignment="1">
      <alignment horizontal="right"/>
    </xf>
    <xf numFmtId="0" fontId="2" fillId="13" borderId="98" xfId="0" applyFont="1" applyFill="1" applyBorder="1" applyAlignment="1">
      <alignment horizontal="right"/>
    </xf>
    <xf numFmtId="164" fontId="2" fillId="13" borderId="99" xfId="0" applyNumberFormat="1" applyFont="1" applyFill="1" applyBorder="1" applyAlignment="1">
      <alignment horizontal="center"/>
    </xf>
    <xf numFmtId="164" fontId="2" fillId="13" borderId="34" xfId="0" applyNumberFormat="1" applyFont="1" applyFill="1" applyBorder="1" applyAlignment="1">
      <alignment horizontal="center"/>
    </xf>
    <xf numFmtId="164" fontId="2" fillId="13" borderId="76" xfId="0" applyNumberFormat="1" applyFont="1" applyFill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2" fillId="7" borderId="81" xfId="0" applyFont="1" applyFill="1" applyBorder="1" applyAlignment="1" applyProtection="1">
      <alignment horizontal="center" vertical="center" wrapText="1"/>
      <protection locked="0"/>
    </xf>
    <xf numFmtId="0" fontId="2" fillId="7" borderId="14" xfId="0" applyFont="1" applyFill="1" applyBorder="1" applyAlignment="1" applyProtection="1">
      <alignment horizontal="center" vertical="center" wrapText="1"/>
      <protection locked="0"/>
    </xf>
    <xf numFmtId="0" fontId="2" fillId="7" borderId="12" xfId="0" applyFont="1" applyFill="1" applyBorder="1" applyAlignment="1" applyProtection="1">
      <alignment horizontal="center" vertical="center" wrapText="1"/>
      <protection locked="0"/>
    </xf>
    <xf numFmtId="0" fontId="2" fillId="7" borderId="81" xfId="0" applyFont="1" applyFill="1" applyBorder="1" applyAlignment="1" applyProtection="1">
      <alignment horizontal="center" vertical="center" textRotation="90" wrapText="1"/>
      <protection locked="0"/>
    </xf>
    <xf numFmtId="0" fontId="2" fillId="7" borderId="14" xfId="0" applyFont="1" applyFill="1" applyBorder="1" applyAlignment="1" applyProtection="1">
      <alignment horizontal="center" vertical="center" textRotation="90" wrapText="1"/>
      <protection locked="0"/>
    </xf>
    <xf numFmtId="0" fontId="2" fillId="7" borderId="12" xfId="0" applyFont="1" applyFill="1" applyBorder="1" applyAlignment="1" applyProtection="1">
      <alignment horizontal="center" vertical="center" textRotation="90" wrapText="1"/>
      <protection locked="0"/>
    </xf>
    <xf numFmtId="0" fontId="2" fillId="7" borderId="82" xfId="0" applyFont="1" applyFill="1" applyBorder="1" applyAlignment="1" applyProtection="1">
      <alignment horizontal="center" vertical="top" wrapText="1"/>
      <protection locked="0"/>
    </xf>
    <xf numFmtId="0" fontId="2" fillId="7" borderId="32" xfId="0" applyFont="1" applyFill="1" applyBorder="1" applyAlignment="1" applyProtection="1">
      <alignment horizontal="center" vertical="top" wrapText="1"/>
      <protection locked="0"/>
    </xf>
    <xf numFmtId="0" fontId="2" fillId="7" borderId="88" xfId="0" applyFont="1" applyFill="1" applyBorder="1" applyAlignment="1" applyProtection="1">
      <alignment horizontal="center" vertical="top" wrapText="1"/>
      <protection locked="0"/>
    </xf>
    <xf numFmtId="0" fontId="1" fillId="7" borderId="46" xfId="0" applyFont="1" applyFill="1" applyBorder="1" applyAlignment="1" applyProtection="1">
      <alignment horizontal="center" vertical="top" wrapText="1"/>
      <protection locked="0"/>
    </xf>
    <xf numFmtId="0" fontId="1" fillId="7" borderId="48" xfId="0" applyFont="1" applyFill="1" applyBorder="1" applyAlignment="1" applyProtection="1">
      <alignment horizontal="center" vertical="top" wrapText="1"/>
      <protection locked="0"/>
    </xf>
    <xf numFmtId="0" fontId="1" fillId="7" borderId="51" xfId="0" applyFont="1" applyFill="1" applyBorder="1" applyAlignment="1" applyProtection="1">
      <alignment horizontal="center" vertical="top" wrapText="1"/>
      <protection locked="0"/>
    </xf>
    <xf numFmtId="0" fontId="1" fillId="7" borderId="25" xfId="0" applyFont="1" applyFill="1" applyBorder="1" applyAlignment="1" applyProtection="1">
      <alignment horizontal="left" vertical="top" wrapText="1"/>
      <protection locked="0"/>
    </xf>
    <xf numFmtId="0" fontId="1" fillId="7" borderId="13" xfId="0" applyFont="1" applyFill="1" applyBorder="1" applyAlignment="1" applyProtection="1">
      <alignment horizontal="left" vertical="top" wrapText="1"/>
      <protection locked="0"/>
    </xf>
    <xf numFmtId="0" fontId="1" fillId="7" borderId="52" xfId="0" applyFont="1" applyFill="1" applyBorder="1" applyAlignment="1" applyProtection="1">
      <alignment horizontal="left" vertical="top" wrapText="1"/>
      <protection locked="0"/>
    </xf>
    <xf numFmtId="0" fontId="1" fillId="7" borderId="47" xfId="0" applyFont="1" applyFill="1" applyBorder="1" applyAlignment="1" applyProtection="1">
      <alignment horizontal="center" vertical="top" wrapText="1"/>
      <protection locked="0"/>
    </xf>
    <xf numFmtId="0" fontId="1" fillId="7" borderId="83" xfId="0" applyFont="1" applyFill="1" applyBorder="1" applyAlignment="1" applyProtection="1">
      <alignment horizontal="center" vertical="top" wrapText="1"/>
      <protection locked="0"/>
    </xf>
    <xf numFmtId="0" fontId="1" fillId="7" borderId="53" xfId="0" applyFont="1" applyFill="1" applyBorder="1" applyAlignment="1" applyProtection="1">
      <alignment horizontal="center" vertical="top" wrapText="1"/>
      <protection locked="0"/>
    </xf>
    <xf numFmtId="0" fontId="6" fillId="0" borderId="0" xfId="0" applyFont="1" applyBorder="1" applyAlignment="1" applyProtection="1">
      <alignment horizontal="right"/>
      <protection locked="0"/>
    </xf>
    <xf numFmtId="0" fontId="2" fillId="7" borderId="61" xfId="0" applyFont="1" applyFill="1" applyBorder="1" applyAlignment="1" applyProtection="1">
      <alignment horizontal="center" vertical="top" wrapText="1"/>
      <protection locked="0"/>
    </xf>
    <xf numFmtId="0" fontId="2" fillId="7" borderId="55" xfId="0" applyFont="1" applyFill="1" applyBorder="1" applyAlignment="1" applyProtection="1">
      <alignment horizontal="center" vertical="top" wrapText="1"/>
      <protection locked="0"/>
    </xf>
    <xf numFmtId="0" fontId="2" fillId="7" borderId="60" xfId="0" applyFont="1" applyFill="1" applyBorder="1" applyAlignment="1" applyProtection="1">
      <alignment horizontal="center" vertical="top" wrapText="1"/>
      <protection locked="0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ntralizuot_DK10/Desktop/DOKUMENTAI/SVP/2017-2019%20SVP/svietimo_suvestine_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letra_AS/Desktop/2018-2020%20planas/05_programa/05_u&#382;daviniai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kslai"/>
      <sheetName val="saltiniai"/>
      <sheetName val="islaidos"/>
      <sheetName val="lesu_poreikis"/>
    </sheetNames>
    <sheetDataSet>
      <sheetData sheetId="0" refreshError="1">
        <row r="50">
          <cell r="N50">
            <v>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_Uzdaviniai"/>
      <sheetName val="Suvestine"/>
      <sheetName val="lesu poreikis"/>
      <sheetName val="islaidos"/>
    </sheetNames>
    <sheetDataSet>
      <sheetData sheetId="0">
        <row r="200">
          <cell r="K200">
            <v>1600.4</v>
          </cell>
        </row>
      </sheetData>
      <sheetData sheetId="1">
        <row r="6">
          <cell r="J6">
            <v>54.7</v>
          </cell>
        </row>
        <row r="14">
          <cell r="L14">
            <v>0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106"/>
  <sheetViews>
    <sheetView tabSelected="1" zoomScale="90" zoomScaleNormal="90" zoomScaleSheetLayoutView="100" workbookViewId="0">
      <pane ySplit="15" topLeftCell="A25" activePane="bottomLeft" state="frozen"/>
      <selection pane="bottomLeft" activeCell="G28" sqref="G28:G29"/>
    </sheetView>
  </sheetViews>
  <sheetFormatPr defaultRowHeight="12.75" x14ac:dyDescent="0.2"/>
  <cols>
    <col min="1" max="4" width="3.140625" style="29" customWidth="1"/>
    <col min="5" max="5" width="20.7109375" style="29" customWidth="1"/>
    <col min="6" max="6" width="3.140625" style="29" customWidth="1"/>
    <col min="7" max="7" width="5.85546875" style="29" customWidth="1"/>
    <col min="8" max="9" width="3.140625" style="29" customWidth="1"/>
    <col min="10" max="10" width="8.28515625" style="29" customWidth="1"/>
    <col min="11" max="11" width="7.85546875" style="29" customWidth="1"/>
    <col min="12" max="13" width="7.28515625" style="29" customWidth="1"/>
    <col min="14" max="14" width="6.85546875" style="29" customWidth="1"/>
    <col min="15" max="17" width="7.140625" style="29" customWidth="1"/>
    <col min="18" max="19" width="7.28515625" style="29" customWidth="1"/>
    <col min="20" max="20" width="7" style="29" customWidth="1"/>
    <col min="21" max="21" width="6.85546875" style="29" customWidth="1"/>
    <col min="22" max="22" width="7.140625" style="29" customWidth="1"/>
    <col min="23" max="23" width="6.5703125" style="29" customWidth="1"/>
    <col min="24" max="24" width="6.7109375" style="29" customWidth="1"/>
    <col min="25" max="25" width="7.140625" style="29" customWidth="1"/>
    <col min="26" max="26" width="6.7109375" style="29" customWidth="1"/>
    <col min="27" max="27" width="8.28515625" style="29" customWidth="1"/>
    <col min="28" max="28" width="8.42578125" style="29" customWidth="1"/>
    <col min="29" max="29" width="15.85546875" style="261" customWidth="1"/>
    <col min="30" max="30" width="6.7109375" style="261" customWidth="1"/>
    <col min="31" max="31" width="6.140625" style="261" customWidth="1"/>
    <col min="32" max="32" width="6.42578125" style="261" customWidth="1"/>
    <col min="33" max="33" width="8.5703125" style="29" customWidth="1"/>
    <col min="34" max="34" width="6.140625" style="29" customWidth="1"/>
    <col min="35" max="35" width="8.7109375" style="29" customWidth="1"/>
    <col min="36" max="36" width="7.7109375" style="29" customWidth="1"/>
    <col min="37" max="1025" width="8.7109375" style="29" customWidth="1"/>
    <col min="1026" max="16384" width="9.140625" style="29"/>
  </cols>
  <sheetData>
    <row r="1" spans="1:255" x14ac:dyDescent="0.2">
      <c r="A1" s="4"/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310" t="s">
        <v>148</v>
      </c>
      <c r="AB1" s="310"/>
      <c r="AC1" s="310"/>
      <c r="AD1" s="310"/>
      <c r="AE1" s="310"/>
      <c r="AF1" s="310"/>
      <c r="AG1" s="4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</row>
    <row r="2" spans="1:255" x14ac:dyDescent="0.2">
      <c r="A2" s="4"/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77" t="s">
        <v>152</v>
      </c>
      <c r="AB2" s="241"/>
      <c r="AC2" s="278"/>
      <c r="AD2" s="278"/>
      <c r="AE2" s="278"/>
      <c r="AF2" s="278"/>
      <c r="AG2" s="4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</row>
    <row r="3" spans="1:255" x14ac:dyDescent="0.2">
      <c r="A3" s="4"/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310" t="s">
        <v>181</v>
      </c>
      <c r="AB3" s="310"/>
      <c r="AC3" s="310"/>
      <c r="AD3" s="310"/>
      <c r="AE3" s="310"/>
      <c r="AF3" s="310"/>
      <c r="AG3" s="4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</row>
    <row r="4" spans="1:255" x14ac:dyDescent="0.2">
      <c r="A4" s="4"/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310" t="s">
        <v>182</v>
      </c>
      <c r="AB4" s="310"/>
      <c r="AC4" s="310"/>
      <c r="AD4" s="310"/>
      <c r="AE4" s="310"/>
      <c r="AF4" s="310"/>
      <c r="AG4" s="4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</row>
    <row r="5" spans="1:255" x14ac:dyDescent="0.2">
      <c r="A5" s="4"/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310" t="s">
        <v>195</v>
      </c>
      <c r="AB5" s="310"/>
      <c r="AC5" s="310"/>
      <c r="AD5" s="310"/>
      <c r="AE5" s="310"/>
      <c r="AF5" s="310"/>
      <c r="AG5" s="4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</row>
    <row r="6" spans="1:255" x14ac:dyDescent="0.2">
      <c r="A6" s="4"/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310" t="s">
        <v>196</v>
      </c>
      <c r="AB6" s="310"/>
      <c r="AC6" s="310"/>
      <c r="AD6" s="310"/>
      <c r="AE6" s="310"/>
      <c r="AF6" s="310"/>
      <c r="AG6" s="4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</row>
    <row r="7" spans="1:255" x14ac:dyDescent="0.2">
      <c r="A7" s="4"/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310" t="s">
        <v>183</v>
      </c>
      <c r="AB7" s="310"/>
      <c r="AC7" s="310"/>
      <c r="AD7" s="310"/>
      <c r="AE7" s="310"/>
      <c r="AF7" s="310"/>
      <c r="AG7" s="4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</row>
    <row r="8" spans="1:255" x14ac:dyDescent="0.2">
      <c r="A8" s="4"/>
      <c r="B8" s="242"/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2"/>
      <c r="Z8" s="242"/>
      <c r="AA8" s="310"/>
      <c r="AB8" s="310"/>
      <c r="AC8" s="254"/>
      <c r="AD8" s="254"/>
      <c r="AE8" s="337" t="s">
        <v>0</v>
      </c>
      <c r="AF8" s="337"/>
      <c r="AG8" s="4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</row>
    <row r="9" spans="1:255" x14ac:dyDescent="0.2">
      <c r="A9" s="4"/>
      <c r="B9" s="354" t="s">
        <v>184</v>
      </c>
      <c r="C9" s="354"/>
      <c r="D9" s="354"/>
      <c r="E9" s="354"/>
      <c r="F9" s="354"/>
      <c r="G9" s="354"/>
      <c r="H9" s="354"/>
      <c r="I9" s="354"/>
      <c r="J9" s="354"/>
      <c r="K9" s="354"/>
      <c r="L9" s="354"/>
      <c r="M9" s="354"/>
      <c r="N9" s="354"/>
      <c r="O9" s="354"/>
      <c r="P9" s="354"/>
      <c r="Q9" s="354"/>
      <c r="R9" s="354"/>
      <c r="S9" s="354"/>
      <c r="T9" s="354"/>
      <c r="U9" s="354"/>
      <c r="V9" s="354"/>
      <c r="W9" s="354"/>
      <c r="X9" s="354"/>
      <c r="Y9" s="354"/>
      <c r="Z9" s="354"/>
      <c r="AA9" s="354"/>
      <c r="AB9" s="354"/>
      <c r="AC9" s="354"/>
      <c r="AD9" s="354"/>
      <c r="AE9" s="354"/>
      <c r="AF9" s="354"/>
      <c r="AG9" s="4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</row>
    <row r="10" spans="1:255" x14ac:dyDescent="0.2">
      <c r="A10" s="4"/>
      <c r="B10" s="355" t="s">
        <v>1</v>
      </c>
      <c r="C10" s="355"/>
      <c r="D10" s="355"/>
      <c r="E10" s="355"/>
      <c r="F10" s="355"/>
      <c r="G10" s="355"/>
      <c r="H10" s="355"/>
      <c r="I10" s="355"/>
      <c r="J10" s="355"/>
      <c r="K10" s="355"/>
      <c r="L10" s="355"/>
      <c r="M10" s="355"/>
      <c r="N10" s="355"/>
      <c r="O10" s="355"/>
      <c r="P10" s="355"/>
      <c r="Q10" s="355"/>
      <c r="R10" s="355"/>
      <c r="S10" s="355"/>
      <c r="T10" s="355"/>
      <c r="U10" s="355"/>
      <c r="V10" s="355"/>
      <c r="W10" s="355"/>
      <c r="X10" s="355"/>
      <c r="Y10" s="355"/>
      <c r="Z10" s="355"/>
      <c r="AA10" s="355"/>
      <c r="AB10" s="355"/>
      <c r="AC10" s="355"/>
      <c r="AD10" s="355"/>
      <c r="AE10" s="355"/>
      <c r="AF10" s="355"/>
      <c r="AG10" s="4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</row>
    <row r="11" spans="1:255" ht="13.5" customHeight="1" x14ac:dyDescent="0.2">
      <c r="A11" s="4"/>
      <c r="B11" s="356" t="s">
        <v>2</v>
      </c>
      <c r="C11" s="356"/>
      <c r="D11" s="356"/>
      <c r="E11" s="356"/>
      <c r="F11" s="356"/>
      <c r="G11" s="356"/>
      <c r="H11" s="356"/>
      <c r="I11" s="356"/>
      <c r="J11" s="356"/>
      <c r="K11" s="356"/>
      <c r="L11" s="356"/>
      <c r="M11" s="356"/>
      <c r="N11" s="356"/>
      <c r="O11" s="356"/>
      <c r="P11" s="356"/>
      <c r="Q11" s="356"/>
      <c r="R11" s="356"/>
      <c r="S11" s="356"/>
      <c r="T11" s="356"/>
      <c r="U11" s="356"/>
      <c r="V11" s="356"/>
      <c r="W11" s="356"/>
      <c r="X11" s="356"/>
      <c r="Y11" s="356"/>
      <c r="Z11" s="356"/>
      <c r="AA11" s="356"/>
      <c r="AB11" s="356"/>
      <c r="AC11" s="356"/>
      <c r="AD11" s="356"/>
      <c r="AE11" s="356"/>
      <c r="AF11" s="356"/>
      <c r="AG11" s="357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</row>
    <row r="12" spans="1:255" ht="12.75" customHeight="1" thickBot="1" x14ac:dyDescent="0.2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255"/>
      <c r="AD12" s="620" t="s">
        <v>119</v>
      </c>
      <c r="AE12" s="620"/>
      <c r="AF12" s="62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  <c r="IU12" s="30"/>
    </row>
    <row r="13" spans="1:255" ht="29.25" customHeight="1" thickTop="1" thickBot="1" x14ac:dyDescent="0.25">
      <c r="A13" s="338" t="s">
        <v>3</v>
      </c>
      <c r="B13" s="485" t="s">
        <v>4</v>
      </c>
      <c r="C13" s="487" t="s">
        <v>5</v>
      </c>
      <c r="D13" s="489" t="s">
        <v>6</v>
      </c>
      <c r="E13" s="491" t="s">
        <v>7</v>
      </c>
      <c r="F13" s="493" t="s">
        <v>8</v>
      </c>
      <c r="G13" s="358" t="s">
        <v>9</v>
      </c>
      <c r="H13" s="358" t="s">
        <v>10</v>
      </c>
      <c r="I13" s="358" t="s">
        <v>11</v>
      </c>
      <c r="J13" s="358" t="s">
        <v>12</v>
      </c>
      <c r="K13" s="505" t="s">
        <v>153</v>
      </c>
      <c r="L13" s="506"/>
      <c r="M13" s="506"/>
      <c r="N13" s="507"/>
      <c r="O13" s="508" t="s">
        <v>154</v>
      </c>
      <c r="P13" s="509"/>
      <c r="Q13" s="509"/>
      <c r="R13" s="510"/>
      <c r="S13" s="511" t="s">
        <v>155</v>
      </c>
      <c r="T13" s="512"/>
      <c r="U13" s="512"/>
      <c r="V13" s="513"/>
      <c r="W13" s="511" t="s">
        <v>156</v>
      </c>
      <c r="X13" s="512"/>
      <c r="Y13" s="512"/>
      <c r="Z13" s="513"/>
      <c r="AA13" s="514" t="s">
        <v>127</v>
      </c>
      <c r="AB13" s="514" t="s">
        <v>157</v>
      </c>
      <c r="AC13" s="517" t="s">
        <v>109</v>
      </c>
      <c r="AD13" s="518"/>
      <c r="AE13" s="518"/>
      <c r="AF13" s="519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4"/>
    </row>
    <row r="14" spans="1:255" ht="15" customHeight="1" thickTop="1" thickBot="1" x14ac:dyDescent="0.25">
      <c r="A14" s="338"/>
      <c r="B14" s="485"/>
      <c r="C14" s="487"/>
      <c r="D14" s="489"/>
      <c r="E14" s="491"/>
      <c r="F14" s="493"/>
      <c r="G14" s="359"/>
      <c r="H14" s="359"/>
      <c r="I14" s="359"/>
      <c r="J14" s="359"/>
      <c r="K14" s="467" t="s">
        <v>13</v>
      </c>
      <c r="L14" s="469" t="s">
        <v>14</v>
      </c>
      <c r="M14" s="469"/>
      <c r="N14" s="465" t="s">
        <v>108</v>
      </c>
      <c r="O14" s="467" t="s">
        <v>13</v>
      </c>
      <c r="P14" s="469" t="s">
        <v>14</v>
      </c>
      <c r="Q14" s="469"/>
      <c r="R14" s="470" t="s">
        <v>108</v>
      </c>
      <c r="S14" s="472" t="s">
        <v>13</v>
      </c>
      <c r="T14" s="474" t="s">
        <v>14</v>
      </c>
      <c r="U14" s="474"/>
      <c r="V14" s="475" t="s">
        <v>108</v>
      </c>
      <c r="W14" s="472" t="s">
        <v>13</v>
      </c>
      <c r="X14" s="474" t="s">
        <v>14</v>
      </c>
      <c r="Y14" s="474"/>
      <c r="Z14" s="475" t="s">
        <v>108</v>
      </c>
      <c r="AA14" s="515"/>
      <c r="AB14" s="515"/>
      <c r="AC14" s="520" t="s">
        <v>107</v>
      </c>
      <c r="AD14" s="522" t="s">
        <v>110</v>
      </c>
      <c r="AE14" s="522"/>
      <c r="AF14" s="523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4"/>
    </row>
    <row r="15" spans="1:255" ht="122.25" customHeight="1" thickTop="1" thickBot="1" x14ac:dyDescent="0.25">
      <c r="A15" s="339"/>
      <c r="B15" s="486"/>
      <c r="C15" s="488"/>
      <c r="D15" s="490"/>
      <c r="E15" s="492"/>
      <c r="F15" s="494"/>
      <c r="G15" s="360"/>
      <c r="H15" s="360"/>
      <c r="I15" s="360"/>
      <c r="J15" s="360"/>
      <c r="K15" s="468"/>
      <c r="L15" s="79" t="s">
        <v>13</v>
      </c>
      <c r="M15" s="79" t="s">
        <v>15</v>
      </c>
      <c r="N15" s="466"/>
      <c r="O15" s="468"/>
      <c r="P15" s="80" t="s">
        <v>13</v>
      </c>
      <c r="Q15" s="80" t="s">
        <v>15</v>
      </c>
      <c r="R15" s="471"/>
      <c r="S15" s="473"/>
      <c r="T15" s="81" t="s">
        <v>13</v>
      </c>
      <c r="U15" s="81" t="s">
        <v>15</v>
      </c>
      <c r="V15" s="476"/>
      <c r="W15" s="473"/>
      <c r="X15" s="81" t="s">
        <v>13</v>
      </c>
      <c r="Y15" s="81" t="s">
        <v>15</v>
      </c>
      <c r="Z15" s="476"/>
      <c r="AA15" s="516"/>
      <c r="AB15" s="516"/>
      <c r="AC15" s="521"/>
      <c r="AD15" s="256" t="s">
        <v>122</v>
      </c>
      <c r="AE15" s="256" t="s">
        <v>128</v>
      </c>
      <c r="AF15" s="257" t="s">
        <v>158</v>
      </c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4"/>
    </row>
    <row r="16" spans="1:255" ht="18" customHeight="1" thickBot="1" x14ac:dyDescent="0.25">
      <c r="A16" s="497" t="s">
        <v>16</v>
      </c>
      <c r="B16" s="498"/>
      <c r="C16" s="498"/>
      <c r="D16" s="498"/>
      <c r="E16" s="498"/>
      <c r="F16" s="498"/>
      <c r="G16" s="498"/>
      <c r="H16" s="498"/>
      <c r="I16" s="498"/>
      <c r="J16" s="498"/>
      <c r="K16" s="498"/>
      <c r="L16" s="498"/>
      <c r="M16" s="498"/>
      <c r="N16" s="498"/>
      <c r="O16" s="498"/>
      <c r="P16" s="498"/>
      <c r="Q16" s="498"/>
      <c r="R16" s="498"/>
      <c r="S16" s="498"/>
      <c r="T16" s="498"/>
      <c r="U16" s="498"/>
      <c r="V16" s="498"/>
      <c r="W16" s="498"/>
      <c r="X16" s="498"/>
      <c r="Y16" s="498"/>
      <c r="Z16" s="498"/>
      <c r="AA16" s="498"/>
      <c r="AB16" s="498"/>
      <c r="AC16" s="498"/>
      <c r="AD16" s="498"/>
      <c r="AE16" s="498"/>
      <c r="AF16" s="499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4"/>
    </row>
    <row r="17" spans="1:255" ht="18.75" customHeight="1" thickBot="1" x14ac:dyDescent="0.25">
      <c r="A17" s="500" t="s">
        <v>17</v>
      </c>
      <c r="B17" s="501"/>
      <c r="C17" s="501"/>
      <c r="D17" s="501"/>
      <c r="E17" s="501"/>
      <c r="F17" s="501"/>
      <c r="G17" s="501"/>
      <c r="H17" s="501"/>
      <c r="I17" s="501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1"/>
      <c r="AA17" s="501"/>
      <c r="AB17" s="501"/>
      <c r="AC17" s="501"/>
      <c r="AD17" s="501"/>
      <c r="AE17" s="501"/>
      <c r="AF17" s="502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4"/>
    </row>
    <row r="18" spans="1:255" ht="18" customHeight="1" thickBot="1" x14ac:dyDescent="0.25">
      <c r="A18" s="270" t="s">
        <v>18</v>
      </c>
      <c r="B18" s="82" t="s">
        <v>19</v>
      </c>
      <c r="C18" s="503" t="s">
        <v>20</v>
      </c>
      <c r="D18" s="503"/>
      <c r="E18" s="503"/>
      <c r="F18" s="503"/>
      <c r="G18" s="503"/>
      <c r="H18" s="503"/>
      <c r="I18" s="503"/>
      <c r="J18" s="503"/>
      <c r="K18" s="503"/>
      <c r="L18" s="503"/>
      <c r="M18" s="503"/>
      <c r="N18" s="503"/>
      <c r="O18" s="503"/>
      <c r="P18" s="503"/>
      <c r="Q18" s="503"/>
      <c r="R18" s="503"/>
      <c r="S18" s="503"/>
      <c r="T18" s="503"/>
      <c r="U18" s="503"/>
      <c r="V18" s="503"/>
      <c r="W18" s="503"/>
      <c r="X18" s="503"/>
      <c r="Y18" s="503"/>
      <c r="Z18" s="503"/>
      <c r="AA18" s="503"/>
      <c r="AB18" s="503"/>
      <c r="AC18" s="503"/>
      <c r="AD18" s="503"/>
      <c r="AE18" s="503"/>
      <c r="AF18" s="504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4"/>
    </row>
    <row r="19" spans="1:255" ht="19.5" customHeight="1" thickBot="1" x14ac:dyDescent="0.25">
      <c r="A19" s="270" t="s">
        <v>18</v>
      </c>
      <c r="B19" s="82" t="s">
        <v>21</v>
      </c>
      <c r="C19" s="83" t="s">
        <v>21</v>
      </c>
      <c r="D19" s="495" t="s">
        <v>22</v>
      </c>
      <c r="E19" s="495"/>
      <c r="F19" s="495"/>
      <c r="G19" s="495"/>
      <c r="H19" s="495"/>
      <c r="I19" s="495"/>
      <c r="J19" s="495"/>
      <c r="K19" s="495"/>
      <c r="L19" s="495"/>
      <c r="M19" s="495"/>
      <c r="N19" s="495"/>
      <c r="O19" s="495"/>
      <c r="P19" s="495"/>
      <c r="Q19" s="495"/>
      <c r="R19" s="495"/>
      <c r="S19" s="495"/>
      <c r="T19" s="495"/>
      <c r="U19" s="495"/>
      <c r="V19" s="495"/>
      <c r="W19" s="495"/>
      <c r="X19" s="495"/>
      <c r="Y19" s="495"/>
      <c r="Z19" s="495"/>
      <c r="AA19" s="495"/>
      <c r="AB19" s="495"/>
      <c r="AC19" s="495"/>
      <c r="AD19" s="495"/>
      <c r="AE19" s="495"/>
      <c r="AF19" s="496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4"/>
    </row>
    <row r="20" spans="1:255" ht="27.75" customHeight="1" thickBot="1" x14ac:dyDescent="0.25">
      <c r="A20" s="320" t="s">
        <v>18</v>
      </c>
      <c r="B20" s="322" t="s">
        <v>21</v>
      </c>
      <c r="C20" s="324" t="s">
        <v>21</v>
      </c>
      <c r="D20" s="478" t="s">
        <v>21</v>
      </c>
      <c r="E20" s="342" t="s">
        <v>23</v>
      </c>
      <c r="F20" s="344"/>
      <c r="G20" s="346" t="s">
        <v>185</v>
      </c>
      <c r="H20" s="348" t="s">
        <v>24</v>
      </c>
      <c r="I20" s="350"/>
      <c r="J20" s="84" t="s">
        <v>25</v>
      </c>
      <c r="K20" s="86">
        <f>+L20+N20</f>
        <v>84.9</v>
      </c>
      <c r="L20" s="87">
        <v>84.9</v>
      </c>
      <c r="M20" s="87">
        <v>83.1</v>
      </c>
      <c r="N20" s="88">
        <v>0</v>
      </c>
      <c r="O20" s="86">
        <f>+P20+R20</f>
        <v>116.2</v>
      </c>
      <c r="P20" s="89">
        <v>116.2</v>
      </c>
      <c r="Q20" s="89">
        <v>108.3</v>
      </c>
      <c r="R20" s="88">
        <v>0</v>
      </c>
      <c r="S20" s="86">
        <f>+T20+V20</f>
        <v>116.2</v>
      </c>
      <c r="T20" s="87">
        <v>116.2</v>
      </c>
      <c r="U20" s="87">
        <v>108.3</v>
      </c>
      <c r="V20" s="88">
        <v>0</v>
      </c>
      <c r="W20" s="86">
        <f>+X20+Z20</f>
        <v>0</v>
      </c>
      <c r="X20" s="87">
        <v>0</v>
      </c>
      <c r="Y20" s="87">
        <v>0</v>
      </c>
      <c r="Z20" s="88">
        <v>0</v>
      </c>
      <c r="AA20" s="90">
        <v>102.1</v>
      </c>
      <c r="AB20" s="90">
        <v>102.1</v>
      </c>
      <c r="AC20" s="352" t="s">
        <v>115</v>
      </c>
      <c r="AD20" s="340">
        <v>100</v>
      </c>
      <c r="AE20" s="340">
        <v>100</v>
      </c>
      <c r="AF20" s="449">
        <v>100</v>
      </c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</row>
    <row r="21" spans="1:255" ht="33.75" customHeight="1" thickBot="1" x14ac:dyDescent="0.25">
      <c r="A21" s="321"/>
      <c r="B21" s="323"/>
      <c r="C21" s="325"/>
      <c r="D21" s="479"/>
      <c r="E21" s="343"/>
      <c r="F21" s="345"/>
      <c r="G21" s="347"/>
      <c r="H21" s="349"/>
      <c r="I21" s="351"/>
      <c r="J21" s="85" t="s">
        <v>26</v>
      </c>
      <c r="K21" s="8">
        <f t="shared" ref="K21:N21" si="0">SUM(K20:K20)</f>
        <v>84.9</v>
      </c>
      <c r="L21" s="6">
        <f t="shared" si="0"/>
        <v>84.9</v>
      </c>
      <c r="M21" s="6">
        <f t="shared" si="0"/>
        <v>83.1</v>
      </c>
      <c r="N21" s="9">
        <f t="shared" si="0"/>
        <v>0</v>
      </c>
      <c r="O21" s="8">
        <f t="shared" ref="O21:AB21" si="1">SUM(O20:O20)</f>
        <v>116.2</v>
      </c>
      <c r="P21" s="7">
        <f t="shared" si="1"/>
        <v>116.2</v>
      </c>
      <c r="Q21" s="6">
        <f t="shared" si="1"/>
        <v>108.3</v>
      </c>
      <c r="R21" s="9">
        <f t="shared" si="1"/>
        <v>0</v>
      </c>
      <c r="S21" s="8">
        <f t="shared" si="1"/>
        <v>116.2</v>
      </c>
      <c r="T21" s="6">
        <f t="shared" si="1"/>
        <v>116.2</v>
      </c>
      <c r="U21" s="6">
        <f t="shared" si="1"/>
        <v>108.3</v>
      </c>
      <c r="V21" s="9">
        <f t="shared" si="1"/>
        <v>0</v>
      </c>
      <c r="W21" s="8">
        <f t="shared" si="1"/>
        <v>0</v>
      </c>
      <c r="X21" s="6">
        <f t="shared" si="1"/>
        <v>0</v>
      </c>
      <c r="Y21" s="6">
        <f t="shared" si="1"/>
        <v>0</v>
      </c>
      <c r="Z21" s="9">
        <f t="shared" si="1"/>
        <v>0</v>
      </c>
      <c r="AA21" s="24">
        <f t="shared" si="1"/>
        <v>102.1</v>
      </c>
      <c r="AB21" s="24">
        <f t="shared" si="1"/>
        <v>102.1</v>
      </c>
      <c r="AC21" s="353"/>
      <c r="AD21" s="341"/>
      <c r="AE21" s="341"/>
      <c r="AF21" s="477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</row>
    <row r="22" spans="1:255" ht="29.25" customHeight="1" thickBot="1" x14ac:dyDescent="0.25">
      <c r="A22" s="480" t="s">
        <v>18</v>
      </c>
      <c r="B22" s="482" t="s">
        <v>21</v>
      </c>
      <c r="C22" s="331" t="s">
        <v>21</v>
      </c>
      <c r="D22" s="333" t="s">
        <v>27</v>
      </c>
      <c r="E22" s="484" t="s">
        <v>28</v>
      </c>
      <c r="F22" s="431"/>
      <c r="G22" s="433" t="s">
        <v>185</v>
      </c>
      <c r="H22" s="434" t="s">
        <v>24</v>
      </c>
      <c r="I22" s="429"/>
      <c r="J22" s="84" t="s">
        <v>25</v>
      </c>
      <c r="K22" s="86">
        <f>+L22+N22</f>
        <v>19.2</v>
      </c>
      <c r="L22" s="93">
        <v>19.2</v>
      </c>
      <c r="M22" s="93">
        <v>0</v>
      </c>
      <c r="N22" s="94">
        <v>0</v>
      </c>
      <c r="O22" s="86">
        <f>+P22+R22</f>
        <v>22</v>
      </c>
      <c r="P22" s="95">
        <v>22</v>
      </c>
      <c r="Q22" s="93">
        <v>0</v>
      </c>
      <c r="R22" s="94">
        <v>0</v>
      </c>
      <c r="S22" s="86">
        <f>+T22+V22</f>
        <v>22</v>
      </c>
      <c r="T22" s="93">
        <v>22</v>
      </c>
      <c r="U22" s="93">
        <v>0</v>
      </c>
      <c r="V22" s="94">
        <v>0</v>
      </c>
      <c r="W22" s="86">
        <f>+X22+Z22</f>
        <v>0</v>
      </c>
      <c r="X22" s="93">
        <v>0</v>
      </c>
      <c r="Y22" s="93">
        <v>0</v>
      </c>
      <c r="Z22" s="94">
        <v>0</v>
      </c>
      <c r="AA22" s="91">
        <v>22</v>
      </c>
      <c r="AB22" s="91">
        <v>22</v>
      </c>
      <c r="AC22" s="352" t="s">
        <v>111</v>
      </c>
      <c r="AD22" s="340">
        <v>100</v>
      </c>
      <c r="AE22" s="340">
        <v>100</v>
      </c>
      <c r="AF22" s="449">
        <v>100</v>
      </c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</row>
    <row r="23" spans="1:255" ht="33.75" customHeight="1" thickBot="1" x14ac:dyDescent="0.25">
      <c r="A23" s="481"/>
      <c r="B23" s="414"/>
      <c r="C23" s="415"/>
      <c r="D23" s="483"/>
      <c r="E23" s="417"/>
      <c r="F23" s="432"/>
      <c r="G23" s="426"/>
      <c r="H23" s="349"/>
      <c r="I23" s="350"/>
      <c r="J23" s="37" t="s">
        <v>26</v>
      </c>
      <c r="K23" s="8">
        <f t="shared" ref="K23:N23" si="2">SUM(K22:K22)</f>
        <v>19.2</v>
      </c>
      <c r="L23" s="6">
        <f t="shared" si="2"/>
        <v>19.2</v>
      </c>
      <c r="M23" s="6">
        <f t="shared" si="2"/>
        <v>0</v>
      </c>
      <c r="N23" s="9">
        <f t="shared" si="2"/>
        <v>0</v>
      </c>
      <c r="O23" s="8">
        <f t="shared" ref="O23:AB23" si="3">SUM(O22:O22)</f>
        <v>22</v>
      </c>
      <c r="P23" s="7">
        <f t="shared" si="3"/>
        <v>22</v>
      </c>
      <c r="Q23" s="6">
        <f t="shared" si="3"/>
        <v>0</v>
      </c>
      <c r="R23" s="9">
        <f t="shared" si="3"/>
        <v>0</v>
      </c>
      <c r="S23" s="8">
        <f t="shared" si="3"/>
        <v>22</v>
      </c>
      <c r="T23" s="6">
        <f t="shared" si="3"/>
        <v>22</v>
      </c>
      <c r="U23" s="6">
        <f t="shared" si="3"/>
        <v>0</v>
      </c>
      <c r="V23" s="9">
        <f t="shared" si="3"/>
        <v>0</v>
      </c>
      <c r="W23" s="8">
        <f t="shared" si="3"/>
        <v>0</v>
      </c>
      <c r="X23" s="6">
        <f t="shared" si="3"/>
        <v>0</v>
      </c>
      <c r="Y23" s="6">
        <f t="shared" si="3"/>
        <v>0</v>
      </c>
      <c r="Z23" s="9">
        <f t="shared" si="3"/>
        <v>0</v>
      </c>
      <c r="AA23" s="24">
        <f t="shared" si="3"/>
        <v>22</v>
      </c>
      <c r="AB23" s="24">
        <f t="shared" si="3"/>
        <v>22</v>
      </c>
      <c r="AC23" s="402"/>
      <c r="AD23" s="422"/>
      <c r="AE23" s="422"/>
      <c r="AF23" s="424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</row>
    <row r="24" spans="1:255" ht="33.75" customHeight="1" thickBot="1" x14ac:dyDescent="0.25">
      <c r="A24" s="481" t="s">
        <v>18</v>
      </c>
      <c r="B24" s="524" t="s">
        <v>21</v>
      </c>
      <c r="C24" s="415" t="s">
        <v>21</v>
      </c>
      <c r="D24" s="483" t="s">
        <v>29</v>
      </c>
      <c r="E24" s="417" t="s">
        <v>30</v>
      </c>
      <c r="F24" s="425"/>
      <c r="G24" s="426" t="s">
        <v>185</v>
      </c>
      <c r="H24" s="427" t="s">
        <v>24</v>
      </c>
      <c r="I24" s="429"/>
      <c r="J24" s="84" t="s">
        <v>25</v>
      </c>
      <c r="K24" s="86">
        <f>+L24+N24</f>
        <v>185.9</v>
      </c>
      <c r="L24" s="93">
        <v>185.9</v>
      </c>
      <c r="M24" s="93">
        <v>10.8</v>
      </c>
      <c r="N24" s="94">
        <v>0</v>
      </c>
      <c r="O24" s="86">
        <f>+P24+R24</f>
        <v>267</v>
      </c>
      <c r="P24" s="95">
        <v>267</v>
      </c>
      <c r="Q24" s="93">
        <v>15</v>
      </c>
      <c r="R24" s="94">
        <v>0</v>
      </c>
      <c r="S24" s="86">
        <f>+T24+V24</f>
        <v>260</v>
      </c>
      <c r="T24" s="93">
        <v>260</v>
      </c>
      <c r="U24" s="93">
        <v>15</v>
      </c>
      <c r="V24" s="94">
        <v>0</v>
      </c>
      <c r="W24" s="86">
        <f>+X24+Z24</f>
        <v>0</v>
      </c>
      <c r="X24" s="93">
        <v>0</v>
      </c>
      <c r="Y24" s="93">
        <v>0</v>
      </c>
      <c r="Z24" s="94">
        <v>0</v>
      </c>
      <c r="AA24" s="91">
        <v>267</v>
      </c>
      <c r="AB24" s="91">
        <v>267</v>
      </c>
      <c r="AC24" s="352" t="s">
        <v>149</v>
      </c>
      <c r="AD24" s="421">
        <v>100</v>
      </c>
      <c r="AE24" s="421">
        <v>100</v>
      </c>
      <c r="AF24" s="423">
        <v>100</v>
      </c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</row>
    <row r="25" spans="1:255" ht="34.5" customHeight="1" thickBot="1" x14ac:dyDescent="0.25">
      <c r="A25" s="481"/>
      <c r="B25" s="524"/>
      <c r="C25" s="415"/>
      <c r="D25" s="483"/>
      <c r="E25" s="417"/>
      <c r="F25" s="425"/>
      <c r="G25" s="426"/>
      <c r="H25" s="428"/>
      <c r="I25" s="430"/>
      <c r="J25" s="37" t="s">
        <v>26</v>
      </c>
      <c r="K25" s="8">
        <f t="shared" ref="K25:N25" si="4">SUM(K24:K24)</f>
        <v>185.9</v>
      </c>
      <c r="L25" s="6">
        <f t="shared" si="4"/>
        <v>185.9</v>
      </c>
      <c r="M25" s="11">
        <f t="shared" si="4"/>
        <v>10.8</v>
      </c>
      <c r="N25" s="9">
        <f t="shared" si="4"/>
        <v>0</v>
      </c>
      <c r="O25" s="8">
        <f t="shared" ref="O25:AB25" si="5">SUM(O24:O24)</f>
        <v>267</v>
      </c>
      <c r="P25" s="7">
        <f t="shared" si="5"/>
        <v>267</v>
      </c>
      <c r="Q25" s="7">
        <f t="shared" si="5"/>
        <v>15</v>
      </c>
      <c r="R25" s="9">
        <f t="shared" si="5"/>
        <v>0</v>
      </c>
      <c r="S25" s="8">
        <f t="shared" si="5"/>
        <v>260</v>
      </c>
      <c r="T25" s="6">
        <f t="shared" si="5"/>
        <v>260</v>
      </c>
      <c r="U25" s="11">
        <f t="shared" si="5"/>
        <v>15</v>
      </c>
      <c r="V25" s="9">
        <f t="shared" si="5"/>
        <v>0</v>
      </c>
      <c r="W25" s="8">
        <f t="shared" si="5"/>
        <v>0</v>
      </c>
      <c r="X25" s="6">
        <f t="shared" si="5"/>
        <v>0</v>
      </c>
      <c r="Y25" s="6">
        <f t="shared" si="5"/>
        <v>0</v>
      </c>
      <c r="Z25" s="9">
        <f t="shared" si="5"/>
        <v>0</v>
      </c>
      <c r="AA25" s="24">
        <f t="shared" si="5"/>
        <v>267</v>
      </c>
      <c r="AB25" s="24">
        <f t="shared" si="5"/>
        <v>267</v>
      </c>
      <c r="AC25" s="402"/>
      <c r="AD25" s="422"/>
      <c r="AE25" s="422"/>
      <c r="AF25" s="424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</row>
    <row r="26" spans="1:255" ht="27.75" customHeight="1" thickBot="1" x14ac:dyDescent="0.25">
      <c r="A26" s="326" t="s">
        <v>18</v>
      </c>
      <c r="B26" s="328" t="s">
        <v>21</v>
      </c>
      <c r="C26" s="330" t="s">
        <v>21</v>
      </c>
      <c r="D26" s="332" t="s">
        <v>31</v>
      </c>
      <c r="E26" s="417" t="s">
        <v>32</v>
      </c>
      <c r="F26" s="283"/>
      <c r="G26" s="426" t="s">
        <v>186</v>
      </c>
      <c r="H26" s="434" t="s">
        <v>24</v>
      </c>
      <c r="I26" s="462"/>
      <c r="J26" s="84" t="s">
        <v>25</v>
      </c>
      <c r="K26" s="86">
        <f>+L26+N26</f>
        <v>36.6</v>
      </c>
      <c r="L26" s="93">
        <v>36.6</v>
      </c>
      <c r="M26" s="93">
        <v>0</v>
      </c>
      <c r="N26" s="94">
        <v>0</v>
      </c>
      <c r="O26" s="96">
        <f>+P26+R26</f>
        <v>46</v>
      </c>
      <c r="P26" s="95">
        <v>46</v>
      </c>
      <c r="Q26" s="93">
        <v>0</v>
      </c>
      <c r="R26" s="94">
        <v>0</v>
      </c>
      <c r="S26" s="86">
        <f>+T26+V26</f>
        <v>46</v>
      </c>
      <c r="T26" s="93">
        <v>46</v>
      </c>
      <c r="U26" s="93">
        <v>0</v>
      </c>
      <c r="V26" s="94">
        <v>0</v>
      </c>
      <c r="W26" s="86">
        <f>+X26+Z26</f>
        <v>0</v>
      </c>
      <c r="X26" s="93">
        <v>0</v>
      </c>
      <c r="Y26" s="93">
        <v>0</v>
      </c>
      <c r="Z26" s="94">
        <v>0</v>
      </c>
      <c r="AA26" s="91">
        <v>46</v>
      </c>
      <c r="AB26" s="91">
        <v>46</v>
      </c>
      <c r="AC26" s="435" t="s">
        <v>150</v>
      </c>
      <c r="AD26" s="340">
        <v>100</v>
      </c>
      <c r="AE26" s="340">
        <v>100</v>
      </c>
      <c r="AF26" s="449">
        <v>100</v>
      </c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</row>
    <row r="27" spans="1:255" ht="34.5" customHeight="1" thickBot="1" x14ac:dyDescent="0.25">
      <c r="A27" s="327"/>
      <c r="B27" s="329"/>
      <c r="C27" s="331"/>
      <c r="D27" s="333"/>
      <c r="E27" s="417"/>
      <c r="F27" s="284"/>
      <c r="G27" s="426"/>
      <c r="H27" s="428"/>
      <c r="I27" s="351"/>
      <c r="J27" s="37" t="s">
        <v>26</v>
      </c>
      <c r="K27" s="8">
        <f t="shared" ref="K27:N27" si="6">SUM(K26:K26)</f>
        <v>36.6</v>
      </c>
      <c r="L27" s="7">
        <f t="shared" si="6"/>
        <v>36.6</v>
      </c>
      <c r="M27" s="7">
        <f t="shared" si="6"/>
        <v>0</v>
      </c>
      <c r="N27" s="9">
        <f t="shared" si="6"/>
        <v>0</v>
      </c>
      <c r="O27" s="8">
        <f t="shared" ref="O27:AB27" si="7">SUM(O26:O26)</f>
        <v>46</v>
      </c>
      <c r="P27" s="6">
        <f t="shared" si="7"/>
        <v>46</v>
      </c>
      <c r="Q27" s="6">
        <f t="shared" si="7"/>
        <v>0</v>
      </c>
      <c r="R27" s="9">
        <f t="shared" si="7"/>
        <v>0</v>
      </c>
      <c r="S27" s="8">
        <f t="shared" si="7"/>
        <v>46</v>
      </c>
      <c r="T27" s="7">
        <f t="shared" si="7"/>
        <v>46</v>
      </c>
      <c r="U27" s="7">
        <f t="shared" si="7"/>
        <v>0</v>
      </c>
      <c r="V27" s="9">
        <f t="shared" si="7"/>
        <v>0</v>
      </c>
      <c r="W27" s="8">
        <f t="shared" si="7"/>
        <v>0</v>
      </c>
      <c r="X27" s="6">
        <f t="shared" si="7"/>
        <v>0</v>
      </c>
      <c r="Y27" s="6">
        <f t="shared" si="7"/>
        <v>0</v>
      </c>
      <c r="Z27" s="9">
        <f t="shared" si="7"/>
        <v>0</v>
      </c>
      <c r="AA27" s="24">
        <f t="shared" si="7"/>
        <v>46</v>
      </c>
      <c r="AB27" s="24">
        <f t="shared" si="7"/>
        <v>46</v>
      </c>
      <c r="AC27" s="436"/>
      <c r="AD27" s="422"/>
      <c r="AE27" s="422"/>
      <c r="AF27" s="424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</row>
    <row r="28" spans="1:255" ht="24" customHeight="1" thickBot="1" x14ac:dyDescent="0.25">
      <c r="A28" s="326" t="s">
        <v>18</v>
      </c>
      <c r="B28" s="328" t="s">
        <v>21</v>
      </c>
      <c r="C28" s="330" t="s">
        <v>21</v>
      </c>
      <c r="D28" s="335" t="s">
        <v>33</v>
      </c>
      <c r="E28" s="450" t="s">
        <v>197</v>
      </c>
      <c r="F28" s="285"/>
      <c r="G28" s="452" t="s">
        <v>199</v>
      </c>
      <c r="H28" s="454" t="s">
        <v>24</v>
      </c>
      <c r="I28" s="463"/>
      <c r="J28" s="286" t="s">
        <v>25</v>
      </c>
      <c r="K28" s="287">
        <f>+L28+N28</f>
        <v>157.9</v>
      </c>
      <c r="L28" s="288">
        <v>157.9</v>
      </c>
      <c r="M28" s="288">
        <v>155.5</v>
      </c>
      <c r="N28" s="289">
        <v>0</v>
      </c>
      <c r="O28" s="287">
        <f>+P28+R28</f>
        <v>176.8</v>
      </c>
      <c r="P28" s="290">
        <v>176.8</v>
      </c>
      <c r="Q28" s="290">
        <v>174</v>
      </c>
      <c r="R28" s="289">
        <v>0</v>
      </c>
      <c r="S28" s="287">
        <f>+T28+V28</f>
        <v>176.8</v>
      </c>
      <c r="T28" s="288">
        <v>176.8</v>
      </c>
      <c r="U28" s="288">
        <v>174</v>
      </c>
      <c r="V28" s="289">
        <v>0</v>
      </c>
      <c r="W28" s="287">
        <f>+X28+Z28</f>
        <v>0</v>
      </c>
      <c r="X28" s="288">
        <v>0</v>
      </c>
      <c r="Y28" s="288">
        <v>0</v>
      </c>
      <c r="Z28" s="289">
        <v>0</v>
      </c>
      <c r="AA28" s="291">
        <v>176.8</v>
      </c>
      <c r="AB28" s="291">
        <v>176.8</v>
      </c>
      <c r="AC28" s="456" t="s">
        <v>115</v>
      </c>
      <c r="AD28" s="458">
        <v>100</v>
      </c>
      <c r="AE28" s="458">
        <v>100</v>
      </c>
      <c r="AF28" s="460">
        <v>100</v>
      </c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</row>
    <row r="29" spans="1:255" ht="38.25" customHeight="1" thickBot="1" x14ac:dyDescent="0.25">
      <c r="A29" s="334"/>
      <c r="B29" s="316"/>
      <c r="C29" s="319"/>
      <c r="D29" s="336"/>
      <c r="E29" s="451"/>
      <c r="F29" s="292"/>
      <c r="G29" s="453"/>
      <c r="H29" s="455"/>
      <c r="I29" s="464"/>
      <c r="J29" s="293" t="s">
        <v>26</v>
      </c>
      <c r="K29" s="294">
        <f t="shared" ref="K29:N29" si="8">SUM(K28:K28)</f>
        <v>157.9</v>
      </c>
      <c r="L29" s="295">
        <f t="shared" si="8"/>
        <v>157.9</v>
      </c>
      <c r="M29" s="296">
        <f t="shared" si="8"/>
        <v>155.5</v>
      </c>
      <c r="N29" s="297">
        <f t="shared" si="8"/>
        <v>0</v>
      </c>
      <c r="O29" s="294">
        <f t="shared" ref="O29:AB29" si="9">SUM(O28:O28)</f>
        <v>176.8</v>
      </c>
      <c r="P29" s="295">
        <f t="shared" si="9"/>
        <v>176.8</v>
      </c>
      <c r="Q29" s="296">
        <f t="shared" si="9"/>
        <v>174</v>
      </c>
      <c r="R29" s="297">
        <f t="shared" si="9"/>
        <v>0</v>
      </c>
      <c r="S29" s="294">
        <f t="shared" si="9"/>
        <v>176.8</v>
      </c>
      <c r="T29" s="295">
        <f t="shared" si="9"/>
        <v>176.8</v>
      </c>
      <c r="U29" s="296">
        <f t="shared" si="9"/>
        <v>174</v>
      </c>
      <c r="V29" s="297">
        <f t="shared" si="9"/>
        <v>0</v>
      </c>
      <c r="W29" s="294">
        <f t="shared" si="9"/>
        <v>0</v>
      </c>
      <c r="X29" s="296">
        <f t="shared" si="9"/>
        <v>0</v>
      </c>
      <c r="Y29" s="296">
        <f t="shared" si="9"/>
        <v>0</v>
      </c>
      <c r="Z29" s="297">
        <f t="shared" si="9"/>
        <v>0</v>
      </c>
      <c r="AA29" s="298">
        <f t="shared" si="9"/>
        <v>176.8</v>
      </c>
      <c r="AB29" s="298">
        <f t="shared" si="9"/>
        <v>176.8</v>
      </c>
      <c r="AC29" s="457"/>
      <c r="AD29" s="459"/>
      <c r="AE29" s="459"/>
      <c r="AF29" s="461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</row>
    <row r="30" spans="1:255" ht="21" customHeight="1" x14ac:dyDescent="0.2">
      <c r="A30" s="320" t="s">
        <v>18</v>
      </c>
      <c r="B30" s="322" t="s">
        <v>21</v>
      </c>
      <c r="C30" s="324" t="s">
        <v>21</v>
      </c>
      <c r="D30" s="381" t="s">
        <v>18</v>
      </c>
      <c r="E30" s="342" t="s">
        <v>34</v>
      </c>
      <c r="F30" s="371"/>
      <c r="G30" s="373" t="s">
        <v>186</v>
      </c>
      <c r="H30" s="411" t="s">
        <v>24</v>
      </c>
      <c r="I30" s="440"/>
      <c r="J30" s="64" t="s">
        <v>25</v>
      </c>
      <c r="K30" s="101">
        <f>+L30+N30</f>
        <v>3490.8999999999996</v>
      </c>
      <c r="L30" s="65">
        <v>3217.7</v>
      </c>
      <c r="M30" s="65">
        <v>2409</v>
      </c>
      <c r="N30" s="102">
        <v>273.2</v>
      </c>
      <c r="O30" s="106">
        <f>+P30+R30</f>
        <v>4153.2000000000007</v>
      </c>
      <c r="P30" s="107">
        <v>4098.6000000000004</v>
      </c>
      <c r="Q30" s="107">
        <v>3008</v>
      </c>
      <c r="R30" s="108">
        <v>54.6</v>
      </c>
      <c r="S30" s="101">
        <f>+T30+V30</f>
        <v>4133.2</v>
      </c>
      <c r="T30" s="65">
        <v>4078.6</v>
      </c>
      <c r="U30" s="65">
        <v>3008</v>
      </c>
      <c r="V30" s="102">
        <v>54.6</v>
      </c>
      <c r="W30" s="101">
        <f>+X30+Z30</f>
        <v>0</v>
      </c>
      <c r="X30" s="65">
        <v>0</v>
      </c>
      <c r="Y30" s="65">
        <v>0</v>
      </c>
      <c r="Z30" s="102">
        <v>0</v>
      </c>
      <c r="AA30" s="112">
        <v>4088.2</v>
      </c>
      <c r="AB30" s="112">
        <v>4088.2</v>
      </c>
      <c r="AC30" s="352" t="s">
        <v>151</v>
      </c>
      <c r="AD30" s="397">
        <v>100</v>
      </c>
      <c r="AE30" s="397">
        <v>100</v>
      </c>
      <c r="AF30" s="379">
        <v>100</v>
      </c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</row>
    <row r="31" spans="1:255" ht="21.75" customHeight="1" thickBot="1" x14ac:dyDescent="0.25">
      <c r="A31" s="413"/>
      <c r="B31" s="414"/>
      <c r="C31" s="415"/>
      <c r="D31" s="416"/>
      <c r="E31" s="417"/>
      <c r="F31" s="437"/>
      <c r="G31" s="438"/>
      <c r="H31" s="439"/>
      <c r="I31" s="441"/>
      <c r="J31" s="100" t="s">
        <v>35</v>
      </c>
      <c r="K31" s="103">
        <f>+L31+N31</f>
        <v>27.4</v>
      </c>
      <c r="L31" s="104">
        <v>27.4</v>
      </c>
      <c r="M31" s="104">
        <v>0</v>
      </c>
      <c r="N31" s="105">
        <v>0</v>
      </c>
      <c r="O31" s="103">
        <f>+P31+R31</f>
        <v>0</v>
      </c>
      <c r="P31" s="104">
        <v>0</v>
      </c>
      <c r="Q31" s="109">
        <v>0</v>
      </c>
      <c r="R31" s="110">
        <v>0</v>
      </c>
      <c r="S31" s="103">
        <f>+T31+V31</f>
        <v>0</v>
      </c>
      <c r="T31" s="104">
        <v>0</v>
      </c>
      <c r="U31" s="104">
        <v>0</v>
      </c>
      <c r="V31" s="105">
        <v>0</v>
      </c>
      <c r="W31" s="103">
        <f>+X31+Z31</f>
        <v>0</v>
      </c>
      <c r="X31" s="104">
        <v>0</v>
      </c>
      <c r="Y31" s="104">
        <v>0</v>
      </c>
      <c r="Z31" s="105">
        <v>0</v>
      </c>
      <c r="AA31" s="113">
        <v>0</v>
      </c>
      <c r="AB31" s="113">
        <v>0</v>
      </c>
      <c r="AC31" s="401"/>
      <c r="AD31" s="403"/>
      <c r="AE31" s="403"/>
      <c r="AF31" s="419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</row>
    <row r="32" spans="1:255" ht="26.25" customHeight="1" thickBot="1" x14ac:dyDescent="0.25">
      <c r="A32" s="321"/>
      <c r="B32" s="323"/>
      <c r="C32" s="325"/>
      <c r="D32" s="382"/>
      <c r="E32" s="418"/>
      <c r="F32" s="386"/>
      <c r="G32" s="374"/>
      <c r="H32" s="376"/>
      <c r="I32" s="442"/>
      <c r="J32" s="41" t="s">
        <v>26</v>
      </c>
      <c r="K32" s="12">
        <f t="shared" ref="K32:N32" si="10">SUM(K30:K31)</f>
        <v>3518.2999999999997</v>
      </c>
      <c r="L32" s="13">
        <f t="shared" si="10"/>
        <v>3245.1</v>
      </c>
      <c r="M32" s="13">
        <f t="shared" si="10"/>
        <v>2409</v>
      </c>
      <c r="N32" s="15">
        <f t="shared" si="10"/>
        <v>273.2</v>
      </c>
      <c r="O32" s="12">
        <f t="shared" ref="O32:AB32" si="11">SUM(O30:O31)</f>
        <v>4153.2000000000007</v>
      </c>
      <c r="P32" s="13">
        <f t="shared" si="11"/>
        <v>4098.6000000000004</v>
      </c>
      <c r="Q32" s="13">
        <f t="shared" si="11"/>
        <v>3008</v>
      </c>
      <c r="R32" s="15">
        <f t="shared" si="11"/>
        <v>54.6</v>
      </c>
      <c r="S32" s="12">
        <f t="shared" si="11"/>
        <v>4133.2</v>
      </c>
      <c r="T32" s="13">
        <f t="shared" si="11"/>
        <v>4078.6</v>
      </c>
      <c r="U32" s="13">
        <f t="shared" si="11"/>
        <v>3008</v>
      </c>
      <c r="V32" s="15">
        <f t="shared" si="11"/>
        <v>54.6</v>
      </c>
      <c r="W32" s="111">
        <f t="shared" si="11"/>
        <v>0</v>
      </c>
      <c r="X32" s="13">
        <f t="shared" si="11"/>
        <v>0</v>
      </c>
      <c r="Y32" s="13">
        <f t="shared" si="11"/>
        <v>0</v>
      </c>
      <c r="Z32" s="15">
        <f t="shared" si="11"/>
        <v>0</v>
      </c>
      <c r="AA32" s="92">
        <f t="shared" si="11"/>
        <v>4088.2</v>
      </c>
      <c r="AB32" s="92">
        <f t="shared" si="11"/>
        <v>4088.2</v>
      </c>
      <c r="AC32" s="402"/>
      <c r="AD32" s="404"/>
      <c r="AE32" s="404"/>
      <c r="AF32" s="420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</row>
    <row r="33" spans="1:255" ht="22.5" customHeight="1" x14ac:dyDescent="0.2">
      <c r="A33" s="320" t="s">
        <v>18</v>
      </c>
      <c r="B33" s="322" t="s">
        <v>21</v>
      </c>
      <c r="C33" s="324" t="s">
        <v>21</v>
      </c>
      <c r="D33" s="381" t="s">
        <v>36</v>
      </c>
      <c r="E33" s="342" t="s">
        <v>178</v>
      </c>
      <c r="F33" s="371"/>
      <c r="G33" s="373" t="s">
        <v>37</v>
      </c>
      <c r="H33" s="411" t="s">
        <v>24</v>
      </c>
      <c r="I33" s="440"/>
      <c r="J33" s="64" t="s">
        <v>25</v>
      </c>
      <c r="K33" s="101">
        <f>+L33+N33</f>
        <v>58.5</v>
      </c>
      <c r="L33" s="65">
        <v>58.5</v>
      </c>
      <c r="M33" s="65">
        <v>57.6</v>
      </c>
      <c r="N33" s="102">
        <v>0</v>
      </c>
      <c r="O33" s="106">
        <f>+P33+R33</f>
        <v>66.900000000000006</v>
      </c>
      <c r="P33" s="107">
        <v>66.900000000000006</v>
      </c>
      <c r="Q33" s="107">
        <v>65.7</v>
      </c>
      <c r="R33" s="102">
        <v>0</v>
      </c>
      <c r="S33" s="101">
        <f>+T33+V33</f>
        <v>66.900000000000006</v>
      </c>
      <c r="T33" s="65">
        <v>66.900000000000006</v>
      </c>
      <c r="U33" s="65">
        <v>65.7</v>
      </c>
      <c r="V33" s="102">
        <v>0</v>
      </c>
      <c r="W33" s="101">
        <f>+X33+Z33</f>
        <v>0</v>
      </c>
      <c r="X33" s="65">
        <v>0</v>
      </c>
      <c r="Y33" s="65">
        <v>0</v>
      </c>
      <c r="Z33" s="102">
        <v>0</v>
      </c>
      <c r="AA33" s="112">
        <v>66.900000000000006</v>
      </c>
      <c r="AB33" s="112">
        <v>66.900000000000006</v>
      </c>
      <c r="AC33" s="352" t="s">
        <v>112</v>
      </c>
      <c r="AD33" s="397">
        <v>100</v>
      </c>
      <c r="AE33" s="397">
        <v>100</v>
      </c>
      <c r="AF33" s="379">
        <v>100</v>
      </c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</row>
    <row r="34" spans="1:255" ht="21" customHeight="1" thickBot="1" x14ac:dyDescent="0.25">
      <c r="A34" s="413"/>
      <c r="B34" s="414"/>
      <c r="C34" s="415"/>
      <c r="D34" s="416"/>
      <c r="E34" s="417"/>
      <c r="F34" s="437"/>
      <c r="G34" s="438"/>
      <c r="H34" s="439"/>
      <c r="I34" s="441"/>
      <c r="J34" s="100" t="s">
        <v>35</v>
      </c>
      <c r="K34" s="103">
        <f>+L34+N34</f>
        <v>0</v>
      </c>
      <c r="L34" s="104">
        <v>0</v>
      </c>
      <c r="M34" s="104">
        <v>0</v>
      </c>
      <c r="N34" s="105">
        <v>0</v>
      </c>
      <c r="O34" s="103">
        <f>+P34+R34</f>
        <v>0</v>
      </c>
      <c r="P34" s="104">
        <v>0</v>
      </c>
      <c r="Q34" s="109">
        <v>0</v>
      </c>
      <c r="R34" s="110">
        <v>0</v>
      </c>
      <c r="S34" s="103">
        <f>+T34+V34</f>
        <v>0</v>
      </c>
      <c r="T34" s="104">
        <v>0</v>
      </c>
      <c r="U34" s="104">
        <v>0</v>
      </c>
      <c r="V34" s="105">
        <v>0</v>
      </c>
      <c r="W34" s="103">
        <f>+X34+Z34</f>
        <v>0</v>
      </c>
      <c r="X34" s="104">
        <v>0</v>
      </c>
      <c r="Y34" s="104">
        <v>0</v>
      </c>
      <c r="Z34" s="105">
        <v>0</v>
      </c>
      <c r="AA34" s="113">
        <v>0</v>
      </c>
      <c r="AB34" s="113">
        <v>0</v>
      </c>
      <c r="AC34" s="401"/>
      <c r="AD34" s="398"/>
      <c r="AE34" s="398"/>
      <c r="AF34" s="40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</row>
    <row r="35" spans="1:255" ht="26.25" customHeight="1" thickBot="1" x14ac:dyDescent="0.25">
      <c r="A35" s="321"/>
      <c r="B35" s="323"/>
      <c r="C35" s="325"/>
      <c r="D35" s="382"/>
      <c r="E35" s="418"/>
      <c r="F35" s="386"/>
      <c r="G35" s="374"/>
      <c r="H35" s="376"/>
      <c r="I35" s="442"/>
      <c r="J35" s="41" t="s">
        <v>26</v>
      </c>
      <c r="K35" s="12">
        <f t="shared" ref="K35:N35" si="12">SUM(K33:K34)</f>
        <v>58.5</v>
      </c>
      <c r="L35" s="13">
        <f t="shared" si="12"/>
        <v>58.5</v>
      </c>
      <c r="M35" s="13">
        <f t="shared" si="12"/>
        <v>57.6</v>
      </c>
      <c r="N35" s="15">
        <f t="shared" si="12"/>
        <v>0</v>
      </c>
      <c r="O35" s="12">
        <f t="shared" ref="O35:AB35" si="13">SUM(O33:O34)</f>
        <v>66.900000000000006</v>
      </c>
      <c r="P35" s="13">
        <f t="shared" si="13"/>
        <v>66.900000000000006</v>
      </c>
      <c r="Q35" s="13">
        <f t="shared" si="13"/>
        <v>65.7</v>
      </c>
      <c r="R35" s="15">
        <f t="shared" si="13"/>
        <v>0</v>
      </c>
      <c r="S35" s="12">
        <f t="shared" si="13"/>
        <v>66.900000000000006</v>
      </c>
      <c r="T35" s="13">
        <f t="shared" si="13"/>
        <v>66.900000000000006</v>
      </c>
      <c r="U35" s="13">
        <f t="shared" si="13"/>
        <v>65.7</v>
      </c>
      <c r="V35" s="15">
        <f t="shared" si="13"/>
        <v>0</v>
      </c>
      <c r="W35" s="111">
        <f t="shared" si="13"/>
        <v>0</v>
      </c>
      <c r="X35" s="13">
        <f t="shared" si="13"/>
        <v>0</v>
      </c>
      <c r="Y35" s="13">
        <f t="shared" si="13"/>
        <v>0</v>
      </c>
      <c r="Z35" s="15">
        <f t="shared" si="13"/>
        <v>0</v>
      </c>
      <c r="AA35" s="92">
        <f t="shared" si="13"/>
        <v>66.900000000000006</v>
      </c>
      <c r="AB35" s="92">
        <f t="shared" si="13"/>
        <v>66.900000000000006</v>
      </c>
      <c r="AC35" s="402"/>
      <c r="AD35" s="399"/>
      <c r="AE35" s="399"/>
      <c r="AF35" s="38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</row>
    <row r="36" spans="1:255" ht="17.25" customHeight="1" x14ac:dyDescent="0.2">
      <c r="A36" s="320" t="s">
        <v>18</v>
      </c>
      <c r="B36" s="322" t="s">
        <v>21</v>
      </c>
      <c r="C36" s="324" t="s">
        <v>21</v>
      </c>
      <c r="D36" s="381" t="s">
        <v>38</v>
      </c>
      <c r="E36" s="342" t="s">
        <v>179</v>
      </c>
      <c r="F36" s="371"/>
      <c r="G36" s="373" t="s">
        <v>39</v>
      </c>
      <c r="H36" s="411" t="s">
        <v>24</v>
      </c>
      <c r="I36" s="440"/>
      <c r="J36" s="64" t="s">
        <v>25</v>
      </c>
      <c r="K36" s="101">
        <f>+L36+N36</f>
        <v>197.9</v>
      </c>
      <c r="L36" s="65">
        <v>197.9</v>
      </c>
      <c r="M36" s="65">
        <v>194.5</v>
      </c>
      <c r="N36" s="102">
        <v>0</v>
      </c>
      <c r="O36" s="114">
        <f>+P36+R36</f>
        <v>230.4</v>
      </c>
      <c r="P36" s="107">
        <v>230.4</v>
      </c>
      <c r="Q36" s="107">
        <v>226.8</v>
      </c>
      <c r="R36" s="108">
        <v>0</v>
      </c>
      <c r="S36" s="101">
        <f>+T36+V36</f>
        <v>230.4</v>
      </c>
      <c r="T36" s="65">
        <v>230.4</v>
      </c>
      <c r="U36" s="65">
        <v>226.8</v>
      </c>
      <c r="V36" s="102">
        <v>0</v>
      </c>
      <c r="W36" s="101">
        <f>+X36+Z36</f>
        <v>0</v>
      </c>
      <c r="X36" s="65">
        <v>0</v>
      </c>
      <c r="Y36" s="65">
        <v>0</v>
      </c>
      <c r="Z36" s="102">
        <v>0</v>
      </c>
      <c r="AA36" s="112">
        <v>230.4</v>
      </c>
      <c r="AB36" s="112">
        <v>230.4</v>
      </c>
      <c r="AC36" s="352" t="s">
        <v>112</v>
      </c>
      <c r="AD36" s="397">
        <v>100</v>
      </c>
      <c r="AE36" s="397">
        <v>100</v>
      </c>
      <c r="AF36" s="379">
        <v>100</v>
      </c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</row>
    <row r="37" spans="1:255" ht="21.75" customHeight="1" thickBot="1" x14ac:dyDescent="0.25">
      <c r="A37" s="413"/>
      <c r="B37" s="414"/>
      <c r="C37" s="415"/>
      <c r="D37" s="416"/>
      <c r="E37" s="417"/>
      <c r="F37" s="437"/>
      <c r="G37" s="438"/>
      <c r="H37" s="439"/>
      <c r="I37" s="441"/>
      <c r="J37" s="100" t="s">
        <v>35</v>
      </c>
      <c r="K37" s="103">
        <f>+L37+N37</f>
        <v>0</v>
      </c>
      <c r="L37" s="104">
        <v>0</v>
      </c>
      <c r="M37" s="104">
        <v>0</v>
      </c>
      <c r="N37" s="105">
        <v>0</v>
      </c>
      <c r="O37" s="103">
        <f>+P37+R37</f>
        <v>0</v>
      </c>
      <c r="P37" s="104">
        <v>0</v>
      </c>
      <c r="Q37" s="109">
        <v>0</v>
      </c>
      <c r="R37" s="110">
        <v>0</v>
      </c>
      <c r="S37" s="103">
        <f>+T37+V37</f>
        <v>0</v>
      </c>
      <c r="T37" s="104">
        <v>0</v>
      </c>
      <c r="U37" s="104">
        <v>0</v>
      </c>
      <c r="V37" s="105">
        <v>0</v>
      </c>
      <c r="W37" s="103">
        <f>+X37+Z37</f>
        <v>0</v>
      </c>
      <c r="X37" s="104">
        <v>0</v>
      </c>
      <c r="Y37" s="104">
        <v>0</v>
      </c>
      <c r="Z37" s="105">
        <v>0</v>
      </c>
      <c r="AA37" s="113">
        <v>0</v>
      </c>
      <c r="AB37" s="113">
        <v>0</v>
      </c>
      <c r="AC37" s="401"/>
      <c r="AD37" s="398"/>
      <c r="AE37" s="398"/>
      <c r="AF37" s="400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</row>
    <row r="38" spans="1:255" ht="27" customHeight="1" thickBot="1" x14ac:dyDescent="0.25">
      <c r="A38" s="321"/>
      <c r="B38" s="323"/>
      <c r="C38" s="325"/>
      <c r="D38" s="382"/>
      <c r="E38" s="418"/>
      <c r="F38" s="386"/>
      <c r="G38" s="374"/>
      <c r="H38" s="376"/>
      <c r="I38" s="442"/>
      <c r="J38" s="41" t="s">
        <v>26</v>
      </c>
      <c r="K38" s="12">
        <f t="shared" ref="K38:N38" si="14">SUM(K36:K37)</f>
        <v>197.9</v>
      </c>
      <c r="L38" s="13">
        <f t="shared" si="14"/>
        <v>197.9</v>
      </c>
      <c r="M38" s="13">
        <f t="shared" si="14"/>
        <v>194.5</v>
      </c>
      <c r="N38" s="15">
        <f t="shared" si="14"/>
        <v>0</v>
      </c>
      <c r="O38" s="12">
        <f t="shared" ref="O38:AB38" si="15">SUM(O36:O37)</f>
        <v>230.4</v>
      </c>
      <c r="P38" s="13">
        <f t="shared" si="15"/>
        <v>230.4</v>
      </c>
      <c r="Q38" s="13">
        <f t="shared" si="15"/>
        <v>226.8</v>
      </c>
      <c r="R38" s="15">
        <f t="shared" si="15"/>
        <v>0</v>
      </c>
      <c r="S38" s="12">
        <f t="shared" si="15"/>
        <v>230.4</v>
      </c>
      <c r="T38" s="13">
        <f t="shared" si="15"/>
        <v>230.4</v>
      </c>
      <c r="U38" s="13">
        <f t="shared" si="15"/>
        <v>226.8</v>
      </c>
      <c r="V38" s="15">
        <f t="shared" si="15"/>
        <v>0</v>
      </c>
      <c r="W38" s="111">
        <f t="shared" si="15"/>
        <v>0</v>
      </c>
      <c r="X38" s="13">
        <f t="shared" si="15"/>
        <v>0</v>
      </c>
      <c r="Y38" s="13">
        <f t="shared" si="15"/>
        <v>0</v>
      </c>
      <c r="Z38" s="15">
        <f t="shared" si="15"/>
        <v>0</v>
      </c>
      <c r="AA38" s="92">
        <f t="shared" si="15"/>
        <v>230.4</v>
      </c>
      <c r="AB38" s="92">
        <f t="shared" si="15"/>
        <v>230.4</v>
      </c>
      <c r="AC38" s="402"/>
      <c r="AD38" s="399"/>
      <c r="AE38" s="399"/>
      <c r="AF38" s="380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</row>
    <row r="39" spans="1:255" ht="18.75" customHeight="1" x14ac:dyDescent="0.2">
      <c r="A39" s="320" t="s">
        <v>18</v>
      </c>
      <c r="B39" s="322" t="s">
        <v>21</v>
      </c>
      <c r="C39" s="324" t="s">
        <v>21</v>
      </c>
      <c r="D39" s="381" t="s">
        <v>40</v>
      </c>
      <c r="E39" s="342" t="s">
        <v>180</v>
      </c>
      <c r="F39" s="371"/>
      <c r="G39" s="373" t="s">
        <v>41</v>
      </c>
      <c r="H39" s="411" t="s">
        <v>24</v>
      </c>
      <c r="I39" s="440"/>
      <c r="J39" s="64" t="s">
        <v>25</v>
      </c>
      <c r="K39" s="101">
        <f>+L39+N39</f>
        <v>368.2</v>
      </c>
      <c r="L39" s="65">
        <v>367</v>
      </c>
      <c r="M39" s="65">
        <v>324.89999999999998</v>
      </c>
      <c r="N39" s="102">
        <v>1.2</v>
      </c>
      <c r="O39" s="114">
        <f>+P39+R39</f>
        <v>423</v>
      </c>
      <c r="P39" s="107">
        <v>423</v>
      </c>
      <c r="Q39" s="107">
        <v>380</v>
      </c>
      <c r="R39" s="108">
        <v>0</v>
      </c>
      <c r="S39" s="101">
        <f>+T39+V39</f>
        <v>427.6</v>
      </c>
      <c r="T39" s="65">
        <v>427.6</v>
      </c>
      <c r="U39" s="65">
        <v>394.8</v>
      </c>
      <c r="V39" s="102">
        <v>0</v>
      </c>
      <c r="W39" s="101">
        <f>+X39+Z39</f>
        <v>0</v>
      </c>
      <c r="X39" s="65">
        <v>0</v>
      </c>
      <c r="Y39" s="65">
        <v>0</v>
      </c>
      <c r="Z39" s="102">
        <v>0</v>
      </c>
      <c r="AA39" s="112">
        <v>423</v>
      </c>
      <c r="AB39" s="112">
        <v>423</v>
      </c>
      <c r="AC39" s="352" t="s">
        <v>112</v>
      </c>
      <c r="AD39" s="397">
        <v>100</v>
      </c>
      <c r="AE39" s="397">
        <v>100</v>
      </c>
      <c r="AF39" s="379">
        <v>100</v>
      </c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</row>
    <row r="40" spans="1:255" ht="20.25" customHeight="1" thickBot="1" x14ac:dyDescent="0.25">
      <c r="A40" s="413"/>
      <c r="B40" s="414"/>
      <c r="C40" s="415"/>
      <c r="D40" s="416"/>
      <c r="E40" s="417"/>
      <c r="F40" s="437"/>
      <c r="G40" s="438"/>
      <c r="H40" s="439"/>
      <c r="I40" s="441"/>
      <c r="J40" s="100" t="s">
        <v>35</v>
      </c>
      <c r="K40" s="103">
        <f>+L40+N40</f>
        <v>17.7</v>
      </c>
      <c r="L40" s="104">
        <v>17.7</v>
      </c>
      <c r="M40" s="104">
        <v>17.399999999999999</v>
      </c>
      <c r="N40" s="105">
        <v>0</v>
      </c>
      <c r="O40" s="103">
        <f>+P40+R40</f>
        <v>0</v>
      </c>
      <c r="P40" s="104">
        <v>0</v>
      </c>
      <c r="Q40" s="109">
        <v>0</v>
      </c>
      <c r="R40" s="110">
        <v>0</v>
      </c>
      <c r="S40" s="103">
        <f>+T40+V40</f>
        <v>12.5</v>
      </c>
      <c r="T40" s="104">
        <v>12.5</v>
      </c>
      <c r="U40" s="104">
        <v>12.3</v>
      </c>
      <c r="V40" s="105">
        <v>0</v>
      </c>
      <c r="W40" s="103">
        <f>+X40+Z40</f>
        <v>0</v>
      </c>
      <c r="X40" s="104">
        <v>0</v>
      </c>
      <c r="Y40" s="104">
        <v>0</v>
      </c>
      <c r="Z40" s="105">
        <v>0</v>
      </c>
      <c r="AA40" s="113">
        <v>0</v>
      </c>
      <c r="AB40" s="113">
        <v>0</v>
      </c>
      <c r="AC40" s="401"/>
      <c r="AD40" s="398"/>
      <c r="AE40" s="398"/>
      <c r="AF40" s="400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</row>
    <row r="41" spans="1:255" ht="29.25" customHeight="1" thickBot="1" x14ac:dyDescent="0.25">
      <c r="A41" s="321"/>
      <c r="B41" s="323"/>
      <c r="C41" s="325"/>
      <c r="D41" s="382"/>
      <c r="E41" s="418"/>
      <c r="F41" s="386"/>
      <c r="G41" s="374"/>
      <c r="H41" s="376"/>
      <c r="I41" s="442"/>
      <c r="J41" s="41" t="s">
        <v>26</v>
      </c>
      <c r="K41" s="12">
        <f t="shared" ref="K41:N41" si="16">SUM(K39:K40)</f>
        <v>385.9</v>
      </c>
      <c r="L41" s="13">
        <f t="shared" si="16"/>
        <v>384.7</v>
      </c>
      <c r="M41" s="13">
        <f t="shared" si="16"/>
        <v>342.29999999999995</v>
      </c>
      <c r="N41" s="15">
        <f t="shared" si="16"/>
        <v>1.2</v>
      </c>
      <c r="O41" s="12">
        <f t="shared" ref="O41:AB41" si="17">SUM(O39:O40)</f>
        <v>423</v>
      </c>
      <c r="P41" s="13">
        <f t="shared" si="17"/>
        <v>423</v>
      </c>
      <c r="Q41" s="13">
        <f t="shared" si="17"/>
        <v>380</v>
      </c>
      <c r="R41" s="15">
        <f t="shared" si="17"/>
        <v>0</v>
      </c>
      <c r="S41" s="12">
        <f t="shared" si="17"/>
        <v>440.1</v>
      </c>
      <c r="T41" s="13">
        <f t="shared" si="17"/>
        <v>440.1</v>
      </c>
      <c r="U41" s="13">
        <f t="shared" si="17"/>
        <v>407.1</v>
      </c>
      <c r="V41" s="15">
        <f t="shared" si="17"/>
        <v>0</v>
      </c>
      <c r="W41" s="111">
        <f t="shared" si="17"/>
        <v>0</v>
      </c>
      <c r="X41" s="13">
        <f t="shared" si="17"/>
        <v>0</v>
      </c>
      <c r="Y41" s="13">
        <f t="shared" si="17"/>
        <v>0</v>
      </c>
      <c r="Z41" s="15">
        <f t="shared" si="17"/>
        <v>0</v>
      </c>
      <c r="AA41" s="92">
        <f t="shared" si="17"/>
        <v>423</v>
      </c>
      <c r="AB41" s="92">
        <f t="shared" si="17"/>
        <v>423</v>
      </c>
      <c r="AC41" s="402"/>
      <c r="AD41" s="399"/>
      <c r="AE41" s="399"/>
      <c r="AF41" s="380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</row>
    <row r="42" spans="1:255" ht="27" customHeight="1" thickBot="1" x14ac:dyDescent="0.25">
      <c r="A42" s="311" t="s">
        <v>18</v>
      </c>
      <c r="B42" s="314" t="s">
        <v>21</v>
      </c>
      <c r="C42" s="317" t="s">
        <v>21</v>
      </c>
      <c r="D42" s="381" t="s">
        <v>42</v>
      </c>
      <c r="E42" s="342" t="s">
        <v>43</v>
      </c>
      <c r="F42" s="385"/>
      <c r="G42" s="373" t="s">
        <v>186</v>
      </c>
      <c r="H42" s="617" t="s">
        <v>24</v>
      </c>
      <c r="I42" s="440"/>
      <c r="J42" s="99" t="s">
        <v>25</v>
      </c>
      <c r="K42" s="115">
        <f>+L42+N42</f>
        <v>1063.3</v>
      </c>
      <c r="L42" s="116">
        <v>1061.2</v>
      </c>
      <c r="M42" s="116">
        <v>895.1</v>
      </c>
      <c r="N42" s="117">
        <v>2.1</v>
      </c>
      <c r="O42" s="128">
        <f>+P42+R42</f>
        <v>1320.3</v>
      </c>
      <c r="P42" s="118">
        <v>1320.3</v>
      </c>
      <c r="Q42" s="118">
        <v>1059.5999999999999</v>
      </c>
      <c r="R42" s="119">
        <v>0</v>
      </c>
      <c r="S42" s="115">
        <f>+T42+V42</f>
        <v>1290.9000000000001</v>
      </c>
      <c r="T42" s="116">
        <v>1290.9000000000001</v>
      </c>
      <c r="U42" s="116">
        <v>1059.5999999999999</v>
      </c>
      <c r="V42" s="117">
        <v>0</v>
      </c>
      <c r="W42" s="121">
        <f>+X42+Z42</f>
        <v>0</v>
      </c>
      <c r="X42" s="122">
        <v>0</v>
      </c>
      <c r="Y42" s="122">
        <v>0</v>
      </c>
      <c r="Z42" s="123">
        <v>0</v>
      </c>
      <c r="AA42" s="124">
        <v>1320.6</v>
      </c>
      <c r="AB42" s="124">
        <v>1332</v>
      </c>
      <c r="AC42" s="352" t="s">
        <v>112</v>
      </c>
      <c r="AD42" s="397">
        <v>100</v>
      </c>
      <c r="AE42" s="397">
        <v>100</v>
      </c>
      <c r="AF42" s="379">
        <v>100</v>
      </c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4"/>
    </row>
    <row r="43" spans="1:255" ht="40.5" customHeight="1" thickBot="1" x14ac:dyDescent="0.25">
      <c r="A43" s="313"/>
      <c r="B43" s="316"/>
      <c r="C43" s="319"/>
      <c r="D43" s="382"/>
      <c r="E43" s="418"/>
      <c r="F43" s="386"/>
      <c r="G43" s="374"/>
      <c r="H43" s="376"/>
      <c r="I43" s="442"/>
      <c r="J43" s="36" t="s">
        <v>26</v>
      </c>
      <c r="K43" s="12">
        <f t="shared" ref="K43:N43" si="18">SUM(K42:K42)</f>
        <v>1063.3</v>
      </c>
      <c r="L43" s="14">
        <f t="shared" si="18"/>
        <v>1061.2</v>
      </c>
      <c r="M43" s="14">
        <f t="shared" si="18"/>
        <v>895.1</v>
      </c>
      <c r="N43" s="15">
        <f t="shared" si="18"/>
        <v>2.1</v>
      </c>
      <c r="O43" s="12">
        <f t="shared" ref="O43:R43" si="19">+O42</f>
        <v>1320.3</v>
      </c>
      <c r="P43" s="16">
        <f t="shared" si="19"/>
        <v>1320.3</v>
      </c>
      <c r="Q43" s="18">
        <f t="shared" si="19"/>
        <v>1059.5999999999999</v>
      </c>
      <c r="R43" s="15">
        <f t="shared" si="19"/>
        <v>0</v>
      </c>
      <c r="S43" s="120">
        <f t="shared" ref="S43:Z43" si="20">SUM(S42:S42)</f>
        <v>1290.9000000000001</v>
      </c>
      <c r="T43" s="129">
        <f t="shared" si="20"/>
        <v>1290.9000000000001</v>
      </c>
      <c r="U43" s="129">
        <f t="shared" si="20"/>
        <v>1059.5999999999999</v>
      </c>
      <c r="V43" s="130">
        <f t="shared" si="20"/>
        <v>0</v>
      </c>
      <c r="W43" s="120">
        <f t="shared" si="20"/>
        <v>0</v>
      </c>
      <c r="X43" s="14">
        <f t="shared" si="20"/>
        <v>0</v>
      </c>
      <c r="Y43" s="14">
        <f t="shared" si="20"/>
        <v>0</v>
      </c>
      <c r="Z43" s="15">
        <f t="shared" si="20"/>
        <v>0</v>
      </c>
      <c r="AA43" s="92">
        <f>AA42</f>
        <v>1320.6</v>
      </c>
      <c r="AB43" s="92">
        <f>+AB42</f>
        <v>1332</v>
      </c>
      <c r="AC43" s="402"/>
      <c r="AD43" s="399"/>
      <c r="AE43" s="399"/>
      <c r="AF43" s="380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4"/>
    </row>
    <row r="44" spans="1:255" ht="24" customHeight="1" thickBot="1" x14ac:dyDescent="0.25">
      <c r="A44" s="311" t="s">
        <v>18</v>
      </c>
      <c r="B44" s="314" t="s">
        <v>21</v>
      </c>
      <c r="C44" s="317" t="s">
        <v>21</v>
      </c>
      <c r="D44" s="381" t="s">
        <v>45</v>
      </c>
      <c r="E44" s="383" t="s">
        <v>46</v>
      </c>
      <c r="F44" s="385"/>
      <c r="G44" s="373" t="s">
        <v>185</v>
      </c>
      <c r="H44" s="617" t="s">
        <v>44</v>
      </c>
      <c r="I44" s="440" t="s">
        <v>113</v>
      </c>
      <c r="J44" s="99" t="s">
        <v>25</v>
      </c>
      <c r="K44" s="127">
        <f>+L44+N44</f>
        <v>122</v>
      </c>
      <c r="L44" s="122">
        <v>122</v>
      </c>
      <c r="M44" s="122">
        <v>115.7</v>
      </c>
      <c r="N44" s="123">
        <v>0</v>
      </c>
      <c r="O44" s="127">
        <f>SUM(P44,R44)</f>
        <v>135.6</v>
      </c>
      <c r="P44" s="122">
        <v>135.6</v>
      </c>
      <c r="Q44" s="122">
        <v>128.4</v>
      </c>
      <c r="R44" s="123">
        <v>0</v>
      </c>
      <c r="S44" s="121">
        <f>+T44+V44</f>
        <v>135.30000000000001</v>
      </c>
      <c r="T44" s="122">
        <v>135.30000000000001</v>
      </c>
      <c r="U44" s="122">
        <v>128.4</v>
      </c>
      <c r="V44" s="123">
        <v>0</v>
      </c>
      <c r="W44" s="121">
        <f>+X44+Z44</f>
        <v>0</v>
      </c>
      <c r="X44" s="122">
        <v>0</v>
      </c>
      <c r="Y44" s="122">
        <v>0</v>
      </c>
      <c r="Z44" s="123">
        <v>0</v>
      </c>
      <c r="AA44" s="124">
        <v>148.9</v>
      </c>
      <c r="AB44" s="124">
        <v>163.5</v>
      </c>
      <c r="AC44" s="352" t="s">
        <v>112</v>
      </c>
      <c r="AD44" s="397">
        <v>100</v>
      </c>
      <c r="AE44" s="397">
        <v>100</v>
      </c>
      <c r="AF44" s="623">
        <v>100</v>
      </c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  <c r="IS44" s="17"/>
      <c r="IT44" s="17"/>
      <c r="IU44" s="4"/>
    </row>
    <row r="45" spans="1:255" ht="42" customHeight="1" thickBot="1" x14ac:dyDescent="0.25">
      <c r="A45" s="313"/>
      <c r="B45" s="316"/>
      <c r="C45" s="319"/>
      <c r="D45" s="382"/>
      <c r="E45" s="384"/>
      <c r="F45" s="386"/>
      <c r="G45" s="374"/>
      <c r="H45" s="376"/>
      <c r="I45" s="442"/>
      <c r="J45" s="36" t="s">
        <v>26</v>
      </c>
      <c r="K45" s="12">
        <f t="shared" ref="K45:N45" si="21">SUM(K44:K44)</f>
        <v>122</v>
      </c>
      <c r="L45" s="14">
        <f t="shared" si="21"/>
        <v>122</v>
      </c>
      <c r="M45" s="14">
        <f t="shared" si="21"/>
        <v>115.7</v>
      </c>
      <c r="N45" s="15">
        <f t="shared" si="21"/>
        <v>0</v>
      </c>
      <c r="O45" s="12">
        <f t="shared" ref="O45:R45" si="22">+O44</f>
        <v>135.6</v>
      </c>
      <c r="P45" s="16">
        <f t="shared" si="22"/>
        <v>135.6</v>
      </c>
      <c r="Q45" s="18">
        <f t="shared" si="22"/>
        <v>128.4</v>
      </c>
      <c r="R45" s="15">
        <f t="shared" si="22"/>
        <v>0</v>
      </c>
      <c r="S45" s="120">
        <f t="shared" ref="S45:Z45" si="23">SUM(S44:S44)</f>
        <v>135.30000000000001</v>
      </c>
      <c r="T45" s="14">
        <f t="shared" si="23"/>
        <v>135.30000000000001</v>
      </c>
      <c r="U45" s="14">
        <f t="shared" si="23"/>
        <v>128.4</v>
      </c>
      <c r="V45" s="15">
        <f t="shared" si="23"/>
        <v>0</v>
      </c>
      <c r="W45" s="120">
        <f t="shared" si="23"/>
        <v>0</v>
      </c>
      <c r="X45" s="14">
        <f t="shared" si="23"/>
        <v>0</v>
      </c>
      <c r="Y45" s="14">
        <f t="shared" si="23"/>
        <v>0</v>
      </c>
      <c r="Z45" s="15">
        <f t="shared" si="23"/>
        <v>0</v>
      </c>
      <c r="AA45" s="92">
        <f>AA44</f>
        <v>148.9</v>
      </c>
      <c r="AB45" s="92">
        <f>+AB44</f>
        <v>163.5</v>
      </c>
      <c r="AC45" s="402"/>
      <c r="AD45" s="399"/>
      <c r="AE45" s="399"/>
      <c r="AF45" s="624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  <c r="IS45" s="17"/>
      <c r="IT45" s="17"/>
      <c r="IU45" s="4"/>
    </row>
    <row r="46" spans="1:255" ht="33" customHeight="1" thickBot="1" x14ac:dyDescent="0.25">
      <c r="A46" s="311" t="s">
        <v>18</v>
      </c>
      <c r="B46" s="314" t="s">
        <v>21</v>
      </c>
      <c r="C46" s="317" t="s">
        <v>21</v>
      </c>
      <c r="D46" s="625" t="s">
        <v>175</v>
      </c>
      <c r="E46" s="369" t="s">
        <v>176</v>
      </c>
      <c r="F46" s="615"/>
      <c r="G46" s="525" t="s">
        <v>187</v>
      </c>
      <c r="H46" s="527" t="s">
        <v>24</v>
      </c>
      <c r="I46" s="608" t="s">
        <v>65</v>
      </c>
      <c r="J46" s="235" t="s">
        <v>25</v>
      </c>
      <c r="K46" s="246">
        <f>+L46+N46</f>
        <v>0</v>
      </c>
      <c r="L46" s="162">
        <v>0</v>
      </c>
      <c r="M46" s="162">
        <v>0</v>
      </c>
      <c r="N46" s="237">
        <v>0</v>
      </c>
      <c r="O46" s="246">
        <f>+P46+R46</f>
        <v>15</v>
      </c>
      <c r="P46" s="162">
        <v>15</v>
      </c>
      <c r="Q46" s="162">
        <v>0</v>
      </c>
      <c r="R46" s="237">
        <v>0</v>
      </c>
      <c r="S46" s="236">
        <f>+T46+V46</f>
        <v>15</v>
      </c>
      <c r="T46" s="162">
        <v>15</v>
      </c>
      <c r="U46" s="162">
        <v>0</v>
      </c>
      <c r="V46" s="237">
        <v>0</v>
      </c>
      <c r="W46" s="236">
        <f>+X46+Z46</f>
        <v>0</v>
      </c>
      <c r="X46" s="162">
        <v>0</v>
      </c>
      <c r="Y46" s="162">
        <v>0</v>
      </c>
      <c r="Z46" s="237">
        <v>0</v>
      </c>
      <c r="AA46" s="247">
        <v>20</v>
      </c>
      <c r="AB46" s="247">
        <v>22</v>
      </c>
      <c r="AC46" s="593" t="s">
        <v>177</v>
      </c>
      <c r="AD46" s="610">
        <v>10</v>
      </c>
      <c r="AE46" s="610">
        <v>10</v>
      </c>
      <c r="AF46" s="618">
        <v>10</v>
      </c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  <c r="IU46" s="4"/>
    </row>
    <row r="47" spans="1:255" ht="33.75" customHeight="1" thickBot="1" x14ac:dyDescent="0.25">
      <c r="A47" s="313"/>
      <c r="B47" s="316"/>
      <c r="C47" s="319"/>
      <c r="D47" s="626"/>
      <c r="E47" s="627"/>
      <c r="F47" s="628"/>
      <c r="G47" s="526"/>
      <c r="H47" s="528"/>
      <c r="I47" s="609"/>
      <c r="J47" s="37" t="s">
        <v>26</v>
      </c>
      <c r="K47" s="248">
        <f t="shared" ref="K47:N47" si="24">SUM(K46:K46)</f>
        <v>0</v>
      </c>
      <c r="L47" s="249">
        <f t="shared" si="24"/>
        <v>0</v>
      </c>
      <c r="M47" s="249">
        <f t="shared" si="24"/>
        <v>0</v>
      </c>
      <c r="N47" s="250">
        <f t="shared" si="24"/>
        <v>0</v>
      </c>
      <c r="O47" s="248">
        <f t="shared" ref="O47:R47" si="25">+O46</f>
        <v>15</v>
      </c>
      <c r="P47" s="251">
        <f t="shared" si="25"/>
        <v>15</v>
      </c>
      <c r="Q47" s="252">
        <f t="shared" si="25"/>
        <v>0</v>
      </c>
      <c r="R47" s="250">
        <f t="shared" si="25"/>
        <v>0</v>
      </c>
      <c r="S47" s="248">
        <f t="shared" ref="S47:Z47" si="26">SUM(S46:S46)</f>
        <v>15</v>
      </c>
      <c r="T47" s="249">
        <f t="shared" si="26"/>
        <v>15</v>
      </c>
      <c r="U47" s="249">
        <f t="shared" si="26"/>
        <v>0</v>
      </c>
      <c r="V47" s="250">
        <f t="shared" si="26"/>
        <v>0</v>
      </c>
      <c r="W47" s="248">
        <f t="shared" si="26"/>
        <v>0</v>
      </c>
      <c r="X47" s="249">
        <f t="shared" si="26"/>
        <v>0</v>
      </c>
      <c r="Y47" s="249">
        <f t="shared" si="26"/>
        <v>0</v>
      </c>
      <c r="Z47" s="250">
        <f t="shared" si="26"/>
        <v>0</v>
      </c>
      <c r="AA47" s="253">
        <f>AA46</f>
        <v>20</v>
      </c>
      <c r="AB47" s="253">
        <f>+AB46</f>
        <v>22</v>
      </c>
      <c r="AC47" s="353"/>
      <c r="AD47" s="611"/>
      <c r="AE47" s="611"/>
      <c r="AF47" s="619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  <c r="IS47" s="17"/>
      <c r="IT47" s="17"/>
      <c r="IU47" s="4"/>
    </row>
    <row r="48" spans="1:255" ht="40.5" customHeight="1" thickBot="1" x14ac:dyDescent="0.25">
      <c r="A48" s="311" t="s">
        <v>18</v>
      </c>
      <c r="B48" s="314" t="s">
        <v>21</v>
      </c>
      <c r="C48" s="317" t="s">
        <v>21</v>
      </c>
      <c r="D48" s="367" t="s">
        <v>66</v>
      </c>
      <c r="E48" s="614" t="s">
        <v>67</v>
      </c>
      <c r="F48" s="371"/>
      <c r="G48" s="409" t="s">
        <v>187</v>
      </c>
      <c r="H48" s="411" t="s">
        <v>24</v>
      </c>
      <c r="I48" s="377" t="s">
        <v>65</v>
      </c>
      <c r="J48" s="99" t="s">
        <v>25</v>
      </c>
      <c r="K48" s="127">
        <f>+L48+N48</f>
        <v>130.6</v>
      </c>
      <c r="L48" s="122">
        <v>105.9</v>
      </c>
      <c r="M48" s="122">
        <v>0</v>
      </c>
      <c r="N48" s="123">
        <v>24.7</v>
      </c>
      <c r="O48" s="127">
        <f>+P48+R48</f>
        <v>263</v>
      </c>
      <c r="P48" s="122">
        <v>226</v>
      </c>
      <c r="Q48" s="122">
        <v>0</v>
      </c>
      <c r="R48" s="123">
        <v>37</v>
      </c>
      <c r="S48" s="121">
        <f>+T48+V48</f>
        <v>263</v>
      </c>
      <c r="T48" s="122">
        <v>226</v>
      </c>
      <c r="U48" s="122">
        <v>0</v>
      </c>
      <c r="V48" s="123">
        <v>37</v>
      </c>
      <c r="W48" s="121">
        <f>+X48+Z48</f>
        <v>0</v>
      </c>
      <c r="X48" s="122">
        <v>0</v>
      </c>
      <c r="Y48" s="122">
        <v>0</v>
      </c>
      <c r="Z48" s="123">
        <v>0</v>
      </c>
      <c r="AA48" s="124">
        <v>253</v>
      </c>
      <c r="AB48" s="124">
        <v>253</v>
      </c>
      <c r="AC48" s="593" t="s">
        <v>114</v>
      </c>
      <c r="AD48" s="615" t="s">
        <v>168</v>
      </c>
      <c r="AE48" s="615" t="s">
        <v>169</v>
      </c>
      <c r="AF48" s="616" t="s">
        <v>170</v>
      </c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4"/>
    </row>
    <row r="49" spans="1:255" ht="107.25" customHeight="1" thickBot="1" x14ac:dyDescent="0.25">
      <c r="A49" s="313"/>
      <c r="B49" s="316"/>
      <c r="C49" s="319"/>
      <c r="D49" s="368"/>
      <c r="E49" s="343"/>
      <c r="F49" s="372"/>
      <c r="G49" s="410"/>
      <c r="H49" s="412"/>
      <c r="I49" s="378"/>
      <c r="J49" s="36" t="s">
        <v>26</v>
      </c>
      <c r="K49" s="12">
        <f t="shared" ref="K49:N49" si="27">SUM(K48:K48)</f>
        <v>130.6</v>
      </c>
      <c r="L49" s="14">
        <f t="shared" si="27"/>
        <v>105.9</v>
      </c>
      <c r="M49" s="14">
        <f t="shared" si="27"/>
        <v>0</v>
      </c>
      <c r="N49" s="15">
        <f t="shared" si="27"/>
        <v>24.7</v>
      </c>
      <c r="O49" s="12">
        <f t="shared" ref="O49:R49" si="28">+O48</f>
        <v>263</v>
      </c>
      <c r="P49" s="16">
        <f t="shared" si="28"/>
        <v>226</v>
      </c>
      <c r="Q49" s="18">
        <f t="shared" si="28"/>
        <v>0</v>
      </c>
      <c r="R49" s="15">
        <f t="shared" si="28"/>
        <v>37</v>
      </c>
      <c r="S49" s="120">
        <f t="shared" ref="S49:Z49" si="29">SUM(S48:S48)</f>
        <v>263</v>
      </c>
      <c r="T49" s="14">
        <f t="shared" si="29"/>
        <v>226</v>
      </c>
      <c r="U49" s="14">
        <f t="shared" si="29"/>
        <v>0</v>
      </c>
      <c r="V49" s="15">
        <f t="shared" si="29"/>
        <v>37</v>
      </c>
      <c r="W49" s="120">
        <f t="shared" si="29"/>
        <v>0</v>
      </c>
      <c r="X49" s="14">
        <f t="shared" si="29"/>
        <v>0</v>
      </c>
      <c r="Y49" s="14">
        <f t="shared" si="29"/>
        <v>0</v>
      </c>
      <c r="Z49" s="15">
        <f t="shared" si="29"/>
        <v>0</v>
      </c>
      <c r="AA49" s="92">
        <f>AA48</f>
        <v>253</v>
      </c>
      <c r="AB49" s="92">
        <f>+AB48</f>
        <v>253</v>
      </c>
      <c r="AC49" s="353"/>
      <c r="AD49" s="404"/>
      <c r="AE49" s="404"/>
      <c r="AF49" s="420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  <c r="IS49" s="17"/>
      <c r="IT49" s="17"/>
      <c r="IU49" s="4"/>
    </row>
    <row r="50" spans="1:255" ht="30" customHeight="1" thickBot="1" x14ac:dyDescent="0.25">
      <c r="A50" s="311" t="s">
        <v>18</v>
      </c>
      <c r="B50" s="314" t="s">
        <v>21</v>
      </c>
      <c r="C50" s="317" t="s">
        <v>21</v>
      </c>
      <c r="D50" s="367" t="s">
        <v>68</v>
      </c>
      <c r="E50" s="614" t="s">
        <v>69</v>
      </c>
      <c r="F50" s="371"/>
      <c r="G50" s="409" t="s">
        <v>186</v>
      </c>
      <c r="H50" s="411" t="s">
        <v>24</v>
      </c>
      <c r="I50" s="377" t="s">
        <v>65</v>
      </c>
      <c r="J50" s="99" t="s">
        <v>25</v>
      </c>
      <c r="K50" s="127">
        <f>+L50+N50</f>
        <v>61.4</v>
      </c>
      <c r="L50" s="122">
        <v>61.4</v>
      </c>
      <c r="M50" s="122">
        <v>0</v>
      </c>
      <c r="N50" s="123">
        <v>0</v>
      </c>
      <c r="O50" s="127">
        <f>+P50+R50</f>
        <v>90</v>
      </c>
      <c r="P50" s="122">
        <v>90</v>
      </c>
      <c r="Q50" s="122">
        <v>0</v>
      </c>
      <c r="R50" s="123">
        <v>0</v>
      </c>
      <c r="S50" s="121">
        <f>+T50+V50</f>
        <v>110</v>
      </c>
      <c r="T50" s="122">
        <v>110</v>
      </c>
      <c r="U50" s="122">
        <v>0</v>
      </c>
      <c r="V50" s="123">
        <v>0</v>
      </c>
      <c r="W50" s="121">
        <f>+X50+Z50</f>
        <v>0</v>
      </c>
      <c r="X50" s="122">
        <v>0</v>
      </c>
      <c r="Y50" s="122">
        <v>0</v>
      </c>
      <c r="Z50" s="123">
        <v>0</v>
      </c>
      <c r="AA50" s="124">
        <v>90</v>
      </c>
      <c r="AB50" s="124">
        <v>90</v>
      </c>
      <c r="AC50" s="593" t="s">
        <v>171</v>
      </c>
      <c r="AD50" s="610" t="s">
        <v>172</v>
      </c>
      <c r="AE50" s="610" t="s">
        <v>172</v>
      </c>
      <c r="AF50" s="618" t="s">
        <v>172</v>
      </c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  <c r="IS50" s="17"/>
      <c r="IT50" s="17"/>
      <c r="IU50" s="4"/>
    </row>
    <row r="51" spans="1:255" ht="36" customHeight="1" thickBot="1" x14ac:dyDescent="0.25">
      <c r="A51" s="313"/>
      <c r="B51" s="316"/>
      <c r="C51" s="319"/>
      <c r="D51" s="387"/>
      <c r="E51" s="621"/>
      <c r="F51" s="388"/>
      <c r="G51" s="622"/>
      <c r="H51" s="412"/>
      <c r="I51" s="378"/>
      <c r="J51" s="36" t="s">
        <v>26</v>
      </c>
      <c r="K51" s="264">
        <f t="shared" ref="K51:N51" si="30">SUM(K50:K50)</f>
        <v>61.4</v>
      </c>
      <c r="L51" s="265">
        <f t="shared" si="30"/>
        <v>61.4</v>
      </c>
      <c r="M51" s="265">
        <f t="shared" si="30"/>
        <v>0</v>
      </c>
      <c r="N51" s="266">
        <f t="shared" si="30"/>
        <v>0</v>
      </c>
      <c r="O51" s="264">
        <f t="shared" ref="O51:R51" si="31">+O50</f>
        <v>90</v>
      </c>
      <c r="P51" s="267">
        <f t="shared" si="31"/>
        <v>90</v>
      </c>
      <c r="Q51" s="268">
        <f t="shared" si="31"/>
        <v>0</v>
      </c>
      <c r="R51" s="266">
        <f t="shared" si="31"/>
        <v>0</v>
      </c>
      <c r="S51" s="264">
        <f t="shared" ref="S51:Z51" si="32">SUM(S50:S50)</f>
        <v>110</v>
      </c>
      <c r="T51" s="265">
        <f t="shared" si="32"/>
        <v>110</v>
      </c>
      <c r="U51" s="265">
        <f t="shared" si="32"/>
        <v>0</v>
      </c>
      <c r="V51" s="266">
        <f t="shared" si="32"/>
        <v>0</v>
      </c>
      <c r="W51" s="264">
        <f t="shared" si="32"/>
        <v>0</v>
      </c>
      <c r="X51" s="265">
        <f t="shared" si="32"/>
        <v>0</v>
      </c>
      <c r="Y51" s="265">
        <f t="shared" si="32"/>
        <v>0</v>
      </c>
      <c r="Z51" s="266">
        <f t="shared" si="32"/>
        <v>0</v>
      </c>
      <c r="AA51" s="269">
        <f>AA50</f>
        <v>90</v>
      </c>
      <c r="AB51" s="269">
        <f>+AB50</f>
        <v>90</v>
      </c>
      <c r="AC51" s="353"/>
      <c r="AD51" s="611"/>
      <c r="AE51" s="611"/>
      <c r="AF51" s="619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  <c r="IU51" s="4"/>
    </row>
    <row r="52" spans="1:255" ht="19.5" customHeight="1" thickBot="1" x14ac:dyDescent="0.25">
      <c r="A52" s="271" t="s">
        <v>18</v>
      </c>
      <c r="B52" s="97" t="s">
        <v>21</v>
      </c>
      <c r="C52" s="21" t="s">
        <v>21</v>
      </c>
      <c r="D52" s="612" t="s">
        <v>47</v>
      </c>
      <c r="E52" s="613"/>
      <c r="F52" s="613"/>
      <c r="G52" s="613"/>
      <c r="H52" s="613"/>
      <c r="I52" s="613"/>
      <c r="J52" s="613"/>
      <c r="K52" s="126">
        <f>K45+K43+K41+K38+K35+K32+K29+K27+K25+K23+K21+K49+K51+K47</f>
        <v>6022.3999999999987</v>
      </c>
      <c r="L52" s="244">
        <f t="shared" ref="L52:AB52" si="33">L45+L43+L41+L38+L35+L32+L29+L27+L25+L23+L21+L49+L51+L47</f>
        <v>5721.199999999998</v>
      </c>
      <c r="M52" s="244">
        <f t="shared" si="33"/>
        <v>4263.6000000000004</v>
      </c>
      <c r="N52" s="245">
        <f t="shared" si="33"/>
        <v>301.2</v>
      </c>
      <c r="O52" s="126">
        <f t="shared" si="33"/>
        <v>7325.4000000000005</v>
      </c>
      <c r="P52" s="244">
        <f t="shared" si="33"/>
        <v>7233.8</v>
      </c>
      <c r="Q52" s="244">
        <f t="shared" si="33"/>
        <v>5165.8</v>
      </c>
      <c r="R52" s="245">
        <f t="shared" si="33"/>
        <v>91.6</v>
      </c>
      <c r="S52" s="126">
        <f t="shared" si="33"/>
        <v>7305.8</v>
      </c>
      <c r="T52" s="244">
        <f t="shared" si="33"/>
        <v>7214.2000000000007</v>
      </c>
      <c r="U52" s="244">
        <f t="shared" si="33"/>
        <v>5192.9000000000005</v>
      </c>
      <c r="V52" s="245">
        <f t="shared" si="33"/>
        <v>91.6</v>
      </c>
      <c r="W52" s="126">
        <f t="shared" si="33"/>
        <v>0</v>
      </c>
      <c r="X52" s="244">
        <f t="shared" si="33"/>
        <v>0</v>
      </c>
      <c r="Y52" s="244">
        <f t="shared" si="33"/>
        <v>0</v>
      </c>
      <c r="Z52" s="245">
        <f t="shared" si="33"/>
        <v>0</v>
      </c>
      <c r="AA52" s="23">
        <f t="shared" si="33"/>
        <v>7254.9000000000005</v>
      </c>
      <c r="AB52" s="23">
        <f t="shared" si="33"/>
        <v>7282.9000000000005</v>
      </c>
      <c r="AC52" s="443"/>
      <c r="AD52" s="443"/>
      <c r="AE52" s="443"/>
      <c r="AF52" s="444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  <c r="IU52" s="4"/>
    </row>
    <row r="53" spans="1:255" ht="20.25" customHeight="1" thickBot="1" x14ac:dyDescent="0.25">
      <c r="A53" s="271" t="s">
        <v>18</v>
      </c>
      <c r="B53" s="82" t="s">
        <v>21</v>
      </c>
      <c r="C53" s="98" t="s">
        <v>27</v>
      </c>
      <c r="D53" s="445" t="s">
        <v>48</v>
      </c>
      <c r="E53" s="446"/>
      <c r="F53" s="446"/>
      <c r="G53" s="446"/>
      <c r="H53" s="446"/>
      <c r="I53" s="446"/>
      <c r="J53" s="446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7"/>
      <c r="AA53" s="447"/>
      <c r="AB53" s="447"/>
      <c r="AC53" s="446"/>
      <c r="AD53" s="446"/>
      <c r="AE53" s="446"/>
      <c r="AF53" s="448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  <c r="IU53" s="4"/>
    </row>
    <row r="54" spans="1:255" ht="30.75" customHeight="1" thickBot="1" x14ac:dyDescent="0.25">
      <c r="A54" s="311" t="s">
        <v>18</v>
      </c>
      <c r="B54" s="314" t="s">
        <v>21</v>
      </c>
      <c r="C54" s="317" t="s">
        <v>27</v>
      </c>
      <c r="D54" s="367" t="s">
        <v>21</v>
      </c>
      <c r="E54" s="407" t="s">
        <v>49</v>
      </c>
      <c r="F54" s="371"/>
      <c r="G54" s="409" t="s">
        <v>102</v>
      </c>
      <c r="H54" s="411" t="s">
        <v>24</v>
      </c>
      <c r="I54" s="377" t="s">
        <v>124</v>
      </c>
      <c r="J54" s="99" t="s">
        <v>35</v>
      </c>
      <c r="K54" s="157">
        <f>+L54+N54</f>
        <v>32.1</v>
      </c>
      <c r="L54" s="122">
        <v>32.1</v>
      </c>
      <c r="M54" s="122">
        <v>31.5</v>
      </c>
      <c r="N54" s="123">
        <v>0</v>
      </c>
      <c r="O54" s="157">
        <f>+P54+R54</f>
        <v>33.5</v>
      </c>
      <c r="P54" s="122">
        <v>33.5</v>
      </c>
      <c r="Q54" s="122">
        <v>33</v>
      </c>
      <c r="R54" s="123">
        <v>0</v>
      </c>
      <c r="S54" s="157">
        <f>+T54+V54</f>
        <v>33.799999999999997</v>
      </c>
      <c r="T54" s="122">
        <v>33.799999999999997</v>
      </c>
      <c r="U54" s="122">
        <v>33.299999999999997</v>
      </c>
      <c r="V54" s="123">
        <v>0</v>
      </c>
      <c r="W54" s="157">
        <f>+X54+Z54</f>
        <v>0</v>
      </c>
      <c r="X54" s="122">
        <v>0</v>
      </c>
      <c r="Y54" s="122">
        <v>0</v>
      </c>
      <c r="Z54" s="123">
        <v>0</v>
      </c>
      <c r="AA54" s="124">
        <v>34.5</v>
      </c>
      <c r="AB54" s="124">
        <v>34.5</v>
      </c>
      <c r="AC54" s="352" t="s">
        <v>115</v>
      </c>
      <c r="AD54" s="405" t="s">
        <v>50</v>
      </c>
      <c r="AE54" s="405" t="s">
        <v>50</v>
      </c>
      <c r="AF54" s="606" t="s">
        <v>50</v>
      </c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  <c r="IB54" s="17"/>
      <c r="IC54" s="17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  <c r="IQ54" s="17"/>
      <c r="IR54" s="17"/>
      <c r="IS54" s="17"/>
      <c r="IT54" s="17"/>
      <c r="IU54" s="4"/>
    </row>
    <row r="55" spans="1:255" ht="33.75" customHeight="1" thickBot="1" x14ac:dyDescent="0.25">
      <c r="A55" s="313"/>
      <c r="B55" s="316"/>
      <c r="C55" s="319"/>
      <c r="D55" s="368"/>
      <c r="E55" s="408"/>
      <c r="F55" s="372"/>
      <c r="G55" s="410"/>
      <c r="H55" s="412"/>
      <c r="I55" s="378"/>
      <c r="J55" s="37" t="s">
        <v>26</v>
      </c>
      <c r="K55" s="174">
        <f>SUM(K54)</f>
        <v>32.1</v>
      </c>
      <c r="L55" s="7">
        <f>+L54</f>
        <v>32.1</v>
      </c>
      <c r="M55" s="7">
        <f>+M54</f>
        <v>31.5</v>
      </c>
      <c r="N55" s="9">
        <f>N54</f>
        <v>0</v>
      </c>
      <c r="O55" s="174">
        <f>+O54</f>
        <v>33.5</v>
      </c>
      <c r="P55" s="7">
        <f>+P54</f>
        <v>33.5</v>
      </c>
      <c r="Q55" s="7">
        <f>+Q54</f>
        <v>33</v>
      </c>
      <c r="R55" s="9">
        <f>R54</f>
        <v>0</v>
      </c>
      <c r="S55" s="174">
        <f>+S54</f>
        <v>33.799999999999997</v>
      </c>
      <c r="T55" s="7">
        <f>+T54</f>
        <v>33.799999999999997</v>
      </c>
      <c r="U55" s="7">
        <f>+U54</f>
        <v>33.299999999999997</v>
      </c>
      <c r="V55" s="9">
        <f>V54</f>
        <v>0</v>
      </c>
      <c r="W55" s="161">
        <v>0</v>
      </c>
      <c r="X55" s="6">
        <v>0</v>
      </c>
      <c r="Y55" s="6">
        <v>0</v>
      </c>
      <c r="Z55" s="9">
        <v>0</v>
      </c>
      <c r="AA55" s="24">
        <f>AA54</f>
        <v>34.5</v>
      </c>
      <c r="AB55" s="24">
        <f>AB54</f>
        <v>34.5</v>
      </c>
      <c r="AC55" s="402"/>
      <c r="AD55" s="406"/>
      <c r="AE55" s="406"/>
      <c r="AF55" s="60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17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  <c r="IS55" s="17"/>
      <c r="IT55" s="17"/>
      <c r="IU55" s="4"/>
    </row>
    <row r="56" spans="1:255" ht="29.25" customHeight="1" thickBot="1" x14ac:dyDescent="0.25">
      <c r="A56" s="320" t="s">
        <v>18</v>
      </c>
      <c r="B56" s="322" t="s">
        <v>21</v>
      </c>
      <c r="C56" s="324" t="s">
        <v>27</v>
      </c>
      <c r="D56" s="381" t="s">
        <v>27</v>
      </c>
      <c r="E56" s="390" t="s">
        <v>51</v>
      </c>
      <c r="F56" s="385"/>
      <c r="G56" s="373" t="s">
        <v>56</v>
      </c>
      <c r="H56" s="375" t="s">
        <v>24</v>
      </c>
      <c r="I56" s="529" t="s">
        <v>58</v>
      </c>
      <c r="J56" s="99" t="s">
        <v>35</v>
      </c>
      <c r="K56" s="157">
        <f>+L56+N56</f>
        <v>0.8</v>
      </c>
      <c r="L56" s="122">
        <v>0.8</v>
      </c>
      <c r="M56" s="122">
        <v>0.8</v>
      </c>
      <c r="N56" s="123">
        <v>0</v>
      </c>
      <c r="O56" s="157">
        <f>+P56+R56</f>
        <v>0.8</v>
      </c>
      <c r="P56" s="122">
        <v>0.8</v>
      </c>
      <c r="Q56" s="122">
        <v>0.8</v>
      </c>
      <c r="R56" s="123">
        <v>0</v>
      </c>
      <c r="S56" s="157">
        <f>+T56+V56</f>
        <v>0.8</v>
      </c>
      <c r="T56" s="122">
        <v>0.8</v>
      </c>
      <c r="U56" s="122">
        <v>0.8</v>
      </c>
      <c r="V56" s="123">
        <v>0</v>
      </c>
      <c r="W56" s="157">
        <f>+X56+Z56</f>
        <v>0</v>
      </c>
      <c r="X56" s="122">
        <v>0</v>
      </c>
      <c r="Y56" s="122">
        <v>0</v>
      </c>
      <c r="Z56" s="123">
        <v>0</v>
      </c>
      <c r="AA56" s="124">
        <v>0.8</v>
      </c>
      <c r="AB56" s="124">
        <v>0.8</v>
      </c>
      <c r="AC56" s="352" t="s">
        <v>115</v>
      </c>
      <c r="AD56" s="533" t="s">
        <v>50</v>
      </c>
      <c r="AE56" s="533" t="s">
        <v>50</v>
      </c>
      <c r="AF56" s="530" t="s">
        <v>50</v>
      </c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17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  <c r="IQ56" s="17"/>
      <c r="IR56" s="17"/>
      <c r="IS56" s="17"/>
      <c r="IT56" s="17"/>
      <c r="IU56" s="4"/>
    </row>
    <row r="57" spans="1:255" ht="33.75" customHeight="1" thickBot="1" x14ac:dyDescent="0.25">
      <c r="A57" s="321"/>
      <c r="B57" s="323"/>
      <c r="C57" s="325"/>
      <c r="D57" s="382"/>
      <c r="E57" s="392"/>
      <c r="F57" s="386"/>
      <c r="G57" s="374"/>
      <c r="H57" s="376"/>
      <c r="I57" s="442"/>
      <c r="J57" s="36" t="s">
        <v>26</v>
      </c>
      <c r="K57" s="120">
        <f t="shared" ref="K57:N57" si="34">K56</f>
        <v>0.8</v>
      </c>
      <c r="L57" s="16">
        <f t="shared" si="34"/>
        <v>0.8</v>
      </c>
      <c r="M57" s="14">
        <f t="shared" si="34"/>
        <v>0.8</v>
      </c>
      <c r="N57" s="15">
        <f t="shared" si="34"/>
        <v>0</v>
      </c>
      <c r="O57" s="120">
        <f t="shared" ref="O57:V57" si="35">O56</f>
        <v>0.8</v>
      </c>
      <c r="P57" s="16">
        <f t="shared" si="35"/>
        <v>0.8</v>
      </c>
      <c r="Q57" s="14">
        <f t="shared" si="35"/>
        <v>0.8</v>
      </c>
      <c r="R57" s="15">
        <f t="shared" si="35"/>
        <v>0</v>
      </c>
      <c r="S57" s="120">
        <f t="shared" si="35"/>
        <v>0.8</v>
      </c>
      <c r="T57" s="16">
        <f t="shared" si="35"/>
        <v>0.8</v>
      </c>
      <c r="U57" s="14">
        <f t="shared" si="35"/>
        <v>0.8</v>
      </c>
      <c r="V57" s="15">
        <f t="shared" si="35"/>
        <v>0</v>
      </c>
      <c r="W57" s="120">
        <v>0</v>
      </c>
      <c r="X57" s="14">
        <v>0</v>
      </c>
      <c r="Y57" s="14">
        <v>0</v>
      </c>
      <c r="Z57" s="15">
        <v>0</v>
      </c>
      <c r="AA57" s="92">
        <f>AA56</f>
        <v>0.8</v>
      </c>
      <c r="AB57" s="92">
        <f>AB56</f>
        <v>0.8</v>
      </c>
      <c r="AC57" s="402"/>
      <c r="AD57" s="535"/>
      <c r="AE57" s="535"/>
      <c r="AF57" s="531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  <c r="IB57" s="17"/>
      <c r="IC57" s="17"/>
      <c r="ID57" s="17"/>
      <c r="IE57" s="17"/>
      <c r="IF57" s="17"/>
      <c r="IG57" s="17"/>
      <c r="IH57" s="17"/>
      <c r="II57" s="17"/>
      <c r="IJ57" s="17"/>
      <c r="IK57" s="17"/>
      <c r="IL57" s="17"/>
      <c r="IM57" s="17"/>
      <c r="IN57" s="17"/>
      <c r="IO57" s="17"/>
      <c r="IP57" s="17"/>
      <c r="IQ57" s="17"/>
      <c r="IR57" s="17"/>
      <c r="IS57" s="17"/>
      <c r="IT57" s="17"/>
      <c r="IU57" s="4"/>
    </row>
    <row r="58" spans="1:255" ht="54" customHeight="1" thickBot="1" x14ac:dyDescent="0.25">
      <c r="A58" s="320" t="s">
        <v>18</v>
      </c>
      <c r="B58" s="322" t="s">
        <v>21</v>
      </c>
      <c r="C58" s="324" t="s">
        <v>27</v>
      </c>
      <c r="D58" s="381" t="s">
        <v>29</v>
      </c>
      <c r="E58" s="390" t="s">
        <v>52</v>
      </c>
      <c r="F58" s="385"/>
      <c r="G58" s="373" t="s">
        <v>102</v>
      </c>
      <c r="H58" s="375" t="s">
        <v>24</v>
      </c>
      <c r="I58" s="529" t="s">
        <v>68</v>
      </c>
      <c r="J58" s="99" t="s">
        <v>35</v>
      </c>
      <c r="K58" s="157">
        <f>+L58+N58</f>
        <v>0</v>
      </c>
      <c r="L58" s="122">
        <v>0</v>
      </c>
      <c r="M58" s="122">
        <v>0</v>
      </c>
      <c r="N58" s="123">
        <v>0</v>
      </c>
      <c r="O58" s="157">
        <f>+P58+R58</f>
        <v>0</v>
      </c>
      <c r="P58" s="122">
        <v>0</v>
      </c>
      <c r="Q58" s="122">
        <v>0</v>
      </c>
      <c r="R58" s="123">
        <v>0</v>
      </c>
      <c r="S58" s="157">
        <f>+T58+V58</f>
        <v>0</v>
      </c>
      <c r="T58" s="122">
        <v>0</v>
      </c>
      <c r="U58" s="122">
        <v>0</v>
      </c>
      <c r="V58" s="123">
        <v>0</v>
      </c>
      <c r="W58" s="157">
        <f>+X58+Z58</f>
        <v>0</v>
      </c>
      <c r="X58" s="122">
        <v>0</v>
      </c>
      <c r="Y58" s="122">
        <v>0</v>
      </c>
      <c r="Z58" s="123">
        <v>0</v>
      </c>
      <c r="AA58" s="124">
        <v>0</v>
      </c>
      <c r="AB58" s="124">
        <v>0</v>
      </c>
      <c r="AC58" s="352" t="s">
        <v>149</v>
      </c>
      <c r="AD58" s="397">
        <v>0</v>
      </c>
      <c r="AE58" s="397">
        <v>0</v>
      </c>
      <c r="AF58" s="379">
        <v>0</v>
      </c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  <c r="IB58" s="17"/>
      <c r="IC58" s="17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  <c r="IS58" s="17"/>
      <c r="IT58" s="17"/>
      <c r="IU58" s="4"/>
    </row>
    <row r="59" spans="1:255" ht="66" customHeight="1" thickBot="1" x14ac:dyDescent="0.25">
      <c r="A59" s="321"/>
      <c r="B59" s="323"/>
      <c r="C59" s="325"/>
      <c r="D59" s="382"/>
      <c r="E59" s="392"/>
      <c r="F59" s="386"/>
      <c r="G59" s="374"/>
      <c r="H59" s="376"/>
      <c r="I59" s="442"/>
      <c r="J59" s="36" t="s">
        <v>26</v>
      </c>
      <c r="K59" s="120">
        <f t="shared" ref="K59:N59" si="36">K58</f>
        <v>0</v>
      </c>
      <c r="L59" s="16">
        <f t="shared" si="36"/>
        <v>0</v>
      </c>
      <c r="M59" s="16">
        <f t="shared" si="36"/>
        <v>0</v>
      </c>
      <c r="N59" s="15">
        <f t="shared" si="36"/>
        <v>0</v>
      </c>
      <c r="O59" s="120">
        <f t="shared" ref="O59:V59" si="37">O58</f>
        <v>0</v>
      </c>
      <c r="P59" s="16">
        <f t="shared" si="37"/>
        <v>0</v>
      </c>
      <c r="Q59" s="16">
        <f t="shared" si="37"/>
        <v>0</v>
      </c>
      <c r="R59" s="125">
        <f t="shared" si="37"/>
        <v>0</v>
      </c>
      <c r="S59" s="120">
        <f t="shared" si="37"/>
        <v>0</v>
      </c>
      <c r="T59" s="16">
        <f t="shared" si="37"/>
        <v>0</v>
      </c>
      <c r="U59" s="16">
        <f t="shared" si="37"/>
        <v>0</v>
      </c>
      <c r="V59" s="15">
        <f t="shared" si="37"/>
        <v>0</v>
      </c>
      <c r="W59" s="120">
        <v>0</v>
      </c>
      <c r="X59" s="14">
        <v>0</v>
      </c>
      <c r="Y59" s="14">
        <v>0</v>
      </c>
      <c r="Z59" s="15">
        <v>0</v>
      </c>
      <c r="AA59" s="92">
        <f>SUM(AA58)</f>
        <v>0</v>
      </c>
      <c r="AB59" s="92">
        <f>SUM(AB58)</f>
        <v>0</v>
      </c>
      <c r="AC59" s="402"/>
      <c r="AD59" s="399"/>
      <c r="AE59" s="399"/>
      <c r="AF59" s="380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  <c r="HX59" s="17"/>
      <c r="HY59" s="17"/>
      <c r="HZ59" s="17"/>
      <c r="IA59" s="17"/>
      <c r="IB59" s="17"/>
      <c r="IC59" s="17"/>
      <c r="ID59" s="17"/>
      <c r="IE59" s="17"/>
      <c r="IF59" s="17"/>
      <c r="IG59" s="17"/>
      <c r="IH59" s="17"/>
      <c r="II59" s="17"/>
      <c r="IJ59" s="17"/>
      <c r="IK59" s="17"/>
      <c r="IL59" s="17"/>
      <c r="IM59" s="17"/>
      <c r="IN59" s="17"/>
      <c r="IO59" s="17"/>
      <c r="IP59" s="17"/>
      <c r="IQ59" s="17"/>
      <c r="IR59" s="17"/>
      <c r="IS59" s="17"/>
      <c r="IT59" s="17"/>
      <c r="IU59" s="4"/>
    </row>
    <row r="60" spans="1:255" ht="30" customHeight="1" thickBot="1" x14ac:dyDescent="0.25">
      <c r="A60" s="320" t="s">
        <v>18</v>
      </c>
      <c r="B60" s="322" t="s">
        <v>21</v>
      </c>
      <c r="C60" s="324" t="s">
        <v>27</v>
      </c>
      <c r="D60" s="381" t="s">
        <v>31</v>
      </c>
      <c r="E60" s="390" t="s">
        <v>53</v>
      </c>
      <c r="F60" s="385"/>
      <c r="G60" s="373" t="s">
        <v>102</v>
      </c>
      <c r="H60" s="375" t="s">
        <v>24</v>
      </c>
      <c r="I60" s="529" t="s">
        <v>124</v>
      </c>
      <c r="J60" s="99" t="s">
        <v>35</v>
      </c>
      <c r="K60" s="157">
        <f>+L60+N60</f>
        <v>8.4</v>
      </c>
      <c r="L60" s="122">
        <v>8.4</v>
      </c>
      <c r="M60" s="122">
        <v>8.3000000000000007</v>
      </c>
      <c r="N60" s="123">
        <v>0</v>
      </c>
      <c r="O60" s="157">
        <f>+P60+R60</f>
        <v>8.6</v>
      </c>
      <c r="P60" s="146">
        <v>8.6</v>
      </c>
      <c r="Q60" s="122">
        <v>8.5</v>
      </c>
      <c r="R60" s="123">
        <v>0</v>
      </c>
      <c r="S60" s="157">
        <f>+T60+V60</f>
        <v>8</v>
      </c>
      <c r="T60" s="122">
        <v>8</v>
      </c>
      <c r="U60" s="122">
        <v>7.9</v>
      </c>
      <c r="V60" s="123">
        <v>0</v>
      </c>
      <c r="W60" s="157">
        <f>+X60+Z60</f>
        <v>0</v>
      </c>
      <c r="X60" s="122">
        <v>0</v>
      </c>
      <c r="Y60" s="122">
        <v>0</v>
      </c>
      <c r="Z60" s="123">
        <v>0</v>
      </c>
      <c r="AA60" s="124">
        <v>8.6</v>
      </c>
      <c r="AB60" s="124">
        <v>8.6</v>
      </c>
      <c r="AC60" s="352" t="s">
        <v>115</v>
      </c>
      <c r="AD60" s="533" t="s">
        <v>50</v>
      </c>
      <c r="AE60" s="533" t="s">
        <v>50</v>
      </c>
      <c r="AF60" s="530" t="s">
        <v>50</v>
      </c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  <c r="HX60" s="17"/>
      <c r="HY60" s="17"/>
      <c r="HZ60" s="17"/>
      <c r="IA60" s="17"/>
      <c r="IB60" s="17"/>
      <c r="IC60" s="17"/>
      <c r="ID60" s="17"/>
      <c r="IE60" s="17"/>
      <c r="IF60" s="17"/>
      <c r="IG60" s="17"/>
      <c r="IH60" s="17"/>
      <c r="II60" s="17"/>
      <c r="IJ60" s="17"/>
      <c r="IK60" s="17"/>
      <c r="IL60" s="17"/>
      <c r="IM60" s="17"/>
      <c r="IN60" s="17"/>
      <c r="IO60" s="17"/>
      <c r="IP60" s="17"/>
      <c r="IQ60" s="17"/>
      <c r="IR60" s="17"/>
      <c r="IS60" s="17"/>
      <c r="IT60" s="17"/>
      <c r="IU60" s="4"/>
    </row>
    <row r="61" spans="1:255" ht="39.75" customHeight="1" thickBot="1" x14ac:dyDescent="0.25">
      <c r="A61" s="321"/>
      <c r="B61" s="323"/>
      <c r="C61" s="325"/>
      <c r="D61" s="382"/>
      <c r="E61" s="392"/>
      <c r="F61" s="386"/>
      <c r="G61" s="374"/>
      <c r="H61" s="376"/>
      <c r="I61" s="442"/>
      <c r="J61" s="36" t="s">
        <v>26</v>
      </c>
      <c r="K61" s="120">
        <f>+K60</f>
        <v>8.4</v>
      </c>
      <c r="L61" s="16">
        <f>+L60</f>
        <v>8.4</v>
      </c>
      <c r="M61" s="16">
        <f>+M60</f>
        <v>8.3000000000000007</v>
      </c>
      <c r="N61" s="125">
        <f>N60</f>
        <v>0</v>
      </c>
      <c r="O61" s="120">
        <f>+O60</f>
        <v>8.6</v>
      </c>
      <c r="P61" s="16">
        <f>+P60</f>
        <v>8.6</v>
      </c>
      <c r="Q61" s="16">
        <f>+Q60</f>
        <v>8.5</v>
      </c>
      <c r="R61" s="15">
        <f>R60</f>
        <v>0</v>
      </c>
      <c r="S61" s="120">
        <f>+S60</f>
        <v>8</v>
      </c>
      <c r="T61" s="16">
        <f>+T60</f>
        <v>8</v>
      </c>
      <c r="U61" s="16">
        <f>+U60</f>
        <v>7.9</v>
      </c>
      <c r="V61" s="125">
        <f>V60</f>
        <v>0</v>
      </c>
      <c r="W61" s="120">
        <v>0</v>
      </c>
      <c r="X61" s="14">
        <v>0</v>
      </c>
      <c r="Y61" s="14">
        <v>0</v>
      </c>
      <c r="Z61" s="15">
        <v>0</v>
      </c>
      <c r="AA61" s="92">
        <f>AA60</f>
        <v>8.6</v>
      </c>
      <c r="AB61" s="92">
        <f>AB60</f>
        <v>8.6</v>
      </c>
      <c r="AC61" s="402"/>
      <c r="AD61" s="535"/>
      <c r="AE61" s="535"/>
      <c r="AF61" s="531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4"/>
    </row>
    <row r="62" spans="1:255" ht="27" customHeight="1" x14ac:dyDescent="0.2">
      <c r="A62" s="320" t="s">
        <v>18</v>
      </c>
      <c r="B62" s="322" t="s">
        <v>21</v>
      </c>
      <c r="C62" s="324" t="s">
        <v>27</v>
      </c>
      <c r="D62" s="381" t="s">
        <v>33</v>
      </c>
      <c r="E62" s="390" t="s">
        <v>54</v>
      </c>
      <c r="F62" s="385"/>
      <c r="G62" s="373" t="s">
        <v>188</v>
      </c>
      <c r="H62" s="375" t="s">
        <v>24</v>
      </c>
      <c r="I62" s="529" t="s">
        <v>58</v>
      </c>
      <c r="J62" s="156" t="s">
        <v>35</v>
      </c>
      <c r="K62" s="158">
        <f>+L62+N62</f>
        <v>260.60000000000002</v>
      </c>
      <c r="L62" s="65">
        <v>260.60000000000002</v>
      </c>
      <c r="M62" s="65">
        <v>251</v>
      </c>
      <c r="N62" s="102">
        <v>0</v>
      </c>
      <c r="O62" s="101">
        <f>+P62+R62</f>
        <v>363.3</v>
      </c>
      <c r="P62" s="65">
        <v>363.3</v>
      </c>
      <c r="Q62" s="65">
        <v>355.2</v>
      </c>
      <c r="R62" s="102">
        <v>0</v>
      </c>
      <c r="S62" s="158">
        <f>+T62+V62</f>
        <v>352.5</v>
      </c>
      <c r="T62" s="65">
        <v>352.5</v>
      </c>
      <c r="U62" s="65">
        <v>341.7</v>
      </c>
      <c r="V62" s="102">
        <v>0</v>
      </c>
      <c r="W62" s="101">
        <f>+X62+Z62</f>
        <v>0</v>
      </c>
      <c r="X62" s="65">
        <v>0</v>
      </c>
      <c r="Y62" s="65">
        <v>0</v>
      </c>
      <c r="Z62" s="102">
        <v>0</v>
      </c>
      <c r="AA62" s="112">
        <v>363.3</v>
      </c>
      <c r="AB62" s="112">
        <v>363.3</v>
      </c>
      <c r="AC62" s="352" t="s">
        <v>149</v>
      </c>
      <c r="AD62" s="533" t="s">
        <v>50</v>
      </c>
      <c r="AE62" s="533" t="s">
        <v>50</v>
      </c>
      <c r="AF62" s="530" t="s">
        <v>50</v>
      </c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</row>
    <row r="63" spans="1:255" ht="25.5" customHeight="1" thickBot="1" x14ac:dyDescent="0.25">
      <c r="A63" s="413"/>
      <c r="B63" s="414"/>
      <c r="C63" s="415"/>
      <c r="D63" s="416"/>
      <c r="E63" s="391"/>
      <c r="F63" s="532"/>
      <c r="G63" s="438"/>
      <c r="H63" s="396"/>
      <c r="I63" s="441"/>
      <c r="J63" s="100" t="s">
        <v>25</v>
      </c>
      <c r="K63" s="103">
        <v>0</v>
      </c>
      <c r="L63" s="104">
        <v>0</v>
      </c>
      <c r="M63" s="104">
        <v>0</v>
      </c>
      <c r="N63" s="105">
        <v>0</v>
      </c>
      <c r="O63" s="173">
        <v>0</v>
      </c>
      <c r="P63" s="104">
        <v>0</v>
      </c>
      <c r="Q63" s="109">
        <v>0</v>
      </c>
      <c r="R63" s="105">
        <v>0</v>
      </c>
      <c r="S63" s="103">
        <v>0</v>
      </c>
      <c r="T63" s="104">
        <v>0</v>
      </c>
      <c r="U63" s="104">
        <v>0</v>
      </c>
      <c r="V63" s="105">
        <v>0</v>
      </c>
      <c r="W63" s="103">
        <v>0</v>
      </c>
      <c r="X63" s="104">
        <v>0</v>
      </c>
      <c r="Y63" s="104">
        <v>0</v>
      </c>
      <c r="Z63" s="105">
        <v>0</v>
      </c>
      <c r="AA63" s="113">
        <v>0</v>
      </c>
      <c r="AB63" s="113">
        <v>0</v>
      </c>
      <c r="AC63" s="401"/>
      <c r="AD63" s="534"/>
      <c r="AE63" s="534"/>
      <c r="AF63" s="536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</row>
    <row r="64" spans="1:255" ht="26.25" customHeight="1" thickBot="1" x14ac:dyDescent="0.25">
      <c r="A64" s="321"/>
      <c r="B64" s="323"/>
      <c r="C64" s="325"/>
      <c r="D64" s="382"/>
      <c r="E64" s="392"/>
      <c r="F64" s="386"/>
      <c r="G64" s="374"/>
      <c r="H64" s="376"/>
      <c r="I64" s="442"/>
      <c r="J64" s="36" t="s">
        <v>26</v>
      </c>
      <c r="K64" s="120">
        <f t="shared" ref="K64:N64" si="38">K62+K63</f>
        <v>260.60000000000002</v>
      </c>
      <c r="L64" s="16">
        <f t="shared" si="38"/>
        <v>260.60000000000002</v>
      </c>
      <c r="M64" s="16">
        <f t="shared" si="38"/>
        <v>251</v>
      </c>
      <c r="N64" s="125">
        <f t="shared" si="38"/>
        <v>0</v>
      </c>
      <c r="O64" s="120">
        <f t="shared" ref="O64:V64" si="39">O62+O63</f>
        <v>363.3</v>
      </c>
      <c r="P64" s="16">
        <f t="shared" si="39"/>
        <v>363.3</v>
      </c>
      <c r="Q64" s="16">
        <f t="shared" si="39"/>
        <v>355.2</v>
      </c>
      <c r="R64" s="15">
        <f t="shared" si="39"/>
        <v>0</v>
      </c>
      <c r="S64" s="120">
        <f t="shared" si="39"/>
        <v>352.5</v>
      </c>
      <c r="T64" s="16">
        <f t="shared" si="39"/>
        <v>352.5</v>
      </c>
      <c r="U64" s="16">
        <f t="shared" si="39"/>
        <v>341.7</v>
      </c>
      <c r="V64" s="125">
        <f t="shared" si="39"/>
        <v>0</v>
      </c>
      <c r="W64" s="120">
        <v>0</v>
      </c>
      <c r="X64" s="14">
        <v>0</v>
      </c>
      <c r="Y64" s="14">
        <v>0</v>
      </c>
      <c r="Z64" s="15">
        <v>0</v>
      </c>
      <c r="AA64" s="92">
        <f>AA62+AA63</f>
        <v>363.3</v>
      </c>
      <c r="AB64" s="92">
        <f>AB62+AB63</f>
        <v>363.3</v>
      </c>
      <c r="AC64" s="402"/>
      <c r="AD64" s="535"/>
      <c r="AE64" s="535"/>
      <c r="AF64" s="531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/>
      <c r="IB64" s="17"/>
      <c r="IC64" s="17"/>
      <c r="ID64" s="17"/>
      <c r="IE64" s="17"/>
      <c r="IF64" s="17"/>
      <c r="IG64" s="17"/>
      <c r="IH64" s="17"/>
      <c r="II64" s="17"/>
      <c r="IJ64" s="17"/>
      <c r="IK64" s="17"/>
      <c r="IL64" s="17"/>
      <c r="IM64" s="17"/>
      <c r="IN64" s="17"/>
      <c r="IO64" s="17"/>
      <c r="IP64" s="17"/>
      <c r="IQ64" s="17"/>
      <c r="IR64" s="17"/>
      <c r="IS64" s="17"/>
      <c r="IT64" s="17"/>
      <c r="IU64" s="4"/>
    </row>
    <row r="65" spans="1:255" ht="27.75" customHeight="1" thickBot="1" x14ac:dyDescent="0.25">
      <c r="A65" s="320" t="s">
        <v>18</v>
      </c>
      <c r="B65" s="322" t="s">
        <v>21</v>
      </c>
      <c r="C65" s="324" t="s">
        <v>27</v>
      </c>
      <c r="D65" s="381" t="s">
        <v>18</v>
      </c>
      <c r="E65" s="390" t="s">
        <v>55</v>
      </c>
      <c r="F65" s="385"/>
      <c r="G65" s="373" t="s">
        <v>56</v>
      </c>
      <c r="H65" s="375" t="s">
        <v>24</v>
      </c>
      <c r="I65" s="529" t="s">
        <v>65</v>
      </c>
      <c r="J65" s="99" t="s">
        <v>35</v>
      </c>
      <c r="K65" s="157">
        <f>+L65+N65</f>
        <v>20.6</v>
      </c>
      <c r="L65" s="122">
        <v>20.6</v>
      </c>
      <c r="M65" s="122">
        <v>17.100000000000001</v>
      </c>
      <c r="N65" s="123">
        <v>0</v>
      </c>
      <c r="O65" s="157">
        <f>+P65+R65</f>
        <v>24.5</v>
      </c>
      <c r="P65" s="122">
        <v>24.5</v>
      </c>
      <c r="Q65" s="122">
        <v>20</v>
      </c>
      <c r="R65" s="123">
        <v>0</v>
      </c>
      <c r="S65" s="157">
        <f>+T65+V65</f>
        <v>21.2</v>
      </c>
      <c r="T65" s="122">
        <v>21.2</v>
      </c>
      <c r="U65" s="122">
        <v>17.600000000000001</v>
      </c>
      <c r="V65" s="123">
        <v>0</v>
      </c>
      <c r="W65" s="157">
        <f>+X65+Z65</f>
        <v>0</v>
      </c>
      <c r="X65" s="122">
        <v>0</v>
      </c>
      <c r="Y65" s="122">
        <v>0</v>
      </c>
      <c r="Z65" s="123">
        <v>0</v>
      </c>
      <c r="AA65" s="124">
        <v>24.5</v>
      </c>
      <c r="AB65" s="124">
        <v>24.5</v>
      </c>
      <c r="AC65" s="352" t="s">
        <v>149</v>
      </c>
      <c r="AD65" s="533" t="s">
        <v>50</v>
      </c>
      <c r="AE65" s="533" t="s">
        <v>50</v>
      </c>
      <c r="AF65" s="530" t="s">
        <v>50</v>
      </c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</row>
    <row r="66" spans="1:255" ht="39.75" customHeight="1" thickBot="1" x14ac:dyDescent="0.25">
      <c r="A66" s="321"/>
      <c r="B66" s="323"/>
      <c r="C66" s="325"/>
      <c r="D66" s="382"/>
      <c r="E66" s="392"/>
      <c r="F66" s="386"/>
      <c r="G66" s="374"/>
      <c r="H66" s="376"/>
      <c r="I66" s="442"/>
      <c r="J66" s="36" t="s">
        <v>26</v>
      </c>
      <c r="K66" s="120">
        <f t="shared" ref="K66:N66" si="40">K65</f>
        <v>20.6</v>
      </c>
      <c r="L66" s="16">
        <f t="shared" si="40"/>
        <v>20.6</v>
      </c>
      <c r="M66" s="16">
        <f t="shared" si="40"/>
        <v>17.100000000000001</v>
      </c>
      <c r="N66" s="15">
        <f t="shared" si="40"/>
        <v>0</v>
      </c>
      <c r="O66" s="120">
        <f t="shared" ref="O66:V66" si="41">O65</f>
        <v>24.5</v>
      </c>
      <c r="P66" s="16">
        <f t="shared" si="41"/>
        <v>24.5</v>
      </c>
      <c r="Q66" s="16">
        <f t="shared" si="41"/>
        <v>20</v>
      </c>
      <c r="R66" s="15">
        <f t="shared" si="41"/>
        <v>0</v>
      </c>
      <c r="S66" s="120">
        <f t="shared" si="41"/>
        <v>21.2</v>
      </c>
      <c r="T66" s="16">
        <f t="shared" si="41"/>
        <v>21.2</v>
      </c>
      <c r="U66" s="16">
        <f t="shared" si="41"/>
        <v>17.600000000000001</v>
      </c>
      <c r="V66" s="15">
        <f t="shared" si="41"/>
        <v>0</v>
      </c>
      <c r="W66" s="120">
        <v>0</v>
      </c>
      <c r="X66" s="14">
        <v>0</v>
      </c>
      <c r="Y66" s="14">
        <v>0</v>
      </c>
      <c r="Z66" s="15">
        <v>0</v>
      </c>
      <c r="AA66" s="92">
        <f>AA65</f>
        <v>24.5</v>
      </c>
      <c r="AB66" s="92">
        <f>AB65</f>
        <v>24.5</v>
      </c>
      <c r="AC66" s="402"/>
      <c r="AD66" s="535"/>
      <c r="AE66" s="535"/>
      <c r="AF66" s="531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</row>
    <row r="67" spans="1:255" ht="33.75" customHeight="1" thickBot="1" x14ac:dyDescent="0.25">
      <c r="A67" s="320" t="s">
        <v>18</v>
      </c>
      <c r="B67" s="322" t="s">
        <v>21</v>
      </c>
      <c r="C67" s="324" t="s">
        <v>27</v>
      </c>
      <c r="D67" s="381" t="s">
        <v>36</v>
      </c>
      <c r="E67" s="390" t="s">
        <v>57</v>
      </c>
      <c r="F67" s="385"/>
      <c r="G67" s="373" t="s">
        <v>102</v>
      </c>
      <c r="H67" s="375" t="s">
        <v>24</v>
      </c>
      <c r="I67" s="529" t="s">
        <v>123</v>
      </c>
      <c r="J67" s="99" t="s">
        <v>35</v>
      </c>
      <c r="K67" s="96">
        <f>+L67+N67</f>
        <v>21.7</v>
      </c>
      <c r="L67" s="122">
        <v>21.2</v>
      </c>
      <c r="M67" s="122">
        <v>20.7</v>
      </c>
      <c r="N67" s="123">
        <v>0.5</v>
      </c>
      <c r="O67" s="157">
        <f>+P67+R67</f>
        <v>24.8</v>
      </c>
      <c r="P67" s="146">
        <v>24.8</v>
      </c>
      <c r="Q67" s="122">
        <v>23.7</v>
      </c>
      <c r="R67" s="145">
        <v>0</v>
      </c>
      <c r="S67" s="96">
        <f>+T67+V67</f>
        <v>21.1</v>
      </c>
      <c r="T67" s="122">
        <v>21.1</v>
      </c>
      <c r="U67" s="122">
        <v>20.3</v>
      </c>
      <c r="V67" s="123">
        <v>0</v>
      </c>
      <c r="W67" s="96">
        <f>+X67+Z67</f>
        <v>0</v>
      </c>
      <c r="X67" s="122">
        <v>0</v>
      </c>
      <c r="Y67" s="122">
        <v>0</v>
      </c>
      <c r="Z67" s="123">
        <v>0</v>
      </c>
      <c r="AA67" s="124">
        <v>25.1</v>
      </c>
      <c r="AB67" s="124">
        <v>25.1</v>
      </c>
      <c r="AC67" s="352" t="s">
        <v>149</v>
      </c>
      <c r="AD67" s="533" t="s">
        <v>50</v>
      </c>
      <c r="AE67" s="533" t="s">
        <v>50</v>
      </c>
      <c r="AF67" s="530" t="s">
        <v>50</v>
      </c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</row>
    <row r="68" spans="1:255" ht="37.5" customHeight="1" thickBot="1" x14ac:dyDescent="0.25">
      <c r="A68" s="321"/>
      <c r="B68" s="323"/>
      <c r="C68" s="325"/>
      <c r="D68" s="382"/>
      <c r="E68" s="392"/>
      <c r="F68" s="386"/>
      <c r="G68" s="374"/>
      <c r="H68" s="376"/>
      <c r="I68" s="442"/>
      <c r="J68" s="36" t="s">
        <v>26</v>
      </c>
      <c r="K68" s="120">
        <f t="shared" ref="K68:N68" si="42">K67</f>
        <v>21.7</v>
      </c>
      <c r="L68" s="16">
        <f t="shared" si="42"/>
        <v>21.2</v>
      </c>
      <c r="M68" s="14">
        <f t="shared" si="42"/>
        <v>20.7</v>
      </c>
      <c r="N68" s="15">
        <f t="shared" si="42"/>
        <v>0.5</v>
      </c>
      <c r="O68" s="120">
        <f t="shared" ref="O68:V68" si="43">O67</f>
        <v>24.8</v>
      </c>
      <c r="P68" s="16">
        <f t="shared" si="43"/>
        <v>24.8</v>
      </c>
      <c r="Q68" s="14">
        <f t="shared" si="43"/>
        <v>23.7</v>
      </c>
      <c r="R68" s="15">
        <f t="shared" si="43"/>
        <v>0</v>
      </c>
      <c r="S68" s="120">
        <f t="shared" si="43"/>
        <v>21.1</v>
      </c>
      <c r="T68" s="16">
        <f t="shared" si="43"/>
        <v>21.1</v>
      </c>
      <c r="U68" s="14">
        <f t="shared" si="43"/>
        <v>20.3</v>
      </c>
      <c r="V68" s="15">
        <f t="shared" si="43"/>
        <v>0</v>
      </c>
      <c r="W68" s="120">
        <v>0</v>
      </c>
      <c r="X68" s="14">
        <v>0</v>
      </c>
      <c r="Y68" s="14">
        <v>0</v>
      </c>
      <c r="Z68" s="15">
        <v>0</v>
      </c>
      <c r="AA68" s="92">
        <f>AA67</f>
        <v>25.1</v>
      </c>
      <c r="AB68" s="92">
        <f>AB67</f>
        <v>25.1</v>
      </c>
      <c r="AC68" s="402"/>
      <c r="AD68" s="535"/>
      <c r="AE68" s="535"/>
      <c r="AF68" s="531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</row>
    <row r="69" spans="1:255" ht="31.5" customHeight="1" thickBot="1" x14ac:dyDescent="0.25">
      <c r="A69" s="320" t="s">
        <v>18</v>
      </c>
      <c r="B69" s="322" t="s">
        <v>21</v>
      </c>
      <c r="C69" s="324" t="s">
        <v>27</v>
      </c>
      <c r="D69" s="381" t="s">
        <v>38</v>
      </c>
      <c r="E69" s="390" t="s">
        <v>59</v>
      </c>
      <c r="F69" s="385"/>
      <c r="G69" s="373" t="s">
        <v>189</v>
      </c>
      <c r="H69" s="375" t="s">
        <v>24</v>
      </c>
      <c r="I69" s="529" t="s">
        <v>62</v>
      </c>
      <c r="J69" s="99" t="s">
        <v>35</v>
      </c>
      <c r="K69" s="157">
        <f>+L69+N69</f>
        <v>25.099999999999998</v>
      </c>
      <c r="L69" s="122">
        <v>24.9</v>
      </c>
      <c r="M69" s="122">
        <v>23.3</v>
      </c>
      <c r="N69" s="123">
        <v>0.2</v>
      </c>
      <c r="O69" s="157">
        <f>+P69+R69</f>
        <v>30</v>
      </c>
      <c r="P69" s="122">
        <v>30</v>
      </c>
      <c r="Q69" s="122">
        <v>28.5</v>
      </c>
      <c r="R69" s="123">
        <v>0</v>
      </c>
      <c r="S69" s="157">
        <f>+T69+V69</f>
        <v>29.1</v>
      </c>
      <c r="T69" s="122">
        <v>29.1</v>
      </c>
      <c r="U69" s="122">
        <v>25.6</v>
      </c>
      <c r="V69" s="123">
        <v>0</v>
      </c>
      <c r="W69" s="157">
        <f>+X69+Z69</f>
        <v>0</v>
      </c>
      <c r="X69" s="122">
        <v>0</v>
      </c>
      <c r="Y69" s="122">
        <v>0</v>
      </c>
      <c r="Z69" s="123">
        <v>0</v>
      </c>
      <c r="AA69" s="124">
        <v>30.5</v>
      </c>
      <c r="AB69" s="124">
        <v>30.5</v>
      </c>
      <c r="AC69" s="352" t="s">
        <v>149</v>
      </c>
      <c r="AD69" s="533" t="s">
        <v>50</v>
      </c>
      <c r="AE69" s="533" t="s">
        <v>50</v>
      </c>
      <c r="AF69" s="530" t="s">
        <v>50</v>
      </c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</row>
    <row r="70" spans="1:255" ht="36.75" customHeight="1" thickBot="1" x14ac:dyDescent="0.25">
      <c r="A70" s="321"/>
      <c r="B70" s="323"/>
      <c r="C70" s="325"/>
      <c r="D70" s="382"/>
      <c r="E70" s="392"/>
      <c r="F70" s="386"/>
      <c r="G70" s="374"/>
      <c r="H70" s="376"/>
      <c r="I70" s="442"/>
      <c r="J70" s="36" t="s">
        <v>26</v>
      </c>
      <c r="K70" s="120">
        <f t="shared" ref="K70:N70" si="44">K69</f>
        <v>25.099999999999998</v>
      </c>
      <c r="L70" s="16">
        <f t="shared" si="44"/>
        <v>24.9</v>
      </c>
      <c r="M70" s="16">
        <f t="shared" si="44"/>
        <v>23.3</v>
      </c>
      <c r="N70" s="15">
        <f t="shared" si="44"/>
        <v>0.2</v>
      </c>
      <c r="O70" s="120">
        <f t="shared" ref="O70:V70" si="45">O69</f>
        <v>30</v>
      </c>
      <c r="P70" s="16">
        <f t="shared" si="45"/>
        <v>30</v>
      </c>
      <c r="Q70" s="16">
        <f t="shared" si="45"/>
        <v>28.5</v>
      </c>
      <c r="R70" s="15">
        <f t="shared" si="45"/>
        <v>0</v>
      </c>
      <c r="S70" s="120">
        <f t="shared" si="45"/>
        <v>29.1</v>
      </c>
      <c r="T70" s="16">
        <f t="shared" si="45"/>
        <v>29.1</v>
      </c>
      <c r="U70" s="16">
        <f t="shared" si="45"/>
        <v>25.6</v>
      </c>
      <c r="V70" s="15">
        <f t="shared" si="45"/>
        <v>0</v>
      </c>
      <c r="W70" s="120">
        <v>0</v>
      </c>
      <c r="X70" s="14">
        <v>0</v>
      </c>
      <c r="Y70" s="14">
        <v>0</v>
      </c>
      <c r="Z70" s="15">
        <v>0</v>
      </c>
      <c r="AA70" s="92">
        <f>AA69</f>
        <v>30.5</v>
      </c>
      <c r="AB70" s="92">
        <f>AB69</f>
        <v>30.5</v>
      </c>
      <c r="AC70" s="402"/>
      <c r="AD70" s="535"/>
      <c r="AE70" s="535"/>
      <c r="AF70" s="531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</row>
    <row r="71" spans="1:255" ht="31.5" customHeight="1" thickBot="1" x14ac:dyDescent="0.25">
      <c r="A71" s="320" t="s">
        <v>18</v>
      </c>
      <c r="B71" s="322" t="s">
        <v>21</v>
      </c>
      <c r="C71" s="324" t="s">
        <v>27</v>
      </c>
      <c r="D71" s="381" t="s">
        <v>42</v>
      </c>
      <c r="E71" s="390" t="s">
        <v>60</v>
      </c>
      <c r="F71" s="385"/>
      <c r="G71" s="373" t="s">
        <v>102</v>
      </c>
      <c r="H71" s="375" t="s">
        <v>24</v>
      </c>
      <c r="I71" s="529" t="s">
        <v>124</v>
      </c>
      <c r="J71" s="99" t="s">
        <v>35</v>
      </c>
      <c r="K71" s="157">
        <f>+L71+N71</f>
        <v>11.5</v>
      </c>
      <c r="L71" s="122">
        <v>11.5</v>
      </c>
      <c r="M71" s="122">
        <v>11.3</v>
      </c>
      <c r="N71" s="123">
        <v>0</v>
      </c>
      <c r="O71" s="157">
        <f>+P71+R71</f>
        <v>12.2</v>
      </c>
      <c r="P71" s="122">
        <v>12.2</v>
      </c>
      <c r="Q71" s="122">
        <v>12</v>
      </c>
      <c r="R71" s="123">
        <v>0</v>
      </c>
      <c r="S71" s="157">
        <f>+T71+V71</f>
        <v>8.6999999999999993</v>
      </c>
      <c r="T71" s="122">
        <v>8.6999999999999993</v>
      </c>
      <c r="U71" s="122">
        <v>8.6</v>
      </c>
      <c r="V71" s="123">
        <v>0</v>
      </c>
      <c r="W71" s="157">
        <f>+X71+Z71</f>
        <v>0</v>
      </c>
      <c r="X71" s="122">
        <v>0</v>
      </c>
      <c r="Y71" s="122">
        <v>0</v>
      </c>
      <c r="Z71" s="123">
        <v>0</v>
      </c>
      <c r="AA71" s="124">
        <v>12.2</v>
      </c>
      <c r="AB71" s="124">
        <v>12.2</v>
      </c>
      <c r="AC71" s="352" t="s">
        <v>115</v>
      </c>
      <c r="AD71" s="533" t="s">
        <v>50</v>
      </c>
      <c r="AE71" s="533" t="s">
        <v>50</v>
      </c>
      <c r="AF71" s="530" t="s">
        <v>50</v>
      </c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</row>
    <row r="72" spans="1:255" ht="36" customHeight="1" thickBot="1" x14ac:dyDescent="0.25">
      <c r="A72" s="321"/>
      <c r="B72" s="323"/>
      <c r="C72" s="325"/>
      <c r="D72" s="382"/>
      <c r="E72" s="392"/>
      <c r="F72" s="386"/>
      <c r="G72" s="374"/>
      <c r="H72" s="376"/>
      <c r="I72" s="442"/>
      <c r="J72" s="36" t="s">
        <v>26</v>
      </c>
      <c r="K72" s="120">
        <f t="shared" ref="K72:N72" si="46">K71</f>
        <v>11.5</v>
      </c>
      <c r="L72" s="16">
        <f t="shared" si="46"/>
        <v>11.5</v>
      </c>
      <c r="M72" s="16">
        <f t="shared" si="46"/>
        <v>11.3</v>
      </c>
      <c r="N72" s="15">
        <f t="shared" si="46"/>
        <v>0</v>
      </c>
      <c r="O72" s="120">
        <f t="shared" ref="O72:V72" si="47">O71</f>
        <v>12.2</v>
      </c>
      <c r="P72" s="16">
        <f t="shared" si="47"/>
        <v>12.2</v>
      </c>
      <c r="Q72" s="16">
        <f t="shared" si="47"/>
        <v>12</v>
      </c>
      <c r="R72" s="125">
        <f t="shared" si="47"/>
        <v>0</v>
      </c>
      <c r="S72" s="120">
        <f t="shared" si="47"/>
        <v>8.6999999999999993</v>
      </c>
      <c r="T72" s="16">
        <f t="shared" si="47"/>
        <v>8.6999999999999993</v>
      </c>
      <c r="U72" s="16">
        <f t="shared" si="47"/>
        <v>8.6</v>
      </c>
      <c r="V72" s="15">
        <f t="shared" si="47"/>
        <v>0</v>
      </c>
      <c r="W72" s="120">
        <v>0</v>
      </c>
      <c r="X72" s="14">
        <v>0</v>
      </c>
      <c r="Y72" s="14">
        <v>0</v>
      </c>
      <c r="Z72" s="15">
        <v>0</v>
      </c>
      <c r="AA72" s="92">
        <f>AA71</f>
        <v>12.2</v>
      </c>
      <c r="AB72" s="92">
        <f>AB71</f>
        <v>12.2</v>
      </c>
      <c r="AC72" s="402"/>
      <c r="AD72" s="535"/>
      <c r="AE72" s="535"/>
      <c r="AF72" s="531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</row>
    <row r="73" spans="1:255" ht="29.25" customHeight="1" thickBot="1" x14ac:dyDescent="0.25">
      <c r="A73" s="320" t="s">
        <v>18</v>
      </c>
      <c r="B73" s="322" t="s">
        <v>21</v>
      </c>
      <c r="C73" s="324" t="s">
        <v>27</v>
      </c>
      <c r="D73" s="381" t="s">
        <v>45</v>
      </c>
      <c r="E73" s="390" t="s">
        <v>61</v>
      </c>
      <c r="F73" s="385"/>
      <c r="G73" s="373" t="s">
        <v>102</v>
      </c>
      <c r="H73" s="375" t="s">
        <v>24</v>
      </c>
      <c r="I73" s="529" t="s">
        <v>58</v>
      </c>
      <c r="J73" s="99" t="s">
        <v>35</v>
      </c>
      <c r="K73" s="157">
        <f>+L73+N73</f>
        <v>5.9</v>
      </c>
      <c r="L73" s="122">
        <v>5.9</v>
      </c>
      <c r="M73" s="122">
        <v>5.6</v>
      </c>
      <c r="N73" s="123">
        <v>0</v>
      </c>
      <c r="O73" s="96">
        <f>+P73+R73</f>
        <v>6</v>
      </c>
      <c r="P73" s="122">
        <v>6</v>
      </c>
      <c r="Q73" s="122">
        <v>5.9</v>
      </c>
      <c r="R73" s="123">
        <v>0</v>
      </c>
      <c r="S73" s="157">
        <f>+T73+V73</f>
        <v>4.4000000000000004</v>
      </c>
      <c r="T73" s="122">
        <v>4.4000000000000004</v>
      </c>
      <c r="U73" s="122">
        <v>4.3</v>
      </c>
      <c r="V73" s="123">
        <v>0</v>
      </c>
      <c r="W73" s="157">
        <f>+X73+Z73</f>
        <v>0</v>
      </c>
      <c r="X73" s="122">
        <v>0</v>
      </c>
      <c r="Y73" s="122">
        <v>0</v>
      </c>
      <c r="Z73" s="123">
        <v>0</v>
      </c>
      <c r="AA73" s="124">
        <v>6.1</v>
      </c>
      <c r="AB73" s="124">
        <v>6.1</v>
      </c>
      <c r="AC73" s="352" t="s">
        <v>149</v>
      </c>
      <c r="AD73" s="533" t="s">
        <v>50</v>
      </c>
      <c r="AE73" s="533" t="s">
        <v>50</v>
      </c>
      <c r="AF73" s="530" t="s">
        <v>50</v>
      </c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</row>
    <row r="74" spans="1:255" ht="39" customHeight="1" thickBot="1" x14ac:dyDescent="0.25">
      <c r="A74" s="321"/>
      <c r="B74" s="323"/>
      <c r="C74" s="325"/>
      <c r="D74" s="382"/>
      <c r="E74" s="392"/>
      <c r="F74" s="386"/>
      <c r="G74" s="374"/>
      <c r="H74" s="376"/>
      <c r="I74" s="442"/>
      <c r="J74" s="36" t="s">
        <v>26</v>
      </c>
      <c r="K74" s="120">
        <f t="shared" ref="K74:N74" si="48">K73</f>
        <v>5.9</v>
      </c>
      <c r="L74" s="16">
        <f t="shared" si="48"/>
        <v>5.9</v>
      </c>
      <c r="M74" s="16">
        <f t="shared" si="48"/>
        <v>5.6</v>
      </c>
      <c r="N74" s="15">
        <f t="shared" si="48"/>
        <v>0</v>
      </c>
      <c r="O74" s="120">
        <f t="shared" ref="O74:V74" si="49">O73</f>
        <v>6</v>
      </c>
      <c r="P74" s="16">
        <f t="shared" si="49"/>
        <v>6</v>
      </c>
      <c r="Q74" s="16">
        <f t="shared" si="49"/>
        <v>5.9</v>
      </c>
      <c r="R74" s="15">
        <f t="shared" si="49"/>
        <v>0</v>
      </c>
      <c r="S74" s="120">
        <f t="shared" si="49"/>
        <v>4.4000000000000004</v>
      </c>
      <c r="T74" s="16">
        <f t="shared" si="49"/>
        <v>4.4000000000000004</v>
      </c>
      <c r="U74" s="16">
        <f t="shared" si="49"/>
        <v>4.3</v>
      </c>
      <c r="V74" s="15">
        <f t="shared" si="49"/>
        <v>0</v>
      </c>
      <c r="W74" s="120">
        <v>0</v>
      </c>
      <c r="X74" s="14">
        <v>0</v>
      </c>
      <c r="Y74" s="14">
        <v>0</v>
      </c>
      <c r="Z74" s="15">
        <v>0</v>
      </c>
      <c r="AA74" s="92">
        <f>AA73</f>
        <v>6.1</v>
      </c>
      <c r="AB74" s="92">
        <f>AB73</f>
        <v>6.1</v>
      </c>
      <c r="AC74" s="402"/>
      <c r="AD74" s="535"/>
      <c r="AE74" s="535"/>
      <c r="AF74" s="531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</row>
    <row r="75" spans="1:255" ht="21" customHeight="1" x14ac:dyDescent="0.2">
      <c r="A75" s="311" t="s">
        <v>18</v>
      </c>
      <c r="B75" s="314" t="s">
        <v>21</v>
      </c>
      <c r="C75" s="317" t="s">
        <v>27</v>
      </c>
      <c r="D75" s="367" t="s">
        <v>63</v>
      </c>
      <c r="E75" s="390" t="s">
        <v>64</v>
      </c>
      <c r="F75" s="371"/>
      <c r="G75" s="393" t="s">
        <v>190</v>
      </c>
      <c r="H75" s="375" t="s">
        <v>24</v>
      </c>
      <c r="I75" s="377" t="s">
        <v>68</v>
      </c>
      <c r="J75" s="156" t="s">
        <v>130</v>
      </c>
      <c r="K75" s="158">
        <f>+L75+N75</f>
        <v>50</v>
      </c>
      <c r="L75" s="65">
        <v>50</v>
      </c>
      <c r="M75" s="65">
        <v>0</v>
      </c>
      <c r="N75" s="102">
        <v>0</v>
      </c>
      <c r="O75" s="166">
        <f>+P75+R75</f>
        <v>60</v>
      </c>
      <c r="P75" s="66">
        <v>60</v>
      </c>
      <c r="Q75" s="66">
        <v>0</v>
      </c>
      <c r="R75" s="167">
        <v>0</v>
      </c>
      <c r="S75" s="158">
        <f>+T75+V75</f>
        <v>50</v>
      </c>
      <c r="T75" s="65">
        <v>50</v>
      </c>
      <c r="U75" s="65">
        <v>0</v>
      </c>
      <c r="V75" s="102">
        <v>0</v>
      </c>
      <c r="W75" s="101">
        <f>+X75+Z75</f>
        <v>0</v>
      </c>
      <c r="X75" s="65">
        <v>0</v>
      </c>
      <c r="Y75" s="65">
        <v>0</v>
      </c>
      <c r="Z75" s="102">
        <v>0</v>
      </c>
      <c r="AA75" s="112">
        <v>60</v>
      </c>
      <c r="AB75" s="112">
        <v>60</v>
      </c>
      <c r="AC75" s="593" t="s">
        <v>112</v>
      </c>
      <c r="AD75" s="361">
        <v>100</v>
      </c>
      <c r="AE75" s="361">
        <v>100</v>
      </c>
      <c r="AF75" s="364">
        <v>100</v>
      </c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</row>
    <row r="76" spans="1:255" ht="20.25" customHeight="1" thickBot="1" x14ac:dyDescent="0.25">
      <c r="A76" s="312"/>
      <c r="B76" s="315"/>
      <c r="C76" s="318"/>
      <c r="D76" s="387"/>
      <c r="E76" s="391"/>
      <c r="F76" s="388"/>
      <c r="G76" s="394"/>
      <c r="H76" s="396"/>
      <c r="I76" s="389"/>
      <c r="J76" s="61" t="s">
        <v>35</v>
      </c>
      <c r="K76" s="159">
        <f>L76+N76</f>
        <v>2.9</v>
      </c>
      <c r="L76" s="62">
        <v>2.9</v>
      </c>
      <c r="M76" s="62">
        <v>2.9</v>
      </c>
      <c r="N76" s="160">
        <v>0</v>
      </c>
      <c r="O76" s="168">
        <f>P76+R76</f>
        <v>0</v>
      </c>
      <c r="P76" s="63">
        <v>0</v>
      </c>
      <c r="Q76" s="63">
        <v>0</v>
      </c>
      <c r="R76" s="169">
        <v>0</v>
      </c>
      <c r="S76" s="159">
        <f>T76+V76</f>
        <v>0</v>
      </c>
      <c r="T76" s="62">
        <v>0</v>
      </c>
      <c r="U76" s="62">
        <v>0</v>
      </c>
      <c r="V76" s="160">
        <v>0</v>
      </c>
      <c r="W76" s="170">
        <f>X76+Z76</f>
        <v>0</v>
      </c>
      <c r="X76" s="62">
        <v>0</v>
      </c>
      <c r="Y76" s="62">
        <v>0</v>
      </c>
      <c r="Z76" s="160">
        <v>0</v>
      </c>
      <c r="AA76" s="171">
        <v>0</v>
      </c>
      <c r="AB76" s="171">
        <v>0</v>
      </c>
      <c r="AC76" s="594"/>
      <c r="AD76" s="362"/>
      <c r="AE76" s="362"/>
      <c r="AF76" s="365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</row>
    <row r="77" spans="1:255" ht="32.25" customHeight="1" thickBot="1" x14ac:dyDescent="0.25">
      <c r="A77" s="313"/>
      <c r="B77" s="316"/>
      <c r="C77" s="319"/>
      <c r="D77" s="368"/>
      <c r="E77" s="392"/>
      <c r="F77" s="372"/>
      <c r="G77" s="395"/>
      <c r="H77" s="376"/>
      <c r="I77" s="378"/>
      <c r="J77" s="37" t="s">
        <v>26</v>
      </c>
      <c r="K77" s="161">
        <f>SUM(K75:K76)</f>
        <v>52.9</v>
      </c>
      <c r="L77" s="10">
        <f t="shared" ref="L77:AB77" si="50">SUM(L75:L76)</f>
        <v>52.9</v>
      </c>
      <c r="M77" s="10">
        <f t="shared" si="50"/>
        <v>2.9</v>
      </c>
      <c r="N77" s="59">
        <f t="shared" si="50"/>
        <v>0</v>
      </c>
      <c r="O77" s="161">
        <f t="shared" si="50"/>
        <v>60</v>
      </c>
      <c r="P77" s="10">
        <f t="shared" si="50"/>
        <v>60</v>
      </c>
      <c r="Q77" s="10">
        <f t="shared" si="50"/>
        <v>0</v>
      </c>
      <c r="R77" s="59">
        <f t="shared" si="50"/>
        <v>0</v>
      </c>
      <c r="S77" s="161">
        <f t="shared" si="50"/>
        <v>50</v>
      </c>
      <c r="T77" s="10">
        <f t="shared" si="50"/>
        <v>50</v>
      </c>
      <c r="U77" s="10">
        <f t="shared" si="50"/>
        <v>0</v>
      </c>
      <c r="V77" s="59">
        <f t="shared" si="50"/>
        <v>0</v>
      </c>
      <c r="W77" s="161">
        <f t="shared" si="50"/>
        <v>0</v>
      </c>
      <c r="X77" s="10">
        <f t="shared" si="50"/>
        <v>0</v>
      </c>
      <c r="Y77" s="10">
        <f t="shared" si="50"/>
        <v>0</v>
      </c>
      <c r="Z77" s="59">
        <f t="shared" si="50"/>
        <v>0</v>
      </c>
      <c r="AA77" s="24">
        <f t="shared" si="50"/>
        <v>60</v>
      </c>
      <c r="AB77" s="24">
        <f t="shared" si="50"/>
        <v>60</v>
      </c>
      <c r="AC77" s="353"/>
      <c r="AD77" s="363"/>
      <c r="AE77" s="363"/>
      <c r="AF77" s="366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</row>
    <row r="78" spans="1:255" ht="23.25" customHeight="1" thickBot="1" x14ac:dyDescent="0.25">
      <c r="A78" s="311" t="s">
        <v>18</v>
      </c>
      <c r="B78" s="314" t="s">
        <v>21</v>
      </c>
      <c r="C78" s="317" t="s">
        <v>27</v>
      </c>
      <c r="D78" s="381" t="s">
        <v>104</v>
      </c>
      <c r="E78" s="383" t="s">
        <v>105</v>
      </c>
      <c r="F78" s="385"/>
      <c r="G78" s="373" t="s">
        <v>187</v>
      </c>
      <c r="H78" s="375" t="s">
        <v>24</v>
      </c>
      <c r="I78" s="529" t="s">
        <v>45</v>
      </c>
      <c r="J78" s="235" t="s">
        <v>35</v>
      </c>
      <c r="K78" s="236">
        <f>+L78+N78</f>
        <v>27.6</v>
      </c>
      <c r="L78" s="162">
        <v>27.6</v>
      </c>
      <c r="M78" s="162">
        <v>27.2</v>
      </c>
      <c r="N78" s="237">
        <v>0</v>
      </c>
      <c r="O78" s="236">
        <f>+P78+R78</f>
        <v>30.2</v>
      </c>
      <c r="P78" s="162">
        <v>30.2</v>
      </c>
      <c r="Q78" s="162">
        <v>29.8</v>
      </c>
      <c r="R78" s="237">
        <v>0</v>
      </c>
      <c r="S78" s="121">
        <f>+T78+V78</f>
        <v>31</v>
      </c>
      <c r="T78" s="162">
        <v>31</v>
      </c>
      <c r="U78" s="122">
        <v>30.6</v>
      </c>
      <c r="V78" s="123">
        <v>0</v>
      </c>
      <c r="W78" s="121">
        <f>+X78+Z78</f>
        <v>0</v>
      </c>
      <c r="X78" s="122">
        <v>0</v>
      </c>
      <c r="Y78" s="122">
        <v>0</v>
      </c>
      <c r="Z78" s="123">
        <v>0</v>
      </c>
      <c r="AA78" s="124">
        <v>30.4</v>
      </c>
      <c r="AB78" s="124">
        <v>30.4</v>
      </c>
      <c r="AC78" s="352" t="s">
        <v>115</v>
      </c>
      <c r="AD78" s="397">
        <v>100</v>
      </c>
      <c r="AE78" s="397">
        <v>100</v>
      </c>
      <c r="AF78" s="379">
        <v>100</v>
      </c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</row>
    <row r="79" spans="1:255" ht="40.5" customHeight="1" thickBot="1" x14ac:dyDescent="0.25">
      <c r="A79" s="313"/>
      <c r="B79" s="316"/>
      <c r="C79" s="319"/>
      <c r="D79" s="382"/>
      <c r="E79" s="384"/>
      <c r="F79" s="386"/>
      <c r="G79" s="374"/>
      <c r="H79" s="376"/>
      <c r="I79" s="442"/>
      <c r="J79" s="36" t="s">
        <v>26</v>
      </c>
      <c r="K79" s="120">
        <f t="shared" ref="K79:N79" si="51">SUM(K78:K78)</f>
        <v>27.6</v>
      </c>
      <c r="L79" s="14">
        <f t="shared" si="51"/>
        <v>27.6</v>
      </c>
      <c r="M79" s="14">
        <f t="shared" si="51"/>
        <v>27.2</v>
      </c>
      <c r="N79" s="15">
        <f t="shared" si="51"/>
        <v>0</v>
      </c>
      <c r="O79" s="120">
        <f t="shared" ref="O79:R79" si="52">+O78</f>
        <v>30.2</v>
      </c>
      <c r="P79" s="16">
        <f t="shared" si="52"/>
        <v>30.2</v>
      </c>
      <c r="Q79" s="18">
        <f t="shared" si="52"/>
        <v>29.8</v>
      </c>
      <c r="R79" s="15">
        <f t="shared" si="52"/>
        <v>0</v>
      </c>
      <c r="S79" s="120">
        <f t="shared" ref="S79:Z79" si="53">SUM(S78:S78)</f>
        <v>31</v>
      </c>
      <c r="T79" s="14">
        <f t="shared" si="53"/>
        <v>31</v>
      </c>
      <c r="U79" s="14">
        <f t="shared" si="53"/>
        <v>30.6</v>
      </c>
      <c r="V79" s="15">
        <f t="shared" si="53"/>
        <v>0</v>
      </c>
      <c r="W79" s="120">
        <f t="shared" si="53"/>
        <v>0</v>
      </c>
      <c r="X79" s="14">
        <f t="shared" si="53"/>
        <v>0</v>
      </c>
      <c r="Y79" s="14">
        <f t="shared" si="53"/>
        <v>0</v>
      </c>
      <c r="Z79" s="15">
        <f t="shared" si="53"/>
        <v>0</v>
      </c>
      <c r="AA79" s="92">
        <f>AA78</f>
        <v>30.4</v>
      </c>
      <c r="AB79" s="92">
        <f>+AB78</f>
        <v>30.4</v>
      </c>
      <c r="AC79" s="402"/>
      <c r="AD79" s="399"/>
      <c r="AE79" s="399"/>
      <c r="AF79" s="380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</row>
    <row r="80" spans="1:255" ht="29.25" customHeight="1" thickBot="1" x14ac:dyDescent="0.25">
      <c r="A80" s="311" t="s">
        <v>18</v>
      </c>
      <c r="B80" s="314" t="s">
        <v>21</v>
      </c>
      <c r="C80" s="317" t="s">
        <v>27</v>
      </c>
      <c r="D80" s="367" t="s">
        <v>58</v>
      </c>
      <c r="E80" s="369" t="s">
        <v>106</v>
      </c>
      <c r="F80" s="371"/>
      <c r="G80" s="373" t="s">
        <v>186</v>
      </c>
      <c r="H80" s="375" t="s">
        <v>24</v>
      </c>
      <c r="I80" s="377" t="s">
        <v>68</v>
      </c>
      <c r="J80" s="31" t="s">
        <v>35</v>
      </c>
      <c r="K80" s="163">
        <f>L80+N80</f>
        <v>13.4</v>
      </c>
      <c r="L80" s="164">
        <v>13.4</v>
      </c>
      <c r="M80" s="164">
        <v>0</v>
      </c>
      <c r="N80" s="165">
        <v>0</v>
      </c>
      <c r="O80" s="163">
        <f>P80+Q80</f>
        <v>20</v>
      </c>
      <c r="P80" s="164">
        <v>20</v>
      </c>
      <c r="Q80" s="164">
        <v>0</v>
      </c>
      <c r="R80" s="165">
        <v>0</v>
      </c>
      <c r="S80" s="163">
        <f>T80+U80</f>
        <v>14.3</v>
      </c>
      <c r="T80" s="164">
        <v>14.3</v>
      </c>
      <c r="U80" s="164">
        <v>0</v>
      </c>
      <c r="V80" s="165">
        <v>0</v>
      </c>
      <c r="W80" s="163">
        <f>X80+Y80</f>
        <v>0</v>
      </c>
      <c r="X80" s="164">
        <v>0</v>
      </c>
      <c r="Y80" s="164">
        <v>0</v>
      </c>
      <c r="Z80" s="165">
        <v>0</v>
      </c>
      <c r="AA80" s="172">
        <v>20</v>
      </c>
      <c r="AB80" s="172">
        <v>20</v>
      </c>
      <c r="AC80" s="262" t="s">
        <v>173</v>
      </c>
      <c r="AD80" s="280">
        <v>700</v>
      </c>
      <c r="AE80" s="280">
        <v>700</v>
      </c>
      <c r="AF80" s="279">
        <v>700</v>
      </c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</row>
    <row r="81" spans="1:255" ht="55.5" customHeight="1" thickBot="1" x14ac:dyDescent="0.25">
      <c r="A81" s="313"/>
      <c r="B81" s="316"/>
      <c r="C81" s="319"/>
      <c r="D81" s="368"/>
      <c r="E81" s="370"/>
      <c r="F81" s="372"/>
      <c r="G81" s="374"/>
      <c r="H81" s="376"/>
      <c r="I81" s="378"/>
      <c r="J81" s="36" t="s">
        <v>26</v>
      </c>
      <c r="K81" s="120">
        <f>SUM(K80)</f>
        <v>13.4</v>
      </c>
      <c r="L81" s="14">
        <f t="shared" ref="L81:AB81" si="54">SUM(L80)</f>
        <v>13.4</v>
      </c>
      <c r="M81" s="14">
        <f t="shared" si="54"/>
        <v>0</v>
      </c>
      <c r="N81" s="15">
        <f t="shared" si="54"/>
        <v>0</v>
      </c>
      <c r="O81" s="120">
        <f t="shared" si="54"/>
        <v>20</v>
      </c>
      <c r="P81" s="14">
        <f t="shared" si="54"/>
        <v>20</v>
      </c>
      <c r="Q81" s="14">
        <f t="shared" si="54"/>
        <v>0</v>
      </c>
      <c r="R81" s="15">
        <f t="shared" si="54"/>
        <v>0</v>
      </c>
      <c r="S81" s="120">
        <f t="shared" si="54"/>
        <v>14.3</v>
      </c>
      <c r="T81" s="14">
        <f t="shared" si="54"/>
        <v>14.3</v>
      </c>
      <c r="U81" s="14">
        <f t="shared" si="54"/>
        <v>0</v>
      </c>
      <c r="V81" s="15">
        <f t="shared" si="54"/>
        <v>0</v>
      </c>
      <c r="W81" s="120">
        <f t="shared" si="54"/>
        <v>0</v>
      </c>
      <c r="X81" s="14">
        <f t="shared" si="54"/>
        <v>0</v>
      </c>
      <c r="Y81" s="14">
        <f t="shared" si="54"/>
        <v>0</v>
      </c>
      <c r="Z81" s="15">
        <f t="shared" si="54"/>
        <v>0</v>
      </c>
      <c r="AA81" s="92">
        <f t="shared" si="54"/>
        <v>20</v>
      </c>
      <c r="AB81" s="92">
        <f t="shared" si="54"/>
        <v>20</v>
      </c>
      <c r="AC81" s="263" t="s">
        <v>174</v>
      </c>
      <c r="AD81" s="281">
        <v>40</v>
      </c>
      <c r="AE81" s="281">
        <v>40</v>
      </c>
      <c r="AF81" s="282">
        <v>40</v>
      </c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</row>
    <row r="82" spans="1:255" ht="20.25" customHeight="1" thickBot="1" x14ac:dyDescent="0.25">
      <c r="A82" s="271" t="s">
        <v>18</v>
      </c>
      <c r="B82" s="82" t="s">
        <v>21</v>
      </c>
      <c r="C82" s="98" t="s">
        <v>27</v>
      </c>
      <c r="D82" s="563" t="s">
        <v>47</v>
      </c>
      <c r="E82" s="563"/>
      <c r="F82" s="563"/>
      <c r="G82" s="563"/>
      <c r="H82" s="563"/>
      <c r="I82" s="563"/>
      <c r="J82" s="564"/>
      <c r="K82" s="155">
        <f>K55+K57+K59+K61+K64+K66+K68+K70+K72+K74+K77+K79+K81</f>
        <v>480.6</v>
      </c>
      <c r="L82" s="38">
        <f t="shared" ref="L82:AB82" si="55">L55+L57+L59+L61+L64+L66+L68+L70+L72+L74+L77+L79+L81</f>
        <v>479.9</v>
      </c>
      <c r="M82" s="38">
        <f t="shared" si="55"/>
        <v>399.70000000000005</v>
      </c>
      <c r="N82" s="39">
        <f t="shared" si="55"/>
        <v>0.7</v>
      </c>
      <c r="O82" s="155">
        <f t="shared" si="55"/>
        <v>613.90000000000009</v>
      </c>
      <c r="P82" s="38">
        <f t="shared" si="55"/>
        <v>613.90000000000009</v>
      </c>
      <c r="Q82" s="38">
        <f t="shared" si="55"/>
        <v>517.4</v>
      </c>
      <c r="R82" s="39">
        <f t="shared" si="55"/>
        <v>0</v>
      </c>
      <c r="S82" s="155">
        <f t="shared" si="55"/>
        <v>574.9</v>
      </c>
      <c r="T82" s="38">
        <f t="shared" si="55"/>
        <v>574.9</v>
      </c>
      <c r="U82" s="38">
        <f t="shared" si="55"/>
        <v>490.7000000000001</v>
      </c>
      <c r="V82" s="39">
        <f t="shared" si="55"/>
        <v>0</v>
      </c>
      <c r="W82" s="155">
        <f t="shared" si="55"/>
        <v>0</v>
      </c>
      <c r="X82" s="38">
        <f t="shared" si="55"/>
        <v>0</v>
      </c>
      <c r="Y82" s="38">
        <f t="shared" si="55"/>
        <v>0</v>
      </c>
      <c r="Z82" s="39">
        <f t="shared" si="55"/>
        <v>0</v>
      </c>
      <c r="AA82" s="40">
        <f t="shared" si="55"/>
        <v>616</v>
      </c>
      <c r="AB82" s="40">
        <f t="shared" si="55"/>
        <v>616</v>
      </c>
      <c r="AC82" s="590"/>
      <c r="AD82" s="591"/>
      <c r="AE82" s="591"/>
      <c r="AF82" s="592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</row>
    <row r="83" spans="1:255" ht="21" customHeight="1" thickBot="1" x14ac:dyDescent="0.25">
      <c r="A83" s="271" t="s">
        <v>18</v>
      </c>
      <c r="B83" s="82" t="s">
        <v>21</v>
      </c>
      <c r="C83" s="98" t="s">
        <v>29</v>
      </c>
      <c r="D83" s="588" t="s">
        <v>70</v>
      </c>
      <c r="E83" s="588"/>
      <c r="F83" s="588"/>
      <c r="G83" s="588"/>
      <c r="H83" s="588"/>
      <c r="I83" s="588"/>
      <c r="J83" s="588"/>
      <c r="K83" s="588"/>
      <c r="L83" s="588"/>
      <c r="M83" s="588"/>
      <c r="N83" s="588"/>
      <c r="O83" s="588"/>
      <c r="P83" s="588"/>
      <c r="Q83" s="588"/>
      <c r="R83" s="588"/>
      <c r="S83" s="588"/>
      <c r="T83" s="588"/>
      <c r="U83" s="588"/>
      <c r="V83" s="588"/>
      <c r="W83" s="588"/>
      <c r="X83" s="588"/>
      <c r="Y83" s="588"/>
      <c r="Z83" s="588"/>
      <c r="AA83" s="588"/>
      <c r="AB83" s="588"/>
      <c r="AC83" s="588"/>
      <c r="AD83" s="588"/>
      <c r="AE83" s="588"/>
      <c r="AF83" s="589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</row>
    <row r="84" spans="1:255" ht="35.25" customHeight="1" thickBot="1" x14ac:dyDescent="0.25">
      <c r="A84" s="320" t="s">
        <v>18</v>
      </c>
      <c r="B84" s="322" t="s">
        <v>21</v>
      </c>
      <c r="C84" s="324" t="s">
        <v>29</v>
      </c>
      <c r="D84" s="541" t="s">
        <v>21</v>
      </c>
      <c r="E84" s="543" t="s">
        <v>198</v>
      </c>
      <c r="F84" s="545"/>
      <c r="G84" s="547" t="s">
        <v>191</v>
      </c>
      <c r="H84" s="602" t="s">
        <v>24</v>
      </c>
      <c r="I84" s="604" t="s">
        <v>71</v>
      </c>
      <c r="J84" s="299" t="s">
        <v>72</v>
      </c>
      <c r="K84" s="300">
        <f>+L84+N84</f>
        <v>0</v>
      </c>
      <c r="L84" s="301">
        <v>0</v>
      </c>
      <c r="M84" s="302">
        <v>0</v>
      </c>
      <c r="N84" s="303">
        <v>0</v>
      </c>
      <c r="O84" s="300">
        <f>+P84+R84</f>
        <v>50</v>
      </c>
      <c r="P84" s="302">
        <v>50</v>
      </c>
      <c r="Q84" s="302">
        <v>0</v>
      </c>
      <c r="R84" s="303">
        <v>0</v>
      </c>
      <c r="S84" s="300">
        <f>T84+V84</f>
        <v>95.8</v>
      </c>
      <c r="T84" s="302">
        <v>95.8</v>
      </c>
      <c r="U84" s="302">
        <v>0</v>
      </c>
      <c r="V84" s="303">
        <v>0</v>
      </c>
      <c r="W84" s="300">
        <f>+X84+Z84</f>
        <v>0</v>
      </c>
      <c r="X84" s="302">
        <v>0</v>
      </c>
      <c r="Y84" s="302">
        <v>0</v>
      </c>
      <c r="Z84" s="303">
        <v>0</v>
      </c>
      <c r="AA84" s="304">
        <v>50</v>
      </c>
      <c r="AB84" s="304">
        <v>50</v>
      </c>
      <c r="AC84" s="456" t="s">
        <v>116</v>
      </c>
      <c r="AD84" s="598" t="s">
        <v>50</v>
      </c>
      <c r="AE84" s="598" t="s">
        <v>50</v>
      </c>
      <c r="AF84" s="600" t="s">
        <v>50</v>
      </c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</row>
    <row r="85" spans="1:255" ht="27.75" customHeight="1" thickBot="1" x14ac:dyDescent="0.25">
      <c r="A85" s="321"/>
      <c r="B85" s="323"/>
      <c r="C85" s="325"/>
      <c r="D85" s="542"/>
      <c r="E85" s="544"/>
      <c r="F85" s="546"/>
      <c r="G85" s="548"/>
      <c r="H85" s="603"/>
      <c r="I85" s="605"/>
      <c r="J85" s="293" t="s">
        <v>26</v>
      </c>
      <c r="K85" s="305">
        <f>K84</f>
        <v>0</v>
      </c>
      <c r="L85" s="306">
        <f>L84</f>
        <v>0</v>
      </c>
      <c r="M85" s="296">
        <v>0</v>
      </c>
      <c r="N85" s="297">
        <v>0</v>
      </c>
      <c r="O85" s="305">
        <f t="shared" ref="O85:V86" si="56">O84</f>
        <v>50</v>
      </c>
      <c r="P85" s="306">
        <f t="shared" si="56"/>
        <v>50</v>
      </c>
      <c r="Q85" s="306">
        <f t="shared" si="56"/>
        <v>0</v>
      </c>
      <c r="R85" s="297">
        <f t="shared" si="56"/>
        <v>0</v>
      </c>
      <c r="S85" s="305">
        <f t="shared" si="56"/>
        <v>95.8</v>
      </c>
      <c r="T85" s="306">
        <f t="shared" si="56"/>
        <v>95.8</v>
      </c>
      <c r="U85" s="306">
        <f t="shared" si="56"/>
        <v>0</v>
      </c>
      <c r="V85" s="297">
        <f t="shared" si="56"/>
        <v>0</v>
      </c>
      <c r="W85" s="307">
        <v>0</v>
      </c>
      <c r="X85" s="308">
        <v>0</v>
      </c>
      <c r="Y85" s="308">
        <v>0</v>
      </c>
      <c r="Z85" s="309">
        <v>0</v>
      </c>
      <c r="AA85" s="298">
        <f>AA84</f>
        <v>50</v>
      </c>
      <c r="AB85" s="298">
        <f>AB84</f>
        <v>50</v>
      </c>
      <c r="AC85" s="457"/>
      <c r="AD85" s="599"/>
      <c r="AE85" s="599"/>
      <c r="AF85" s="601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</row>
    <row r="86" spans="1:255" ht="21" customHeight="1" thickBot="1" x14ac:dyDescent="0.25">
      <c r="A86" s="271" t="s">
        <v>18</v>
      </c>
      <c r="B86" s="82" t="s">
        <v>21</v>
      </c>
      <c r="C86" s="83" t="s">
        <v>29</v>
      </c>
      <c r="D86" s="560" t="s">
        <v>47</v>
      </c>
      <c r="E86" s="561"/>
      <c r="F86" s="561"/>
      <c r="G86" s="561"/>
      <c r="H86" s="561"/>
      <c r="I86" s="561"/>
      <c r="J86" s="562"/>
      <c r="K86" s="126">
        <f>K85</f>
        <v>0</v>
      </c>
      <c r="L86" s="147">
        <f>L85</f>
        <v>0</v>
      </c>
      <c r="M86" s="21">
        <f>M85</f>
        <v>0</v>
      </c>
      <c r="N86" s="22">
        <f>N85</f>
        <v>0</v>
      </c>
      <c r="O86" s="152">
        <f t="shared" si="56"/>
        <v>50</v>
      </c>
      <c r="P86" s="21">
        <f t="shared" si="56"/>
        <v>50</v>
      </c>
      <c r="Q86" s="21">
        <f t="shared" si="56"/>
        <v>0</v>
      </c>
      <c r="R86" s="22">
        <f t="shared" si="56"/>
        <v>0</v>
      </c>
      <c r="S86" s="152">
        <f t="shared" si="56"/>
        <v>95.8</v>
      </c>
      <c r="T86" s="21">
        <f t="shared" si="56"/>
        <v>95.8</v>
      </c>
      <c r="U86" s="21">
        <f t="shared" si="56"/>
        <v>0</v>
      </c>
      <c r="V86" s="22">
        <f t="shared" si="56"/>
        <v>0</v>
      </c>
      <c r="W86" s="126">
        <v>0</v>
      </c>
      <c r="X86" s="21">
        <v>0</v>
      </c>
      <c r="Y86" s="21">
        <v>0</v>
      </c>
      <c r="Z86" s="22">
        <v>0</v>
      </c>
      <c r="AA86" s="23">
        <f>AA85</f>
        <v>50</v>
      </c>
      <c r="AB86" s="23">
        <f>AB85</f>
        <v>50</v>
      </c>
      <c r="AC86" s="582"/>
      <c r="AD86" s="583"/>
      <c r="AE86" s="583"/>
      <c r="AF86" s="58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</row>
    <row r="87" spans="1:255" ht="20.25" customHeight="1" thickBot="1" x14ac:dyDescent="0.25">
      <c r="A87" s="271" t="s">
        <v>18</v>
      </c>
      <c r="B87" s="97" t="s">
        <v>21</v>
      </c>
      <c r="C87" s="549" t="s">
        <v>73</v>
      </c>
      <c r="D87" s="549"/>
      <c r="E87" s="549"/>
      <c r="F87" s="549"/>
      <c r="G87" s="549"/>
      <c r="H87" s="549"/>
      <c r="I87" s="549"/>
      <c r="J87" s="550"/>
      <c r="K87" s="148">
        <f>SUM(K52+K82+K86)</f>
        <v>6502.9999999999991</v>
      </c>
      <c r="L87" s="149">
        <f>SUM(L52+L82+L86)</f>
        <v>6201.0999999999976</v>
      </c>
      <c r="M87" s="150">
        <f>+M86+M82+M52</f>
        <v>4663.3</v>
      </c>
      <c r="N87" s="151">
        <f>+N86+N82+N52</f>
        <v>301.89999999999998</v>
      </c>
      <c r="O87" s="148">
        <f>SUM(O52+O82+O86)</f>
        <v>7989.3000000000011</v>
      </c>
      <c r="P87" s="150">
        <f>SUM(P52+P82+P86)</f>
        <v>7897.7000000000007</v>
      </c>
      <c r="Q87" s="153">
        <f>+Q86+Q82+Q52</f>
        <v>5683.2</v>
      </c>
      <c r="R87" s="151">
        <f>+R86+R82+R52</f>
        <v>91.6</v>
      </c>
      <c r="S87" s="148">
        <f>SUM(S52+S82+S86)</f>
        <v>7976.5</v>
      </c>
      <c r="T87" s="150">
        <f>SUM(T52+T82+T86)</f>
        <v>7884.9000000000005</v>
      </c>
      <c r="U87" s="153">
        <f>+U86+U82+U52</f>
        <v>5683.6</v>
      </c>
      <c r="V87" s="151">
        <f>+V86+V82+V52</f>
        <v>91.6</v>
      </c>
      <c r="W87" s="148">
        <v>0</v>
      </c>
      <c r="X87" s="149">
        <v>0</v>
      </c>
      <c r="Y87" s="149">
        <v>0</v>
      </c>
      <c r="Z87" s="151">
        <v>0</v>
      </c>
      <c r="AA87" s="154">
        <f>AA52+AA82+AA86</f>
        <v>7920.9000000000005</v>
      </c>
      <c r="AB87" s="154">
        <f>+AB86+AB82+AB52</f>
        <v>7948.9000000000005</v>
      </c>
      <c r="AC87" s="585"/>
      <c r="AD87" s="586"/>
      <c r="AE87" s="586"/>
      <c r="AF87" s="587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</row>
    <row r="88" spans="1:255" ht="17.25" customHeight="1" thickBot="1" x14ac:dyDescent="0.25">
      <c r="A88" s="271" t="s">
        <v>18</v>
      </c>
      <c r="B88" s="503" t="s">
        <v>74</v>
      </c>
      <c r="C88" s="503"/>
      <c r="D88" s="503"/>
      <c r="E88" s="503"/>
      <c r="F88" s="503"/>
      <c r="G88" s="503"/>
      <c r="H88" s="503"/>
      <c r="I88" s="503"/>
      <c r="J88" s="503"/>
      <c r="K88" s="503"/>
      <c r="L88" s="503"/>
      <c r="M88" s="503"/>
      <c r="N88" s="503"/>
      <c r="O88" s="503"/>
      <c r="P88" s="503"/>
      <c r="Q88" s="503"/>
      <c r="R88" s="503"/>
      <c r="S88" s="503"/>
      <c r="T88" s="503"/>
      <c r="U88" s="503"/>
      <c r="V88" s="503"/>
      <c r="W88" s="503"/>
      <c r="X88" s="503"/>
      <c r="Y88" s="503"/>
      <c r="Z88" s="503"/>
      <c r="AA88" s="503"/>
      <c r="AB88" s="503"/>
      <c r="AC88" s="503"/>
      <c r="AD88" s="503"/>
      <c r="AE88" s="503"/>
      <c r="AF88" s="50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</row>
    <row r="89" spans="1:255" ht="16.5" customHeight="1" thickBot="1" x14ac:dyDescent="0.25">
      <c r="A89" s="271" t="s">
        <v>18</v>
      </c>
      <c r="B89" s="82" t="s">
        <v>27</v>
      </c>
      <c r="C89" s="98" t="s">
        <v>21</v>
      </c>
      <c r="D89" s="588" t="s">
        <v>75</v>
      </c>
      <c r="E89" s="588"/>
      <c r="F89" s="588"/>
      <c r="G89" s="588"/>
      <c r="H89" s="588"/>
      <c r="I89" s="588"/>
      <c r="J89" s="588"/>
      <c r="K89" s="588"/>
      <c r="L89" s="588"/>
      <c r="M89" s="588"/>
      <c r="N89" s="588"/>
      <c r="O89" s="588"/>
      <c r="P89" s="588"/>
      <c r="Q89" s="588"/>
      <c r="R89" s="588"/>
      <c r="S89" s="588"/>
      <c r="T89" s="588"/>
      <c r="U89" s="588"/>
      <c r="V89" s="588"/>
      <c r="W89" s="588"/>
      <c r="X89" s="588"/>
      <c r="Y89" s="588"/>
      <c r="Z89" s="588"/>
      <c r="AA89" s="588"/>
      <c r="AB89" s="588"/>
      <c r="AC89" s="588"/>
      <c r="AD89" s="588"/>
      <c r="AE89" s="588"/>
      <c r="AF89" s="589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</row>
    <row r="90" spans="1:255" ht="27.75" customHeight="1" thickBot="1" x14ac:dyDescent="0.25">
      <c r="A90" s="320" t="s">
        <v>18</v>
      </c>
      <c r="B90" s="322" t="s">
        <v>27</v>
      </c>
      <c r="C90" s="324" t="s">
        <v>21</v>
      </c>
      <c r="D90" s="367" t="s">
        <v>21</v>
      </c>
      <c r="E90" s="537" t="s">
        <v>76</v>
      </c>
      <c r="F90" s="371"/>
      <c r="G90" s="539" t="s">
        <v>192</v>
      </c>
      <c r="H90" s="411" t="s">
        <v>24</v>
      </c>
      <c r="I90" s="557" t="s">
        <v>71</v>
      </c>
      <c r="J90" s="235" t="s">
        <v>72</v>
      </c>
      <c r="K90" s="236">
        <f>L90+N90</f>
        <v>1655.9</v>
      </c>
      <c r="L90" s="162">
        <v>0</v>
      </c>
      <c r="M90" s="162">
        <v>0</v>
      </c>
      <c r="N90" s="237">
        <v>1655.9</v>
      </c>
      <c r="O90" s="236">
        <f>+P90+R90</f>
        <v>1568</v>
      </c>
      <c r="P90" s="162">
        <v>0</v>
      </c>
      <c r="Q90" s="162">
        <v>0</v>
      </c>
      <c r="R90" s="237">
        <v>1568</v>
      </c>
      <c r="S90" s="121">
        <f>T90+V90</f>
        <v>1783.6</v>
      </c>
      <c r="T90" s="122">
        <v>0</v>
      </c>
      <c r="U90" s="122">
        <v>0</v>
      </c>
      <c r="V90" s="123">
        <v>1783.6</v>
      </c>
      <c r="W90" s="121">
        <f>+X90+Z90</f>
        <v>0</v>
      </c>
      <c r="X90" s="122">
        <v>0</v>
      </c>
      <c r="Y90" s="122">
        <v>0</v>
      </c>
      <c r="Z90" s="123">
        <v>0</v>
      </c>
      <c r="AA90" s="124">
        <v>1708</v>
      </c>
      <c r="AB90" s="124">
        <v>1708</v>
      </c>
      <c r="AC90" s="580" t="s">
        <v>117</v>
      </c>
      <c r="AD90" s="570" t="s">
        <v>50</v>
      </c>
      <c r="AE90" s="570" t="s">
        <v>50</v>
      </c>
      <c r="AF90" s="572" t="s">
        <v>50</v>
      </c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</row>
    <row r="91" spans="1:255" ht="36" customHeight="1" thickBot="1" x14ac:dyDescent="0.25">
      <c r="A91" s="321"/>
      <c r="B91" s="323"/>
      <c r="C91" s="325"/>
      <c r="D91" s="382"/>
      <c r="E91" s="538"/>
      <c r="F91" s="386"/>
      <c r="G91" s="540"/>
      <c r="H91" s="376"/>
      <c r="I91" s="558"/>
      <c r="J91" s="36" t="s">
        <v>26</v>
      </c>
      <c r="K91" s="120">
        <f>+K90</f>
        <v>1655.9</v>
      </c>
      <c r="L91" s="14">
        <f>+L90</f>
        <v>0</v>
      </c>
      <c r="M91" s="14">
        <f>M90</f>
        <v>0</v>
      </c>
      <c r="N91" s="15">
        <f>N90</f>
        <v>1655.9</v>
      </c>
      <c r="O91" s="120">
        <f>+O90</f>
        <v>1568</v>
      </c>
      <c r="P91" s="14">
        <f>+P90</f>
        <v>0</v>
      </c>
      <c r="Q91" s="14">
        <f>Q90</f>
        <v>0</v>
      </c>
      <c r="R91" s="15">
        <f>R90</f>
        <v>1568</v>
      </c>
      <c r="S91" s="120">
        <f>+S90</f>
        <v>1783.6</v>
      </c>
      <c r="T91" s="14">
        <f>+T90</f>
        <v>0</v>
      </c>
      <c r="U91" s="14">
        <f>U90</f>
        <v>0</v>
      </c>
      <c r="V91" s="15">
        <f>V90</f>
        <v>1783.6</v>
      </c>
      <c r="W91" s="120">
        <v>0</v>
      </c>
      <c r="X91" s="14">
        <v>0</v>
      </c>
      <c r="Y91" s="14">
        <v>0</v>
      </c>
      <c r="Z91" s="15">
        <v>0</v>
      </c>
      <c r="AA91" s="92">
        <f>+AA90</f>
        <v>1708</v>
      </c>
      <c r="AB91" s="92">
        <f>+AB90</f>
        <v>1708</v>
      </c>
      <c r="AC91" s="581"/>
      <c r="AD91" s="571"/>
      <c r="AE91" s="571"/>
      <c r="AF91" s="573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</row>
    <row r="92" spans="1:255" ht="27.75" customHeight="1" thickBot="1" x14ac:dyDescent="0.25">
      <c r="A92" s="320" t="s">
        <v>18</v>
      </c>
      <c r="B92" s="322" t="s">
        <v>27</v>
      </c>
      <c r="C92" s="324" t="s">
        <v>21</v>
      </c>
      <c r="D92" s="551" t="s">
        <v>27</v>
      </c>
      <c r="E92" s="537" t="s">
        <v>77</v>
      </c>
      <c r="F92" s="553"/>
      <c r="G92" s="539" t="s">
        <v>192</v>
      </c>
      <c r="H92" s="555" t="s">
        <v>24</v>
      </c>
      <c r="I92" s="557" t="s">
        <v>71</v>
      </c>
      <c r="J92" s="238" t="s">
        <v>25</v>
      </c>
      <c r="K92" s="236">
        <f>L92+N92</f>
        <v>201.8</v>
      </c>
      <c r="L92" s="162">
        <v>201.8</v>
      </c>
      <c r="M92" s="162">
        <v>0</v>
      </c>
      <c r="N92" s="239">
        <v>0</v>
      </c>
      <c r="O92" s="236">
        <f>+P92+R92</f>
        <v>175</v>
      </c>
      <c r="P92" s="240">
        <v>175</v>
      </c>
      <c r="Q92" s="162">
        <v>0</v>
      </c>
      <c r="R92" s="237">
        <v>0</v>
      </c>
      <c r="S92" s="121">
        <f>T92+V92</f>
        <v>370</v>
      </c>
      <c r="T92" s="122">
        <v>370</v>
      </c>
      <c r="U92" s="122">
        <v>0</v>
      </c>
      <c r="V92" s="145">
        <v>0</v>
      </c>
      <c r="W92" s="121">
        <f>+X92+Z92</f>
        <v>0</v>
      </c>
      <c r="X92" s="122">
        <v>0</v>
      </c>
      <c r="Y92" s="122">
        <v>0</v>
      </c>
      <c r="Z92" s="145">
        <v>0</v>
      </c>
      <c r="AA92" s="124">
        <v>175</v>
      </c>
      <c r="AB92" s="124">
        <v>175</v>
      </c>
      <c r="AC92" s="580" t="s">
        <v>118</v>
      </c>
      <c r="AD92" s="570" t="s">
        <v>50</v>
      </c>
      <c r="AE92" s="570" t="s">
        <v>50</v>
      </c>
      <c r="AF92" s="572" t="s">
        <v>50</v>
      </c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</row>
    <row r="93" spans="1:255" ht="33" customHeight="1" thickBot="1" x14ac:dyDescent="0.25">
      <c r="A93" s="321"/>
      <c r="B93" s="323"/>
      <c r="C93" s="325"/>
      <c r="D93" s="552"/>
      <c r="E93" s="538"/>
      <c r="F93" s="554"/>
      <c r="G93" s="540"/>
      <c r="H93" s="556"/>
      <c r="I93" s="558"/>
      <c r="J93" s="41" t="s">
        <v>26</v>
      </c>
      <c r="K93" s="120">
        <f t="shared" ref="K93:N93" si="57">SUM(K92)</f>
        <v>201.8</v>
      </c>
      <c r="L93" s="13">
        <f t="shared" si="57"/>
        <v>201.8</v>
      </c>
      <c r="M93" s="13">
        <f t="shared" si="57"/>
        <v>0</v>
      </c>
      <c r="N93" s="15">
        <f t="shared" si="57"/>
        <v>0</v>
      </c>
      <c r="O93" s="120">
        <f t="shared" ref="O93:AB93" si="58">SUM(O92)</f>
        <v>175</v>
      </c>
      <c r="P93" s="13">
        <f t="shared" si="58"/>
        <v>175</v>
      </c>
      <c r="Q93" s="13">
        <f t="shared" si="58"/>
        <v>0</v>
      </c>
      <c r="R93" s="15">
        <f t="shared" si="58"/>
        <v>0</v>
      </c>
      <c r="S93" s="120">
        <f t="shared" si="58"/>
        <v>370</v>
      </c>
      <c r="T93" s="13">
        <f t="shared" si="58"/>
        <v>370</v>
      </c>
      <c r="U93" s="13">
        <f t="shared" si="58"/>
        <v>0</v>
      </c>
      <c r="V93" s="15">
        <f t="shared" si="58"/>
        <v>0</v>
      </c>
      <c r="W93" s="111">
        <f t="shared" si="58"/>
        <v>0</v>
      </c>
      <c r="X93" s="14">
        <f t="shared" si="58"/>
        <v>0</v>
      </c>
      <c r="Y93" s="14">
        <f t="shared" si="58"/>
        <v>0</v>
      </c>
      <c r="Z93" s="125">
        <f t="shared" si="58"/>
        <v>0</v>
      </c>
      <c r="AA93" s="92">
        <f t="shared" si="58"/>
        <v>175</v>
      </c>
      <c r="AB93" s="92">
        <f t="shared" si="58"/>
        <v>175</v>
      </c>
      <c r="AC93" s="581"/>
      <c r="AD93" s="571"/>
      <c r="AE93" s="571"/>
      <c r="AF93" s="573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</row>
    <row r="94" spans="1:255" ht="19.5" customHeight="1" thickBot="1" x14ac:dyDescent="0.25">
      <c r="A94" s="271" t="s">
        <v>18</v>
      </c>
      <c r="B94" s="82" t="s">
        <v>27</v>
      </c>
      <c r="C94" s="131" t="s">
        <v>21</v>
      </c>
      <c r="D94" s="574" t="s">
        <v>47</v>
      </c>
      <c r="E94" s="574"/>
      <c r="F94" s="574"/>
      <c r="G94" s="574"/>
      <c r="H94" s="574"/>
      <c r="I94" s="574"/>
      <c r="J94" s="564"/>
      <c r="K94" s="135">
        <f t="shared" ref="K94:AB94" si="59">K91+K93</f>
        <v>1857.7</v>
      </c>
      <c r="L94" s="136">
        <f t="shared" si="59"/>
        <v>201.8</v>
      </c>
      <c r="M94" s="136">
        <f t="shared" si="59"/>
        <v>0</v>
      </c>
      <c r="N94" s="137">
        <f t="shared" si="59"/>
        <v>1655.9</v>
      </c>
      <c r="O94" s="139">
        <f t="shared" si="59"/>
        <v>1743</v>
      </c>
      <c r="P94" s="136">
        <f t="shared" si="59"/>
        <v>175</v>
      </c>
      <c r="Q94" s="136">
        <f t="shared" si="59"/>
        <v>0</v>
      </c>
      <c r="R94" s="140">
        <f t="shared" si="59"/>
        <v>1568</v>
      </c>
      <c r="S94" s="139">
        <f t="shared" si="59"/>
        <v>2153.6</v>
      </c>
      <c r="T94" s="136">
        <f t="shared" si="59"/>
        <v>370</v>
      </c>
      <c r="U94" s="136">
        <f t="shared" si="59"/>
        <v>0</v>
      </c>
      <c r="V94" s="137">
        <f t="shared" si="59"/>
        <v>1783.6</v>
      </c>
      <c r="W94" s="139">
        <f t="shared" si="59"/>
        <v>0</v>
      </c>
      <c r="X94" s="136">
        <f t="shared" si="59"/>
        <v>0</v>
      </c>
      <c r="Y94" s="136">
        <f t="shared" si="59"/>
        <v>0</v>
      </c>
      <c r="Z94" s="137">
        <f t="shared" si="59"/>
        <v>0</v>
      </c>
      <c r="AA94" s="143">
        <f t="shared" si="59"/>
        <v>1883</v>
      </c>
      <c r="AB94" s="143">
        <f t="shared" si="59"/>
        <v>1883</v>
      </c>
      <c r="AC94" s="575"/>
      <c r="AD94" s="576"/>
      <c r="AE94" s="576"/>
      <c r="AF94" s="577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</row>
    <row r="95" spans="1:255" ht="20.25" customHeight="1" thickBot="1" x14ac:dyDescent="0.25">
      <c r="A95" s="271" t="s">
        <v>18</v>
      </c>
      <c r="B95" s="82" t="s">
        <v>27</v>
      </c>
      <c r="C95" s="578" t="s">
        <v>73</v>
      </c>
      <c r="D95" s="578"/>
      <c r="E95" s="578"/>
      <c r="F95" s="578"/>
      <c r="G95" s="578"/>
      <c r="H95" s="578"/>
      <c r="I95" s="578"/>
      <c r="J95" s="579"/>
      <c r="K95" s="132">
        <f>+K94</f>
        <v>1857.7</v>
      </c>
      <c r="L95" s="133">
        <f>L94</f>
        <v>201.8</v>
      </c>
      <c r="M95" s="133">
        <f>M94</f>
        <v>0</v>
      </c>
      <c r="N95" s="134">
        <f>N94</f>
        <v>1655.9</v>
      </c>
      <c r="O95" s="132">
        <f>+O94</f>
        <v>1743</v>
      </c>
      <c r="P95" s="133">
        <f>P94</f>
        <v>175</v>
      </c>
      <c r="Q95" s="138">
        <f>Q94</f>
        <v>0</v>
      </c>
      <c r="R95" s="134">
        <f>R94</f>
        <v>1568</v>
      </c>
      <c r="S95" s="132">
        <f>+S94</f>
        <v>2153.6</v>
      </c>
      <c r="T95" s="133">
        <f>T94</f>
        <v>370</v>
      </c>
      <c r="U95" s="138">
        <f>U94</f>
        <v>0</v>
      </c>
      <c r="V95" s="134">
        <f>V94</f>
        <v>1783.6</v>
      </c>
      <c r="W95" s="141">
        <v>0</v>
      </c>
      <c r="X95" s="142">
        <v>0</v>
      </c>
      <c r="Y95" s="133">
        <v>0</v>
      </c>
      <c r="Z95" s="134">
        <v>0</v>
      </c>
      <c r="AA95" s="144">
        <f>AA94</f>
        <v>1883</v>
      </c>
      <c r="AB95" s="144">
        <f>AB94</f>
        <v>1883</v>
      </c>
      <c r="AC95" s="595"/>
      <c r="AD95" s="596"/>
      <c r="AE95" s="596"/>
      <c r="AF95" s="597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</row>
    <row r="96" spans="1:255" ht="19.5" customHeight="1" thickBot="1" x14ac:dyDescent="0.25">
      <c r="A96" s="271" t="s">
        <v>18</v>
      </c>
      <c r="B96" s="565" t="s">
        <v>193</v>
      </c>
      <c r="C96" s="565"/>
      <c r="D96" s="565"/>
      <c r="E96" s="565"/>
      <c r="F96" s="565"/>
      <c r="G96" s="565"/>
      <c r="H96" s="565"/>
      <c r="I96" s="565"/>
      <c r="J96" s="566"/>
      <c r="K96" s="272">
        <f>SUM(K87+K95)</f>
        <v>8360.6999999999989</v>
      </c>
      <c r="L96" s="273">
        <f>+L95+L87</f>
        <v>6402.8999999999978</v>
      </c>
      <c r="M96" s="273">
        <f>+M95+M87</f>
        <v>4663.3</v>
      </c>
      <c r="N96" s="274">
        <f>+N95+N87</f>
        <v>1957.8000000000002</v>
      </c>
      <c r="O96" s="272">
        <f>SUM(O87+O95)</f>
        <v>9732.3000000000011</v>
      </c>
      <c r="P96" s="273">
        <f>+P95+P87</f>
        <v>8072.7000000000007</v>
      </c>
      <c r="Q96" s="273">
        <f>+Q95+Q87</f>
        <v>5683.2</v>
      </c>
      <c r="R96" s="274">
        <f>+R95+R87</f>
        <v>1659.6</v>
      </c>
      <c r="S96" s="272">
        <f>SUM(S87+S95)</f>
        <v>10130.1</v>
      </c>
      <c r="T96" s="273">
        <f>+T95+T87</f>
        <v>8254.9000000000015</v>
      </c>
      <c r="U96" s="273">
        <f>+U95+U87</f>
        <v>5683.6</v>
      </c>
      <c r="V96" s="275">
        <f>+V95+V87</f>
        <v>1875.1999999999998</v>
      </c>
      <c r="W96" s="272">
        <f>SUM(W87+W95)</f>
        <v>0</v>
      </c>
      <c r="X96" s="273">
        <f>+X95+X87</f>
        <v>0</v>
      </c>
      <c r="Y96" s="273">
        <f>+Y95+Y87</f>
        <v>0</v>
      </c>
      <c r="Z96" s="275">
        <f>+Z95+Z87</f>
        <v>0</v>
      </c>
      <c r="AA96" s="276">
        <f>+AA95+AA87</f>
        <v>9803.9000000000015</v>
      </c>
      <c r="AB96" s="276">
        <f>+AB95+AB87</f>
        <v>9831.9000000000015</v>
      </c>
      <c r="AC96" s="567"/>
      <c r="AD96" s="568"/>
      <c r="AE96" s="568"/>
      <c r="AF96" s="569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</row>
    <row r="97" spans="1:32" x14ac:dyDescent="0.2">
      <c r="A97" s="32"/>
      <c r="B97" s="32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  <c r="T97" s="26"/>
      <c r="U97" s="26"/>
      <c r="V97" s="26"/>
      <c r="W97" s="26"/>
      <c r="X97" s="26"/>
      <c r="Y97" s="26"/>
      <c r="Z97" s="26"/>
      <c r="AA97" s="25"/>
      <c r="AB97" s="25"/>
      <c r="AC97" s="258"/>
      <c r="AD97" s="258"/>
      <c r="AE97" s="258"/>
      <c r="AF97" s="259"/>
    </row>
    <row r="98" spans="1:32" x14ac:dyDescent="0.2">
      <c r="A98" s="32"/>
      <c r="B98" s="32"/>
      <c r="F98" s="4"/>
      <c r="G98" s="25"/>
      <c r="H98" s="25"/>
      <c r="I98" s="25"/>
      <c r="J98" s="25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258"/>
      <c r="AD98" s="258"/>
      <c r="AE98" s="258"/>
      <c r="AF98" s="259"/>
    </row>
    <row r="99" spans="1:32" x14ac:dyDescent="0.2">
      <c r="A99" s="32"/>
      <c r="B99" s="32"/>
      <c r="E99" s="25"/>
      <c r="F99" s="25"/>
      <c r="G99" s="33"/>
      <c r="H99" s="25"/>
      <c r="I99" s="28"/>
      <c r="J99" s="28"/>
      <c r="K99" s="1"/>
      <c r="L99" s="25"/>
      <c r="M99" s="25"/>
      <c r="N99" s="25"/>
      <c r="O99" s="1"/>
      <c r="P99" s="25"/>
      <c r="Q99" s="25"/>
      <c r="R99" s="25"/>
      <c r="S99" s="1"/>
      <c r="T99" s="25"/>
      <c r="U99" s="25"/>
      <c r="V99" s="25"/>
      <c r="W99" s="25"/>
      <c r="X99" s="25"/>
      <c r="Y99" s="28"/>
      <c r="Z99" s="28"/>
      <c r="AA99" s="2"/>
      <c r="AB99" s="2"/>
      <c r="AC99" s="258"/>
      <c r="AD99" s="258"/>
      <c r="AE99" s="258"/>
      <c r="AF99" s="259"/>
    </row>
    <row r="100" spans="1:32" x14ac:dyDescent="0.2">
      <c r="A100" s="32"/>
      <c r="B100" s="32"/>
      <c r="C100" s="26"/>
      <c r="D100" s="26"/>
      <c r="E100" s="25"/>
      <c r="F100" s="25"/>
      <c r="G100" s="25"/>
      <c r="H100" s="25"/>
      <c r="I100" s="559"/>
      <c r="J100" s="559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26"/>
      <c r="Y100" s="559"/>
      <c r="Z100" s="559"/>
      <c r="AA100" s="3"/>
      <c r="AB100" s="3"/>
      <c r="AC100" s="260"/>
      <c r="AD100" s="258"/>
      <c r="AE100" s="258"/>
      <c r="AF100" s="259"/>
    </row>
    <row r="101" spans="1:32" x14ac:dyDescent="0.2">
      <c r="A101" s="32"/>
      <c r="B101" s="32"/>
      <c r="C101" s="26"/>
      <c r="D101" s="26"/>
      <c r="E101" s="25"/>
      <c r="F101" s="25"/>
      <c r="G101" s="25"/>
      <c r="H101" s="25"/>
      <c r="I101" s="559"/>
      <c r="J101" s="559"/>
      <c r="K101" s="3"/>
      <c r="L101" s="26"/>
      <c r="M101" s="26"/>
      <c r="N101" s="26"/>
      <c r="O101" s="3"/>
      <c r="P101" s="26"/>
      <c r="Q101" s="26"/>
      <c r="R101" s="26"/>
      <c r="S101" s="3"/>
      <c r="T101" s="26"/>
      <c r="U101" s="26"/>
      <c r="V101" s="26"/>
      <c r="W101" s="26"/>
      <c r="X101" s="26"/>
      <c r="Y101" s="559"/>
      <c r="Z101" s="559"/>
      <c r="AA101" s="3"/>
      <c r="AB101" s="3"/>
      <c r="AC101" s="260"/>
      <c r="AD101" s="258"/>
      <c r="AE101" s="258"/>
      <c r="AF101" s="259"/>
    </row>
    <row r="102" spans="1:32" x14ac:dyDescent="0.2">
      <c r="A102" s="32"/>
      <c r="B102" s="32"/>
      <c r="C102" s="26"/>
      <c r="D102" s="26"/>
      <c r="E102" s="25"/>
      <c r="F102" s="25"/>
      <c r="G102" s="25"/>
      <c r="H102" s="26"/>
      <c r="I102" s="26"/>
      <c r="J102" s="34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260"/>
      <c r="AD102" s="258"/>
      <c r="AE102" s="258"/>
      <c r="AF102" s="259"/>
    </row>
    <row r="103" spans="1:32" x14ac:dyDescent="0.2">
      <c r="A103" s="32"/>
      <c r="B103" s="32"/>
      <c r="C103" s="26"/>
      <c r="D103" s="26"/>
      <c r="E103" s="25"/>
      <c r="F103" s="25"/>
      <c r="G103" s="25"/>
      <c r="H103" s="26"/>
      <c r="I103" s="26"/>
      <c r="J103" s="34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260"/>
      <c r="AD103" s="258"/>
      <c r="AE103" s="258"/>
      <c r="AF103" s="259"/>
    </row>
    <row r="104" spans="1:32" x14ac:dyDescent="0.2">
      <c r="A104" s="32"/>
      <c r="B104" s="32"/>
      <c r="C104" s="26"/>
      <c r="D104" s="26"/>
      <c r="E104" s="25"/>
      <c r="F104" s="25"/>
      <c r="G104" s="25"/>
      <c r="H104" s="26"/>
      <c r="I104" s="26"/>
      <c r="J104" s="34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260"/>
      <c r="AD104" s="258"/>
      <c r="AE104" s="258"/>
      <c r="AF104" s="259"/>
    </row>
    <row r="105" spans="1:32" x14ac:dyDescent="0.2">
      <c r="A105" s="32"/>
      <c r="B105" s="32"/>
      <c r="C105" s="26"/>
      <c r="D105" s="26"/>
      <c r="E105" s="25"/>
      <c r="F105" s="25"/>
      <c r="G105" s="25"/>
      <c r="H105" s="26"/>
      <c r="I105" s="26"/>
      <c r="J105" s="34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260"/>
      <c r="AD105" s="258"/>
      <c r="AE105" s="258"/>
      <c r="AF105" s="259"/>
    </row>
    <row r="106" spans="1:32" x14ac:dyDescent="0.2">
      <c r="A106" s="32"/>
      <c r="B106" s="32"/>
      <c r="C106" s="26"/>
      <c r="D106" s="26"/>
      <c r="E106" s="25"/>
      <c r="F106" s="25"/>
      <c r="G106" s="25"/>
      <c r="H106" s="26"/>
      <c r="I106" s="26"/>
      <c r="J106" s="34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260"/>
      <c r="AD106" s="258"/>
      <c r="AE106" s="258"/>
      <c r="AF106" s="259"/>
    </row>
  </sheetData>
  <mergeCells count="453">
    <mergeCell ref="AD12:AF12"/>
    <mergeCell ref="D50:D51"/>
    <mergeCell ref="E50:E51"/>
    <mergeCell ref="F50:F51"/>
    <mergeCell ref="G50:G51"/>
    <mergeCell ref="H50:H51"/>
    <mergeCell ref="I50:I51"/>
    <mergeCell ref="AC50:AC51"/>
    <mergeCell ref="AD50:AD51"/>
    <mergeCell ref="AE50:AE51"/>
    <mergeCell ref="AF50:AF51"/>
    <mergeCell ref="AE44:AE45"/>
    <mergeCell ref="AF44:AF45"/>
    <mergeCell ref="D42:D43"/>
    <mergeCell ref="E42:E43"/>
    <mergeCell ref="F42:F43"/>
    <mergeCell ref="G42:G43"/>
    <mergeCell ref="H42:H43"/>
    <mergeCell ref="I42:I43"/>
    <mergeCell ref="AC42:AC43"/>
    <mergeCell ref="AD42:AD43"/>
    <mergeCell ref="D46:D47"/>
    <mergeCell ref="E46:E47"/>
    <mergeCell ref="F46:F47"/>
    <mergeCell ref="AA1:AF1"/>
    <mergeCell ref="AA3:AF3"/>
    <mergeCell ref="D48:D49"/>
    <mergeCell ref="E48:E49"/>
    <mergeCell ref="F48:F49"/>
    <mergeCell ref="G48:G49"/>
    <mergeCell ref="H48:H49"/>
    <mergeCell ref="I48:I49"/>
    <mergeCell ref="AC48:AC49"/>
    <mergeCell ref="AD48:AD49"/>
    <mergeCell ref="AE48:AE49"/>
    <mergeCell ref="AF48:AF49"/>
    <mergeCell ref="AF42:AF43"/>
    <mergeCell ref="D44:D45"/>
    <mergeCell ref="E44:E45"/>
    <mergeCell ref="F44:F45"/>
    <mergeCell ref="G44:G45"/>
    <mergeCell ref="H44:H45"/>
    <mergeCell ref="I44:I45"/>
    <mergeCell ref="AC44:AC45"/>
    <mergeCell ref="AD44:AD45"/>
    <mergeCell ref="AE36:AE38"/>
    <mergeCell ref="AE46:AE47"/>
    <mergeCell ref="AF46:AF47"/>
    <mergeCell ref="I46:I47"/>
    <mergeCell ref="AC46:AC47"/>
    <mergeCell ref="AD46:AD47"/>
    <mergeCell ref="AF39:AF41"/>
    <mergeCell ref="AC39:AC41"/>
    <mergeCell ref="AE42:AE43"/>
    <mergeCell ref="I56:I57"/>
    <mergeCell ref="D52:J52"/>
    <mergeCell ref="F56:F57"/>
    <mergeCell ref="G56:G57"/>
    <mergeCell ref="H56:H57"/>
    <mergeCell ref="F39:F41"/>
    <mergeCell ref="G39:G41"/>
    <mergeCell ref="H39:H41"/>
    <mergeCell ref="I39:I41"/>
    <mergeCell ref="AF36:AF38"/>
    <mergeCell ref="AE39:AE41"/>
    <mergeCell ref="AD39:AD41"/>
    <mergeCell ref="AD36:AD38"/>
    <mergeCell ref="AC36:AC38"/>
    <mergeCell ref="AF71:AF72"/>
    <mergeCell ref="AF54:AF55"/>
    <mergeCell ref="AC56:AC57"/>
    <mergeCell ref="AD56:AD57"/>
    <mergeCell ref="AE56:AE57"/>
    <mergeCell ref="AF56:AF57"/>
    <mergeCell ref="AC58:AC59"/>
    <mergeCell ref="AD58:AD59"/>
    <mergeCell ref="AE58:AE59"/>
    <mergeCell ref="AF58:AF59"/>
    <mergeCell ref="AC54:AC55"/>
    <mergeCell ref="AE69:AE70"/>
    <mergeCell ref="AF69:AF70"/>
    <mergeCell ref="AC65:AC66"/>
    <mergeCell ref="AD65:AD66"/>
    <mergeCell ref="AE65:AE66"/>
    <mergeCell ref="AF65:AF66"/>
    <mergeCell ref="AC67:AC68"/>
    <mergeCell ref="AD67:AD68"/>
    <mergeCell ref="AE67:AE68"/>
    <mergeCell ref="AF67:AF68"/>
    <mergeCell ref="AC73:AC74"/>
    <mergeCell ref="AD73:AD74"/>
    <mergeCell ref="AE73:AE74"/>
    <mergeCell ref="AF73:AF74"/>
    <mergeCell ref="AE71:AE72"/>
    <mergeCell ref="I100:J100"/>
    <mergeCell ref="Y100:Z100"/>
    <mergeCell ref="I78:I79"/>
    <mergeCell ref="AC78:AC79"/>
    <mergeCell ref="AC75:AC77"/>
    <mergeCell ref="AC95:AF95"/>
    <mergeCell ref="AD78:AD79"/>
    <mergeCell ref="AE78:AE79"/>
    <mergeCell ref="D83:AF83"/>
    <mergeCell ref="AC84:AC85"/>
    <mergeCell ref="AD84:AD85"/>
    <mergeCell ref="AE84:AE85"/>
    <mergeCell ref="AF84:AF85"/>
    <mergeCell ref="H84:H85"/>
    <mergeCell ref="I84:I85"/>
    <mergeCell ref="AC71:AC72"/>
    <mergeCell ref="AD71:AD72"/>
    <mergeCell ref="I101:J101"/>
    <mergeCell ref="Y101:Z101"/>
    <mergeCell ref="D86:J86"/>
    <mergeCell ref="D82:J82"/>
    <mergeCell ref="B96:J96"/>
    <mergeCell ref="AC96:AF96"/>
    <mergeCell ref="AD92:AD93"/>
    <mergeCell ref="AE92:AE93"/>
    <mergeCell ref="AF92:AF93"/>
    <mergeCell ref="D94:J94"/>
    <mergeCell ref="AC94:AF94"/>
    <mergeCell ref="C95:J95"/>
    <mergeCell ref="AC92:AC93"/>
    <mergeCell ref="AC86:AF86"/>
    <mergeCell ref="AC87:AF87"/>
    <mergeCell ref="B88:AF88"/>
    <mergeCell ref="D89:AF89"/>
    <mergeCell ref="AC90:AC91"/>
    <mergeCell ref="AD90:AD91"/>
    <mergeCell ref="AE90:AE91"/>
    <mergeCell ref="AF90:AF91"/>
    <mergeCell ref="H90:H91"/>
    <mergeCell ref="I90:I91"/>
    <mergeCell ref="AC82:AF82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D73:D74"/>
    <mergeCell ref="E73:E74"/>
    <mergeCell ref="F73:F74"/>
    <mergeCell ref="G73:G74"/>
    <mergeCell ref="H73:H74"/>
    <mergeCell ref="I73:I74"/>
    <mergeCell ref="A90:A91"/>
    <mergeCell ref="B90:B91"/>
    <mergeCell ref="C90:C91"/>
    <mergeCell ref="D90:D91"/>
    <mergeCell ref="E90:E91"/>
    <mergeCell ref="F90:F91"/>
    <mergeCell ref="G90:G91"/>
    <mergeCell ref="A84:A85"/>
    <mergeCell ref="B84:B85"/>
    <mergeCell ref="C84:C85"/>
    <mergeCell ref="D84:D85"/>
    <mergeCell ref="E84:E85"/>
    <mergeCell ref="F84:F85"/>
    <mergeCell ref="G84:G85"/>
    <mergeCell ref="C87:J87"/>
    <mergeCell ref="A78:A79"/>
    <mergeCell ref="B78:B79"/>
    <mergeCell ref="C78:C79"/>
    <mergeCell ref="AC69:AC70"/>
    <mergeCell ref="AD69:AD70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D67:D68"/>
    <mergeCell ref="E67:E68"/>
    <mergeCell ref="F67:F68"/>
    <mergeCell ref="G67:G68"/>
    <mergeCell ref="H67:H68"/>
    <mergeCell ref="I67:I68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D65:D66"/>
    <mergeCell ref="E65:E66"/>
    <mergeCell ref="F65:F66"/>
    <mergeCell ref="G65:G66"/>
    <mergeCell ref="AC60:AC61"/>
    <mergeCell ref="H60:H61"/>
    <mergeCell ref="I60:I61"/>
    <mergeCell ref="H65:H66"/>
    <mergeCell ref="I65:I66"/>
    <mergeCell ref="I58:I59"/>
    <mergeCell ref="AF60:AF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C62:AC64"/>
    <mergeCell ref="AD62:AD64"/>
    <mergeCell ref="AE62:AE64"/>
    <mergeCell ref="AF62:AF64"/>
    <mergeCell ref="A60:A61"/>
    <mergeCell ref="B60:B61"/>
    <mergeCell ref="C60:C61"/>
    <mergeCell ref="D60:D61"/>
    <mergeCell ref="E60:E61"/>
    <mergeCell ref="F60:F61"/>
    <mergeCell ref="G60:G61"/>
    <mergeCell ref="AE60:AE61"/>
    <mergeCell ref="AD60:AD61"/>
    <mergeCell ref="C46:C47"/>
    <mergeCell ref="A58:A59"/>
    <mergeCell ref="B58:B59"/>
    <mergeCell ref="C58:C59"/>
    <mergeCell ref="D58:D59"/>
    <mergeCell ref="E58:E59"/>
    <mergeCell ref="F58:F59"/>
    <mergeCell ref="G58:G59"/>
    <mergeCell ref="H58:H59"/>
    <mergeCell ref="G46:G47"/>
    <mergeCell ref="H46:H47"/>
    <mergeCell ref="A48:A49"/>
    <mergeCell ref="B48:B49"/>
    <mergeCell ref="C48:C49"/>
    <mergeCell ref="A50:A51"/>
    <mergeCell ref="B50:B51"/>
    <mergeCell ref="C50:C51"/>
    <mergeCell ref="I36:I38"/>
    <mergeCell ref="A56:A57"/>
    <mergeCell ref="B56:B57"/>
    <mergeCell ref="C56:C57"/>
    <mergeCell ref="D56:D57"/>
    <mergeCell ref="E56:E57"/>
    <mergeCell ref="A36:A38"/>
    <mergeCell ref="B36:B38"/>
    <mergeCell ref="C36:C38"/>
    <mergeCell ref="D36:D38"/>
    <mergeCell ref="E36:E38"/>
    <mergeCell ref="A39:A41"/>
    <mergeCell ref="B39:B41"/>
    <mergeCell ref="C39:C41"/>
    <mergeCell ref="D39:D41"/>
    <mergeCell ref="E39:E41"/>
    <mergeCell ref="A42:A43"/>
    <mergeCell ref="B42:B43"/>
    <mergeCell ref="C42:C43"/>
    <mergeCell ref="A44:A45"/>
    <mergeCell ref="B44:B45"/>
    <mergeCell ref="C44:C45"/>
    <mergeCell ref="A46:A47"/>
    <mergeCell ref="B46:B47"/>
    <mergeCell ref="B13:B15"/>
    <mergeCell ref="C13:C15"/>
    <mergeCell ref="D13:D15"/>
    <mergeCell ref="E13:E15"/>
    <mergeCell ref="F13:F15"/>
    <mergeCell ref="G13:G15"/>
    <mergeCell ref="H13:H15"/>
    <mergeCell ref="I13:I15"/>
    <mergeCell ref="D19:AF19"/>
    <mergeCell ref="A16:AF16"/>
    <mergeCell ref="A17:AF17"/>
    <mergeCell ref="C18:AF18"/>
    <mergeCell ref="K13:N13"/>
    <mergeCell ref="O13:R13"/>
    <mergeCell ref="S13:V13"/>
    <mergeCell ref="W13:Z13"/>
    <mergeCell ref="AA13:AA15"/>
    <mergeCell ref="AB13:AB15"/>
    <mergeCell ref="AC13:AF13"/>
    <mergeCell ref="K14:K15"/>
    <mergeCell ref="L14:M14"/>
    <mergeCell ref="Z14:Z15"/>
    <mergeCell ref="AC14:AC15"/>
    <mergeCell ref="AD14:AF14"/>
    <mergeCell ref="AE20:AE21"/>
    <mergeCell ref="AF20:AF21"/>
    <mergeCell ref="AC22:AC23"/>
    <mergeCell ref="AD22:AD23"/>
    <mergeCell ref="AE22:AE23"/>
    <mergeCell ref="AF22:AF23"/>
    <mergeCell ref="A20:A21"/>
    <mergeCell ref="B20:B21"/>
    <mergeCell ref="C20:C21"/>
    <mergeCell ref="D20:D21"/>
    <mergeCell ref="A22:A23"/>
    <mergeCell ref="B22:B23"/>
    <mergeCell ref="C22:C23"/>
    <mergeCell ref="D22:D23"/>
    <mergeCell ref="E22:E23"/>
    <mergeCell ref="N14:N15"/>
    <mergeCell ref="O14:O15"/>
    <mergeCell ref="P14:Q14"/>
    <mergeCell ref="R14:R15"/>
    <mergeCell ref="S14:S15"/>
    <mergeCell ref="T14:U14"/>
    <mergeCell ref="V14:V15"/>
    <mergeCell ref="W14:W15"/>
    <mergeCell ref="X14:Y14"/>
    <mergeCell ref="AC52:AF52"/>
    <mergeCell ref="D53:AF53"/>
    <mergeCell ref="AD24:AD25"/>
    <mergeCell ref="AE26:AE27"/>
    <mergeCell ref="AF26:AF27"/>
    <mergeCell ref="E28:E29"/>
    <mergeCell ref="G28:G29"/>
    <mergeCell ref="H28:H29"/>
    <mergeCell ref="AC28:AC29"/>
    <mergeCell ref="AD28:AD29"/>
    <mergeCell ref="AE28:AE29"/>
    <mergeCell ref="AF28:AF29"/>
    <mergeCell ref="I26:I27"/>
    <mergeCell ref="I28:I29"/>
    <mergeCell ref="E26:E27"/>
    <mergeCell ref="G26:G27"/>
    <mergeCell ref="H26:H27"/>
    <mergeCell ref="G33:G35"/>
    <mergeCell ref="H33:H35"/>
    <mergeCell ref="I33:I35"/>
    <mergeCell ref="F36:F38"/>
    <mergeCell ref="G36:G38"/>
    <mergeCell ref="H36:H38"/>
    <mergeCell ref="D24:D25"/>
    <mergeCell ref="F22:F23"/>
    <mergeCell ref="G22:G23"/>
    <mergeCell ref="H22:H23"/>
    <mergeCell ref="I22:I23"/>
    <mergeCell ref="AC24:AC25"/>
    <mergeCell ref="AC26:AC27"/>
    <mergeCell ref="AD26:AD27"/>
    <mergeCell ref="F30:F32"/>
    <mergeCell ref="G30:G32"/>
    <mergeCell ref="H30:H32"/>
    <mergeCell ref="I30:I32"/>
    <mergeCell ref="A30:A32"/>
    <mergeCell ref="B30:B32"/>
    <mergeCell ref="C30:C32"/>
    <mergeCell ref="D30:D32"/>
    <mergeCell ref="E30:E32"/>
    <mergeCell ref="A33:A35"/>
    <mergeCell ref="B33:B35"/>
    <mergeCell ref="AF30:AF32"/>
    <mergeCell ref="AE24:AE25"/>
    <mergeCell ref="AF24:AF25"/>
    <mergeCell ref="F24:F25"/>
    <mergeCell ref="G24:G25"/>
    <mergeCell ref="H24:H25"/>
    <mergeCell ref="I24:I25"/>
    <mergeCell ref="AC33:AC35"/>
    <mergeCell ref="A24:A25"/>
    <mergeCell ref="B24:B25"/>
    <mergeCell ref="C24:C25"/>
    <mergeCell ref="E24:E25"/>
    <mergeCell ref="C33:C35"/>
    <mergeCell ref="D33:D35"/>
    <mergeCell ref="E33:E35"/>
    <mergeCell ref="F33:F35"/>
    <mergeCell ref="AE54:AE55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AF78:AF79"/>
    <mergeCell ref="D78:D79"/>
    <mergeCell ref="E78:E79"/>
    <mergeCell ref="F78:F79"/>
    <mergeCell ref="G78:G79"/>
    <mergeCell ref="H78:H79"/>
    <mergeCell ref="D75:D77"/>
    <mergeCell ref="F75:F77"/>
    <mergeCell ref="I75:I77"/>
    <mergeCell ref="E75:E77"/>
    <mergeCell ref="G75:G77"/>
    <mergeCell ref="H75:H77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AA4:AF4"/>
    <mergeCell ref="AA5:AF5"/>
    <mergeCell ref="A26:A27"/>
    <mergeCell ref="B26:B27"/>
    <mergeCell ref="C26:C27"/>
    <mergeCell ref="D26:D27"/>
    <mergeCell ref="A28:A29"/>
    <mergeCell ref="B28:B29"/>
    <mergeCell ref="C28:C29"/>
    <mergeCell ref="D28:D29"/>
    <mergeCell ref="AE8:AF8"/>
    <mergeCell ref="AA8:AB8"/>
    <mergeCell ref="A13:A15"/>
    <mergeCell ref="AD20:AD21"/>
    <mergeCell ref="E20:E21"/>
    <mergeCell ref="F20:F21"/>
    <mergeCell ref="G20:G21"/>
    <mergeCell ref="H20:H21"/>
    <mergeCell ref="I20:I21"/>
    <mergeCell ref="AC20:AC21"/>
    <mergeCell ref="B9:AF9"/>
    <mergeCell ref="B10:AF10"/>
    <mergeCell ref="B11:AG11"/>
    <mergeCell ref="J13:J15"/>
    <mergeCell ref="AA6:AF6"/>
    <mergeCell ref="AA7:AF7"/>
    <mergeCell ref="A75:A77"/>
    <mergeCell ref="B75:B77"/>
    <mergeCell ref="C75:C77"/>
    <mergeCell ref="A65:A66"/>
    <mergeCell ref="B65:B66"/>
    <mergeCell ref="C65:C66"/>
    <mergeCell ref="A67:A68"/>
    <mergeCell ref="B67:B68"/>
    <mergeCell ref="C67:C68"/>
    <mergeCell ref="A73:A74"/>
    <mergeCell ref="B73:B74"/>
    <mergeCell ref="C73:C74"/>
    <mergeCell ref="AD75:AD77"/>
    <mergeCell ref="AE75:AE77"/>
    <mergeCell ref="AF75:AF77"/>
    <mergeCell ref="AD33:AD35"/>
    <mergeCell ref="AE33:AE35"/>
    <mergeCell ref="AF33:AF35"/>
    <mergeCell ref="AC30:AC32"/>
    <mergeCell ref="AD30:AD32"/>
    <mergeCell ref="AE30:AE32"/>
    <mergeCell ref="AD54:AD55"/>
  </mergeCells>
  <pageMargins left="0.39370078740157483" right="0.39370078740157483" top="0.98425196850393704" bottom="0.39370078740157483" header="0.51181102362204722" footer="0.51181102362204722"/>
  <pageSetup paperSize="9" scale="62" firstPageNumber="0" fitToHeight="0" orientation="landscape" r:id="rId1"/>
  <rowBreaks count="2" manualBreakCount="2">
    <brk id="35" max="16383" man="1"/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zoomScaleNormal="100" zoomScaleSheetLayoutView="100" workbookViewId="0"/>
  </sheetViews>
  <sheetFormatPr defaultRowHeight="12.75" x14ac:dyDescent="0.2"/>
  <cols>
    <col min="1" max="1" width="3.28515625" style="29" customWidth="1"/>
    <col min="2" max="2" width="2.85546875" style="29" customWidth="1"/>
    <col min="3" max="3" width="11.85546875" style="29" customWidth="1"/>
    <col min="4" max="4" width="15.42578125" style="29" customWidth="1"/>
    <col min="5" max="5" width="7" style="29" customWidth="1"/>
    <col min="6" max="6" width="6.7109375" style="29" customWidth="1"/>
    <col min="7" max="7" width="7.140625" style="29" customWidth="1"/>
    <col min="8" max="8" width="6.5703125" style="29" customWidth="1"/>
    <col min="9" max="9" width="7.28515625" style="29" customWidth="1"/>
    <col min="10" max="10" width="6.85546875" style="29" customWidth="1"/>
    <col min="11" max="11" width="7" style="29" customWidth="1"/>
    <col min="12" max="12" width="6.7109375" style="29" customWidth="1"/>
    <col min="13" max="14" width="7.28515625" style="29" customWidth="1"/>
    <col min="15" max="15" width="7" style="29" customWidth="1"/>
    <col min="16" max="16" width="6.5703125" style="29" customWidth="1"/>
    <col min="17" max="17" width="6.7109375" style="29" customWidth="1"/>
    <col min="18" max="18" width="6.5703125" style="29" customWidth="1"/>
    <col min="19" max="19" width="7" style="29" customWidth="1"/>
    <col min="20" max="20" width="6.42578125" style="29" customWidth="1"/>
    <col min="21" max="21" width="6.140625" style="29" customWidth="1"/>
    <col min="22" max="244" width="9.140625" style="29"/>
    <col min="245" max="245" width="3.28515625" style="29" customWidth="1"/>
    <col min="246" max="246" width="2.85546875" style="29" customWidth="1"/>
    <col min="247" max="247" width="10.85546875" style="29" customWidth="1"/>
    <col min="248" max="248" width="10.7109375" style="29" customWidth="1"/>
    <col min="249" max="249" width="19.42578125" style="29" customWidth="1"/>
    <col min="250" max="250" width="7.28515625" style="29" customWidth="1"/>
    <col min="251" max="251" width="7.42578125" style="29" customWidth="1"/>
    <col min="252" max="252" width="6.5703125" style="29" customWidth="1"/>
    <col min="253" max="253" width="5.7109375" style="29" customWidth="1"/>
    <col min="254" max="254" width="7.28515625" style="29" customWidth="1"/>
    <col min="255" max="255" width="7.42578125" style="29" customWidth="1"/>
    <col min="256" max="256" width="6.7109375" style="29" customWidth="1"/>
    <col min="257" max="258" width="6.42578125" style="29" customWidth="1"/>
    <col min="259" max="259" width="7" style="29" customWidth="1"/>
    <col min="260" max="260" width="6.5703125" style="29" customWidth="1"/>
    <col min="261" max="261" width="5.7109375" style="29" customWidth="1"/>
    <col min="262" max="262" width="7.140625" style="29" customWidth="1"/>
    <col min="263" max="263" width="7.42578125" style="29" customWidth="1"/>
    <col min="264" max="264" width="7.28515625" style="29" customWidth="1"/>
    <col min="265" max="265" width="6.140625" style="29" customWidth="1"/>
    <col min="266" max="500" width="9.140625" style="29"/>
    <col min="501" max="501" width="3.28515625" style="29" customWidth="1"/>
    <col min="502" max="502" width="2.85546875" style="29" customWidth="1"/>
    <col min="503" max="503" width="10.85546875" style="29" customWidth="1"/>
    <col min="504" max="504" width="10.7109375" style="29" customWidth="1"/>
    <col min="505" max="505" width="19.42578125" style="29" customWidth="1"/>
    <col min="506" max="506" width="7.28515625" style="29" customWidth="1"/>
    <col min="507" max="507" width="7.42578125" style="29" customWidth="1"/>
    <col min="508" max="508" width="6.5703125" style="29" customWidth="1"/>
    <col min="509" max="509" width="5.7109375" style="29" customWidth="1"/>
    <col min="510" max="510" width="7.28515625" style="29" customWidth="1"/>
    <col min="511" max="511" width="7.42578125" style="29" customWidth="1"/>
    <col min="512" max="512" width="6.7109375" style="29" customWidth="1"/>
    <col min="513" max="514" width="6.42578125" style="29" customWidth="1"/>
    <col min="515" max="515" width="7" style="29" customWidth="1"/>
    <col min="516" max="516" width="6.5703125" style="29" customWidth="1"/>
    <col min="517" max="517" width="5.7109375" style="29" customWidth="1"/>
    <col min="518" max="518" width="7.140625" style="29" customWidth="1"/>
    <col min="519" max="519" width="7.42578125" style="29" customWidth="1"/>
    <col min="520" max="520" width="7.28515625" style="29" customWidth="1"/>
    <col min="521" max="521" width="6.140625" style="29" customWidth="1"/>
    <col min="522" max="756" width="9.140625" style="29"/>
    <col min="757" max="757" width="3.28515625" style="29" customWidth="1"/>
    <col min="758" max="758" width="2.85546875" style="29" customWidth="1"/>
    <col min="759" max="759" width="10.85546875" style="29" customWidth="1"/>
    <col min="760" max="760" width="10.7109375" style="29" customWidth="1"/>
    <col min="761" max="761" width="19.42578125" style="29" customWidth="1"/>
    <col min="762" max="762" width="7.28515625" style="29" customWidth="1"/>
    <col min="763" max="763" width="7.42578125" style="29" customWidth="1"/>
    <col min="764" max="764" width="6.5703125" style="29" customWidth="1"/>
    <col min="765" max="765" width="5.7109375" style="29" customWidth="1"/>
    <col min="766" max="766" width="7.28515625" style="29" customWidth="1"/>
    <col min="767" max="767" width="7.42578125" style="29" customWidth="1"/>
    <col min="768" max="768" width="6.7109375" style="29" customWidth="1"/>
    <col min="769" max="770" width="6.42578125" style="29" customWidth="1"/>
    <col min="771" max="771" width="7" style="29" customWidth="1"/>
    <col min="772" max="772" width="6.5703125" style="29" customWidth="1"/>
    <col min="773" max="773" width="5.7109375" style="29" customWidth="1"/>
    <col min="774" max="774" width="7.140625" style="29" customWidth="1"/>
    <col min="775" max="775" width="7.42578125" style="29" customWidth="1"/>
    <col min="776" max="776" width="7.28515625" style="29" customWidth="1"/>
    <col min="777" max="777" width="6.140625" style="29" customWidth="1"/>
    <col min="778" max="1012" width="9.140625" style="29"/>
    <col min="1013" max="1013" width="3.28515625" style="29" customWidth="1"/>
    <col min="1014" max="1014" width="2.85546875" style="29" customWidth="1"/>
    <col min="1015" max="1015" width="10.85546875" style="29" customWidth="1"/>
    <col min="1016" max="1016" width="10.7109375" style="29" customWidth="1"/>
    <col min="1017" max="1017" width="19.42578125" style="29" customWidth="1"/>
    <col min="1018" max="1018" width="7.28515625" style="29" customWidth="1"/>
    <col min="1019" max="1019" width="7.42578125" style="29" customWidth="1"/>
    <col min="1020" max="1020" width="6.5703125" style="29" customWidth="1"/>
    <col min="1021" max="1021" width="5.7109375" style="29" customWidth="1"/>
    <col min="1022" max="1022" width="7.28515625" style="29" customWidth="1"/>
    <col min="1023" max="1023" width="7.42578125" style="29" customWidth="1"/>
    <col min="1024" max="1024" width="6.7109375" style="29" customWidth="1"/>
    <col min="1025" max="1026" width="6.42578125" style="29" customWidth="1"/>
    <col min="1027" max="1027" width="7" style="29" customWidth="1"/>
    <col min="1028" max="1028" width="6.5703125" style="29" customWidth="1"/>
    <col min="1029" max="1029" width="5.7109375" style="29" customWidth="1"/>
    <col min="1030" max="1030" width="7.140625" style="29" customWidth="1"/>
    <col min="1031" max="1031" width="7.42578125" style="29" customWidth="1"/>
    <col min="1032" max="1032" width="7.28515625" style="29" customWidth="1"/>
    <col min="1033" max="1033" width="6.140625" style="29" customWidth="1"/>
    <col min="1034" max="1268" width="9.140625" style="29"/>
    <col min="1269" max="1269" width="3.28515625" style="29" customWidth="1"/>
    <col min="1270" max="1270" width="2.85546875" style="29" customWidth="1"/>
    <col min="1271" max="1271" width="10.85546875" style="29" customWidth="1"/>
    <col min="1272" max="1272" width="10.7109375" style="29" customWidth="1"/>
    <col min="1273" max="1273" width="19.42578125" style="29" customWidth="1"/>
    <col min="1274" max="1274" width="7.28515625" style="29" customWidth="1"/>
    <col min="1275" max="1275" width="7.42578125" style="29" customWidth="1"/>
    <col min="1276" max="1276" width="6.5703125" style="29" customWidth="1"/>
    <col min="1277" max="1277" width="5.7109375" style="29" customWidth="1"/>
    <col min="1278" max="1278" width="7.28515625" style="29" customWidth="1"/>
    <col min="1279" max="1279" width="7.42578125" style="29" customWidth="1"/>
    <col min="1280" max="1280" width="6.7109375" style="29" customWidth="1"/>
    <col min="1281" max="1282" width="6.42578125" style="29" customWidth="1"/>
    <col min="1283" max="1283" width="7" style="29" customWidth="1"/>
    <col min="1284" max="1284" width="6.5703125" style="29" customWidth="1"/>
    <col min="1285" max="1285" width="5.7109375" style="29" customWidth="1"/>
    <col min="1286" max="1286" width="7.140625" style="29" customWidth="1"/>
    <col min="1287" max="1287" width="7.42578125" style="29" customWidth="1"/>
    <col min="1288" max="1288" width="7.28515625" style="29" customWidth="1"/>
    <col min="1289" max="1289" width="6.140625" style="29" customWidth="1"/>
    <col min="1290" max="1524" width="9.140625" style="29"/>
    <col min="1525" max="1525" width="3.28515625" style="29" customWidth="1"/>
    <col min="1526" max="1526" width="2.85546875" style="29" customWidth="1"/>
    <col min="1527" max="1527" width="10.85546875" style="29" customWidth="1"/>
    <col min="1528" max="1528" width="10.7109375" style="29" customWidth="1"/>
    <col min="1529" max="1529" width="19.42578125" style="29" customWidth="1"/>
    <col min="1530" max="1530" width="7.28515625" style="29" customWidth="1"/>
    <col min="1531" max="1531" width="7.42578125" style="29" customWidth="1"/>
    <col min="1532" max="1532" width="6.5703125" style="29" customWidth="1"/>
    <col min="1533" max="1533" width="5.7109375" style="29" customWidth="1"/>
    <col min="1534" max="1534" width="7.28515625" style="29" customWidth="1"/>
    <col min="1535" max="1535" width="7.42578125" style="29" customWidth="1"/>
    <col min="1536" max="1536" width="6.7109375" style="29" customWidth="1"/>
    <col min="1537" max="1538" width="6.42578125" style="29" customWidth="1"/>
    <col min="1539" max="1539" width="7" style="29" customWidth="1"/>
    <col min="1540" max="1540" width="6.5703125" style="29" customWidth="1"/>
    <col min="1541" max="1541" width="5.7109375" style="29" customWidth="1"/>
    <col min="1542" max="1542" width="7.140625" style="29" customWidth="1"/>
    <col min="1543" max="1543" width="7.42578125" style="29" customWidth="1"/>
    <col min="1544" max="1544" width="7.28515625" style="29" customWidth="1"/>
    <col min="1545" max="1545" width="6.140625" style="29" customWidth="1"/>
    <col min="1546" max="1780" width="9.140625" style="29"/>
    <col min="1781" max="1781" width="3.28515625" style="29" customWidth="1"/>
    <col min="1782" max="1782" width="2.85546875" style="29" customWidth="1"/>
    <col min="1783" max="1783" width="10.85546875" style="29" customWidth="1"/>
    <col min="1784" max="1784" width="10.7109375" style="29" customWidth="1"/>
    <col min="1785" max="1785" width="19.42578125" style="29" customWidth="1"/>
    <col min="1786" max="1786" width="7.28515625" style="29" customWidth="1"/>
    <col min="1787" max="1787" width="7.42578125" style="29" customWidth="1"/>
    <col min="1788" max="1788" width="6.5703125" style="29" customWidth="1"/>
    <col min="1789" max="1789" width="5.7109375" style="29" customWidth="1"/>
    <col min="1790" max="1790" width="7.28515625" style="29" customWidth="1"/>
    <col min="1791" max="1791" width="7.42578125" style="29" customWidth="1"/>
    <col min="1792" max="1792" width="6.7109375" style="29" customWidth="1"/>
    <col min="1793" max="1794" width="6.42578125" style="29" customWidth="1"/>
    <col min="1795" max="1795" width="7" style="29" customWidth="1"/>
    <col min="1796" max="1796" width="6.5703125" style="29" customWidth="1"/>
    <col min="1797" max="1797" width="5.7109375" style="29" customWidth="1"/>
    <col min="1798" max="1798" width="7.140625" style="29" customWidth="1"/>
    <col min="1799" max="1799" width="7.42578125" style="29" customWidth="1"/>
    <col min="1800" max="1800" width="7.28515625" style="29" customWidth="1"/>
    <col min="1801" max="1801" width="6.140625" style="29" customWidth="1"/>
    <col min="1802" max="2036" width="9.140625" style="29"/>
    <col min="2037" max="2037" width="3.28515625" style="29" customWidth="1"/>
    <col min="2038" max="2038" width="2.85546875" style="29" customWidth="1"/>
    <col min="2039" max="2039" width="10.85546875" style="29" customWidth="1"/>
    <col min="2040" max="2040" width="10.7109375" style="29" customWidth="1"/>
    <col min="2041" max="2041" width="19.42578125" style="29" customWidth="1"/>
    <col min="2042" max="2042" width="7.28515625" style="29" customWidth="1"/>
    <col min="2043" max="2043" width="7.42578125" style="29" customWidth="1"/>
    <col min="2044" max="2044" width="6.5703125" style="29" customWidth="1"/>
    <col min="2045" max="2045" width="5.7109375" style="29" customWidth="1"/>
    <col min="2046" max="2046" width="7.28515625" style="29" customWidth="1"/>
    <col min="2047" max="2047" width="7.42578125" style="29" customWidth="1"/>
    <col min="2048" max="2048" width="6.7109375" style="29" customWidth="1"/>
    <col min="2049" max="2050" width="6.42578125" style="29" customWidth="1"/>
    <col min="2051" max="2051" width="7" style="29" customWidth="1"/>
    <col min="2052" max="2052" width="6.5703125" style="29" customWidth="1"/>
    <col min="2053" max="2053" width="5.7109375" style="29" customWidth="1"/>
    <col min="2054" max="2054" width="7.140625" style="29" customWidth="1"/>
    <col min="2055" max="2055" width="7.42578125" style="29" customWidth="1"/>
    <col min="2056" max="2056" width="7.28515625" style="29" customWidth="1"/>
    <col min="2057" max="2057" width="6.140625" style="29" customWidth="1"/>
    <col min="2058" max="2292" width="9.140625" style="29"/>
    <col min="2293" max="2293" width="3.28515625" style="29" customWidth="1"/>
    <col min="2294" max="2294" width="2.85546875" style="29" customWidth="1"/>
    <col min="2295" max="2295" width="10.85546875" style="29" customWidth="1"/>
    <col min="2296" max="2296" width="10.7109375" style="29" customWidth="1"/>
    <col min="2297" max="2297" width="19.42578125" style="29" customWidth="1"/>
    <col min="2298" max="2298" width="7.28515625" style="29" customWidth="1"/>
    <col min="2299" max="2299" width="7.42578125" style="29" customWidth="1"/>
    <col min="2300" max="2300" width="6.5703125" style="29" customWidth="1"/>
    <col min="2301" max="2301" width="5.7109375" style="29" customWidth="1"/>
    <col min="2302" max="2302" width="7.28515625" style="29" customWidth="1"/>
    <col min="2303" max="2303" width="7.42578125" style="29" customWidth="1"/>
    <col min="2304" max="2304" width="6.7109375" style="29" customWidth="1"/>
    <col min="2305" max="2306" width="6.42578125" style="29" customWidth="1"/>
    <col min="2307" max="2307" width="7" style="29" customWidth="1"/>
    <col min="2308" max="2308" width="6.5703125" style="29" customWidth="1"/>
    <col min="2309" max="2309" width="5.7109375" style="29" customWidth="1"/>
    <col min="2310" max="2310" width="7.140625" style="29" customWidth="1"/>
    <col min="2311" max="2311" width="7.42578125" style="29" customWidth="1"/>
    <col min="2312" max="2312" width="7.28515625" style="29" customWidth="1"/>
    <col min="2313" max="2313" width="6.140625" style="29" customWidth="1"/>
    <col min="2314" max="2548" width="9.140625" style="29"/>
    <col min="2549" max="2549" width="3.28515625" style="29" customWidth="1"/>
    <col min="2550" max="2550" width="2.85546875" style="29" customWidth="1"/>
    <col min="2551" max="2551" width="10.85546875" style="29" customWidth="1"/>
    <col min="2552" max="2552" width="10.7109375" style="29" customWidth="1"/>
    <col min="2553" max="2553" width="19.42578125" style="29" customWidth="1"/>
    <col min="2554" max="2554" width="7.28515625" style="29" customWidth="1"/>
    <col min="2555" max="2555" width="7.42578125" style="29" customWidth="1"/>
    <col min="2556" max="2556" width="6.5703125" style="29" customWidth="1"/>
    <col min="2557" max="2557" width="5.7109375" style="29" customWidth="1"/>
    <col min="2558" max="2558" width="7.28515625" style="29" customWidth="1"/>
    <col min="2559" max="2559" width="7.42578125" style="29" customWidth="1"/>
    <col min="2560" max="2560" width="6.7109375" style="29" customWidth="1"/>
    <col min="2561" max="2562" width="6.42578125" style="29" customWidth="1"/>
    <col min="2563" max="2563" width="7" style="29" customWidth="1"/>
    <col min="2564" max="2564" width="6.5703125" style="29" customWidth="1"/>
    <col min="2565" max="2565" width="5.7109375" style="29" customWidth="1"/>
    <col min="2566" max="2566" width="7.140625" style="29" customWidth="1"/>
    <col min="2567" max="2567" width="7.42578125" style="29" customWidth="1"/>
    <col min="2568" max="2568" width="7.28515625" style="29" customWidth="1"/>
    <col min="2569" max="2569" width="6.140625" style="29" customWidth="1"/>
    <col min="2570" max="2804" width="9.140625" style="29"/>
    <col min="2805" max="2805" width="3.28515625" style="29" customWidth="1"/>
    <col min="2806" max="2806" width="2.85546875" style="29" customWidth="1"/>
    <col min="2807" max="2807" width="10.85546875" style="29" customWidth="1"/>
    <col min="2808" max="2808" width="10.7109375" style="29" customWidth="1"/>
    <col min="2809" max="2809" width="19.42578125" style="29" customWidth="1"/>
    <col min="2810" max="2810" width="7.28515625" style="29" customWidth="1"/>
    <col min="2811" max="2811" width="7.42578125" style="29" customWidth="1"/>
    <col min="2812" max="2812" width="6.5703125" style="29" customWidth="1"/>
    <col min="2813" max="2813" width="5.7109375" style="29" customWidth="1"/>
    <col min="2814" max="2814" width="7.28515625" style="29" customWidth="1"/>
    <col min="2815" max="2815" width="7.42578125" style="29" customWidth="1"/>
    <col min="2816" max="2816" width="6.7109375" style="29" customWidth="1"/>
    <col min="2817" max="2818" width="6.42578125" style="29" customWidth="1"/>
    <col min="2819" max="2819" width="7" style="29" customWidth="1"/>
    <col min="2820" max="2820" width="6.5703125" style="29" customWidth="1"/>
    <col min="2821" max="2821" width="5.7109375" style="29" customWidth="1"/>
    <col min="2822" max="2822" width="7.140625" style="29" customWidth="1"/>
    <col min="2823" max="2823" width="7.42578125" style="29" customWidth="1"/>
    <col min="2824" max="2824" width="7.28515625" style="29" customWidth="1"/>
    <col min="2825" max="2825" width="6.140625" style="29" customWidth="1"/>
    <col min="2826" max="3060" width="9.140625" style="29"/>
    <col min="3061" max="3061" width="3.28515625" style="29" customWidth="1"/>
    <col min="3062" max="3062" width="2.85546875" style="29" customWidth="1"/>
    <col min="3063" max="3063" width="10.85546875" style="29" customWidth="1"/>
    <col min="3064" max="3064" width="10.7109375" style="29" customWidth="1"/>
    <col min="3065" max="3065" width="19.42578125" style="29" customWidth="1"/>
    <col min="3066" max="3066" width="7.28515625" style="29" customWidth="1"/>
    <col min="3067" max="3067" width="7.42578125" style="29" customWidth="1"/>
    <col min="3068" max="3068" width="6.5703125" style="29" customWidth="1"/>
    <col min="3069" max="3069" width="5.7109375" style="29" customWidth="1"/>
    <col min="3070" max="3070" width="7.28515625" style="29" customWidth="1"/>
    <col min="3071" max="3071" width="7.42578125" style="29" customWidth="1"/>
    <col min="3072" max="3072" width="6.7109375" style="29" customWidth="1"/>
    <col min="3073" max="3074" width="6.42578125" style="29" customWidth="1"/>
    <col min="3075" max="3075" width="7" style="29" customWidth="1"/>
    <col min="3076" max="3076" width="6.5703125" style="29" customWidth="1"/>
    <col min="3077" max="3077" width="5.7109375" style="29" customWidth="1"/>
    <col min="3078" max="3078" width="7.140625" style="29" customWidth="1"/>
    <col min="3079" max="3079" width="7.42578125" style="29" customWidth="1"/>
    <col min="3080" max="3080" width="7.28515625" style="29" customWidth="1"/>
    <col min="3081" max="3081" width="6.140625" style="29" customWidth="1"/>
    <col min="3082" max="3316" width="9.140625" style="29"/>
    <col min="3317" max="3317" width="3.28515625" style="29" customWidth="1"/>
    <col min="3318" max="3318" width="2.85546875" style="29" customWidth="1"/>
    <col min="3319" max="3319" width="10.85546875" style="29" customWidth="1"/>
    <col min="3320" max="3320" width="10.7109375" style="29" customWidth="1"/>
    <col min="3321" max="3321" width="19.42578125" style="29" customWidth="1"/>
    <col min="3322" max="3322" width="7.28515625" style="29" customWidth="1"/>
    <col min="3323" max="3323" width="7.42578125" style="29" customWidth="1"/>
    <col min="3324" max="3324" width="6.5703125" style="29" customWidth="1"/>
    <col min="3325" max="3325" width="5.7109375" style="29" customWidth="1"/>
    <col min="3326" max="3326" width="7.28515625" style="29" customWidth="1"/>
    <col min="3327" max="3327" width="7.42578125" style="29" customWidth="1"/>
    <col min="3328" max="3328" width="6.7109375" style="29" customWidth="1"/>
    <col min="3329" max="3330" width="6.42578125" style="29" customWidth="1"/>
    <col min="3331" max="3331" width="7" style="29" customWidth="1"/>
    <col min="3332" max="3332" width="6.5703125" style="29" customWidth="1"/>
    <col min="3333" max="3333" width="5.7109375" style="29" customWidth="1"/>
    <col min="3334" max="3334" width="7.140625" style="29" customWidth="1"/>
    <col min="3335" max="3335" width="7.42578125" style="29" customWidth="1"/>
    <col min="3336" max="3336" width="7.28515625" style="29" customWidth="1"/>
    <col min="3337" max="3337" width="6.140625" style="29" customWidth="1"/>
    <col min="3338" max="3572" width="9.140625" style="29"/>
    <col min="3573" max="3573" width="3.28515625" style="29" customWidth="1"/>
    <col min="3574" max="3574" width="2.85546875" style="29" customWidth="1"/>
    <col min="3575" max="3575" width="10.85546875" style="29" customWidth="1"/>
    <col min="3576" max="3576" width="10.7109375" style="29" customWidth="1"/>
    <col min="3577" max="3577" width="19.42578125" style="29" customWidth="1"/>
    <col min="3578" max="3578" width="7.28515625" style="29" customWidth="1"/>
    <col min="3579" max="3579" width="7.42578125" style="29" customWidth="1"/>
    <col min="3580" max="3580" width="6.5703125" style="29" customWidth="1"/>
    <col min="3581" max="3581" width="5.7109375" style="29" customWidth="1"/>
    <col min="3582" max="3582" width="7.28515625" style="29" customWidth="1"/>
    <col min="3583" max="3583" width="7.42578125" style="29" customWidth="1"/>
    <col min="3584" max="3584" width="6.7109375" style="29" customWidth="1"/>
    <col min="3585" max="3586" width="6.42578125" style="29" customWidth="1"/>
    <col min="3587" max="3587" width="7" style="29" customWidth="1"/>
    <col min="3588" max="3588" width="6.5703125" style="29" customWidth="1"/>
    <col min="3589" max="3589" width="5.7109375" style="29" customWidth="1"/>
    <col min="3590" max="3590" width="7.140625" style="29" customWidth="1"/>
    <col min="3591" max="3591" width="7.42578125" style="29" customWidth="1"/>
    <col min="3592" max="3592" width="7.28515625" style="29" customWidth="1"/>
    <col min="3593" max="3593" width="6.140625" style="29" customWidth="1"/>
    <col min="3594" max="3828" width="9.140625" style="29"/>
    <col min="3829" max="3829" width="3.28515625" style="29" customWidth="1"/>
    <col min="3830" max="3830" width="2.85546875" style="29" customWidth="1"/>
    <col min="3831" max="3831" width="10.85546875" style="29" customWidth="1"/>
    <col min="3832" max="3832" width="10.7109375" style="29" customWidth="1"/>
    <col min="3833" max="3833" width="19.42578125" style="29" customWidth="1"/>
    <col min="3834" max="3834" width="7.28515625" style="29" customWidth="1"/>
    <col min="3835" max="3835" width="7.42578125" style="29" customWidth="1"/>
    <col min="3836" max="3836" width="6.5703125" style="29" customWidth="1"/>
    <col min="3837" max="3837" width="5.7109375" style="29" customWidth="1"/>
    <col min="3838" max="3838" width="7.28515625" style="29" customWidth="1"/>
    <col min="3839" max="3839" width="7.42578125" style="29" customWidth="1"/>
    <col min="3840" max="3840" width="6.7109375" style="29" customWidth="1"/>
    <col min="3841" max="3842" width="6.42578125" style="29" customWidth="1"/>
    <col min="3843" max="3843" width="7" style="29" customWidth="1"/>
    <col min="3844" max="3844" width="6.5703125" style="29" customWidth="1"/>
    <col min="3845" max="3845" width="5.7109375" style="29" customWidth="1"/>
    <col min="3846" max="3846" width="7.140625" style="29" customWidth="1"/>
    <col min="3847" max="3847" width="7.42578125" style="29" customWidth="1"/>
    <col min="3848" max="3848" width="7.28515625" style="29" customWidth="1"/>
    <col min="3849" max="3849" width="6.140625" style="29" customWidth="1"/>
    <col min="3850" max="4084" width="9.140625" style="29"/>
    <col min="4085" max="4085" width="3.28515625" style="29" customWidth="1"/>
    <col min="4086" max="4086" width="2.85546875" style="29" customWidth="1"/>
    <col min="4087" max="4087" width="10.85546875" style="29" customWidth="1"/>
    <col min="4088" max="4088" width="10.7109375" style="29" customWidth="1"/>
    <col min="4089" max="4089" width="19.42578125" style="29" customWidth="1"/>
    <col min="4090" max="4090" width="7.28515625" style="29" customWidth="1"/>
    <col min="4091" max="4091" width="7.42578125" style="29" customWidth="1"/>
    <col min="4092" max="4092" width="6.5703125" style="29" customWidth="1"/>
    <col min="4093" max="4093" width="5.7109375" style="29" customWidth="1"/>
    <col min="4094" max="4094" width="7.28515625" style="29" customWidth="1"/>
    <col min="4095" max="4095" width="7.42578125" style="29" customWidth="1"/>
    <col min="4096" max="4096" width="6.7109375" style="29" customWidth="1"/>
    <col min="4097" max="4098" width="6.42578125" style="29" customWidth="1"/>
    <col min="4099" max="4099" width="7" style="29" customWidth="1"/>
    <col min="4100" max="4100" width="6.5703125" style="29" customWidth="1"/>
    <col min="4101" max="4101" width="5.7109375" style="29" customWidth="1"/>
    <col min="4102" max="4102" width="7.140625" style="29" customWidth="1"/>
    <col min="4103" max="4103" width="7.42578125" style="29" customWidth="1"/>
    <col min="4104" max="4104" width="7.28515625" style="29" customWidth="1"/>
    <col min="4105" max="4105" width="6.140625" style="29" customWidth="1"/>
    <col min="4106" max="4340" width="9.140625" style="29"/>
    <col min="4341" max="4341" width="3.28515625" style="29" customWidth="1"/>
    <col min="4342" max="4342" width="2.85546875" style="29" customWidth="1"/>
    <col min="4343" max="4343" width="10.85546875" style="29" customWidth="1"/>
    <col min="4344" max="4344" width="10.7109375" style="29" customWidth="1"/>
    <col min="4345" max="4345" width="19.42578125" style="29" customWidth="1"/>
    <col min="4346" max="4346" width="7.28515625" style="29" customWidth="1"/>
    <col min="4347" max="4347" width="7.42578125" style="29" customWidth="1"/>
    <col min="4348" max="4348" width="6.5703125" style="29" customWidth="1"/>
    <col min="4349" max="4349" width="5.7109375" style="29" customWidth="1"/>
    <col min="4350" max="4350" width="7.28515625" style="29" customWidth="1"/>
    <col min="4351" max="4351" width="7.42578125" style="29" customWidth="1"/>
    <col min="4352" max="4352" width="6.7109375" style="29" customWidth="1"/>
    <col min="4353" max="4354" width="6.42578125" style="29" customWidth="1"/>
    <col min="4355" max="4355" width="7" style="29" customWidth="1"/>
    <col min="4356" max="4356" width="6.5703125" style="29" customWidth="1"/>
    <col min="4357" max="4357" width="5.7109375" style="29" customWidth="1"/>
    <col min="4358" max="4358" width="7.140625" style="29" customWidth="1"/>
    <col min="4359" max="4359" width="7.42578125" style="29" customWidth="1"/>
    <col min="4360" max="4360" width="7.28515625" style="29" customWidth="1"/>
    <col min="4361" max="4361" width="6.140625" style="29" customWidth="1"/>
    <col min="4362" max="4596" width="9.140625" style="29"/>
    <col min="4597" max="4597" width="3.28515625" style="29" customWidth="1"/>
    <col min="4598" max="4598" width="2.85546875" style="29" customWidth="1"/>
    <col min="4599" max="4599" width="10.85546875" style="29" customWidth="1"/>
    <col min="4600" max="4600" width="10.7109375" style="29" customWidth="1"/>
    <col min="4601" max="4601" width="19.42578125" style="29" customWidth="1"/>
    <col min="4602" max="4602" width="7.28515625" style="29" customWidth="1"/>
    <col min="4603" max="4603" width="7.42578125" style="29" customWidth="1"/>
    <col min="4604" max="4604" width="6.5703125" style="29" customWidth="1"/>
    <col min="4605" max="4605" width="5.7109375" style="29" customWidth="1"/>
    <col min="4606" max="4606" width="7.28515625" style="29" customWidth="1"/>
    <col min="4607" max="4607" width="7.42578125" style="29" customWidth="1"/>
    <col min="4608" max="4608" width="6.7109375" style="29" customWidth="1"/>
    <col min="4609" max="4610" width="6.42578125" style="29" customWidth="1"/>
    <col min="4611" max="4611" width="7" style="29" customWidth="1"/>
    <col min="4612" max="4612" width="6.5703125" style="29" customWidth="1"/>
    <col min="4613" max="4613" width="5.7109375" style="29" customWidth="1"/>
    <col min="4614" max="4614" width="7.140625" style="29" customWidth="1"/>
    <col min="4615" max="4615" width="7.42578125" style="29" customWidth="1"/>
    <col min="4616" max="4616" width="7.28515625" style="29" customWidth="1"/>
    <col min="4617" max="4617" width="6.140625" style="29" customWidth="1"/>
    <col min="4618" max="4852" width="9.140625" style="29"/>
    <col min="4853" max="4853" width="3.28515625" style="29" customWidth="1"/>
    <col min="4854" max="4854" width="2.85546875" style="29" customWidth="1"/>
    <col min="4855" max="4855" width="10.85546875" style="29" customWidth="1"/>
    <col min="4856" max="4856" width="10.7109375" style="29" customWidth="1"/>
    <col min="4857" max="4857" width="19.42578125" style="29" customWidth="1"/>
    <col min="4858" max="4858" width="7.28515625" style="29" customWidth="1"/>
    <col min="4859" max="4859" width="7.42578125" style="29" customWidth="1"/>
    <col min="4860" max="4860" width="6.5703125" style="29" customWidth="1"/>
    <col min="4861" max="4861" width="5.7109375" style="29" customWidth="1"/>
    <col min="4862" max="4862" width="7.28515625" style="29" customWidth="1"/>
    <col min="4863" max="4863" width="7.42578125" style="29" customWidth="1"/>
    <col min="4864" max="4864" width="6.7109375" style="29" customWidth="1"/>
    <col min="4865" max="4866" width="6.42578125" style="29" customWidth="1"/>
    <col min="4867" max="4867" width="7" style="29" customWidth="1"/>
    <col min="4868" max="4868" width="6.5703125" style="29" customWidth="1"/>
    <col min="4869" max="4869" width="5.7109375" style="29" customWidth="1"/>
    <col min="4870" max="4870" width="7.140625" style="29" customWidth="1"/>
    <col min="4871" max="4871" width="7.42578125" style="29" customWidth="1"/>
    <col min="4872" max="4872" width="7.28515625" style="29" customWidth="1"/>
    <col min="4873" max="4873" width="6.140625" style="29" customWidth="1"/>
    <col min="4874" max="5108" width="9.140625" style="29"/>
    <col min="5109" max="5109" width="3.28515625" style="29" customWidth="1"/>
    <col min="5110" max="5110" width="2.85546875" style="29" customWidth="1"/>
    <col min="5111" max="5111" width="10.85546875" style="29" customWidth="1"/>
    <col min="5112" max="5112" width="10.7109375" style="29" customWidth="1"/>
    <col min="5113" max="5113" width="19.42578125" style="29" customWidth="1"/>
    <col min="5114" max="5114" width="7.28515625" style="29" customWidth="1"/>
    <col min="5115" max="5115" width="7.42578125" style="29" customWidth="1"/>
    <col min="5116" max="5116" width="6.5703125" style="29" customWidth="1"/>
    <col min="5117" max="5117" width="5.7109375" style="29" customWidth="1"/>
    <col min="5118" max="5118" width="7.28515625" style="29" customWidth="1"/>
    <col min="5119" max="5119" width="7.42578125" style="29" customWidth="1"/>
    <col min="5120" max="5120" width="6.7109375" style="29" customWidth="1"/>
    <col min="5121" max="5122" width="6.42578125" style="29" customWidth="1"/>
    <col min="5123" max="5123" width="7" style="29" customWidth="1"/>
    <col min="5124" max="5124" width="6.5703125" style="29" customWidth="1"/>
    <col min="5125" max="5125" width="5.7109375" style="29" customWidth="1"/>
    <col min="5126" max="5126" width="7.140625" style="29" customWidth="1"/>
    <col min="5127" max="5127" width="7.42578125" style="29" customWidth="1"/>
    <col min="5128" max="5128" width="7.28515625" style="29" customWidth="1"/>
    <col min="5129" max="5129" width="6.140625" style="29" customWidth="1"/>
    <col min="5130" max="5364" width="9.140625" style="29"/>
    <col min="5365" max="5365" width="3.28515625" style="29" customWidth="1"/>
    <col min="5366" max="5366" width="2.85546875" style="29" customWidth="1"/>
    <col min="5367" max="5367" width="10.85546875" style="29" customWidth="1"/>
    <col min="5368" max="5368" width="10.7109375" style="29" customWidth="1"/>
    <col min="5369" max="5369" width="19.42578125" style="29" customWidth="1"/>
    <col min="5370" max="5370" width="7.28515625" style="29" customWidth="1"/>
    <col min="5371" max="5371" width="7.42578125" style="29" customWidth="1"/>
    <col min="5372" max="5372" width="6.5703125" style="29" customWidth="1"/>
    <col min="5373" max="5373" width="5.7109375" style="29" customWidth="1"/>
    <col min="5374" max="5374" width="7.28515625" style="29" customWidth="1"/>
    <col min="5375" max="5375" width="7.42578125" style="29" customWidth="1"/>
    <col min="5376" max="5376" width="6.7109375" style="29" customWidth="1"/>
    <col min="5377" max="5378" width="6.42578125" style="29" customWidth="1"/>
    <col min="5379" max="5379" width="7" style="29" customWidth="1"/>
    <col min="5380" max="5380" width="6.5703125" style="29" customWidth="1"/>
    <col min="5381" max="5381" width="5.7109375" style="29" customWidth="1"/>
    <col min="5382" max="5382" width="7.140625" style="29" customWidth="1"/>
    <col min="5383" max="5383" width="7.42578125" style="29" customWidth="1"/>
    <col min="5384" max="5384" width="7.28515625" style="29" customWidth="1"/>
    <col min="5385" max="5385" width="6.140625" style="29" customWidth="1"/>
    <col min="5386" max="5620" width="9.140625" style="29"/>
    <col min="5621" max="5621" width="3.28515625" style="29" customWidth="1"/>
    <col min="5622" max="5622" width="2.85546875" style="29" customWidth="1"/>
    <col min="5623" max="5623" width="10.85546875" style="29" customWidth="1"/>
    <col min="5624" max="5624" width="10.7109375" style="29" customWidth="1"/>
    <col min="5625" max="5625" width="19.42578125" style="29" customWidth="1"/>
    <col min="5626" max="5626" width="7.28515625" style="29" customWidth="1"/>
    <col min="5627" max="5627" width="7.42578125" style="29" customWidth="1"/>
    <col min="5628" max="5628" width="6.5703125" style="29" customWidth="1"/>
    <col min="5629" max="5629" width="5.7109375" style="29" customWidth="1"/>
    <col min="5630" max="5630" width="7.28515625" style="29" customWidth="1"/>
    <col min="5631" max="5631" width="7.42578125" style="29" customWidth="1"/>
    <col min="5632" max="5632" width="6.7109375" style="29" customWidth="1"/>
    <col min="5633" max="5634" width="6.42578125" style="29" customWidth="1"/>
    <col min="5635" max="5635" width="7" style="29" customWidth="1"/>
    <col min="5636" max="5636" width="6.5703125" style="29" customWidth="1"/>
    <col min="5637" max="5637" width="5.7109375" style="29" customWidth="1"/>
    <col min="5638" max="5638" width="7.140625" style="29" customWidth="1"/>
    <col min="5639" max="5639" width="7.42578125" style="29" customWidth="1"/>
    <col min="5640" max="5640" width="7.28515625" style="29" customWidth="1"/>
    <col min="5641" max="5641" width="6.140625" style="29" customWidth="1"/>
    <col min="5642" max="5876" width="9.140625" style="29"/>
    <col min="5877" max="5877" width="3.28515625" style="29" customWidth="1"/>
    <col min="5878" max="5878" width="2.85546875" style="29" customWidth="1"/>
    <col min="5879" max="5879" width="10.85546875" style="29" customWidth="1"/>
    <col min="5880" max="5880" width="10.7109375" style="29" customWidth="1"/>
    <col min="5881" max="5881" width="19.42578125" style="29" customWidth="1"/>
    <col min="5882" max="5882" width="7.28515625" style="29" customWidth="1"/>
    <col min="5883" max="5883" width="7.42578125" style="29" customWidth="1"/>
    <col min="5884" max="5884" width="6.5703125" style="29" customWidth="1"/>
    <col min="5885" max="5885" width="5.7109375" style="29" customWidth="1"/>
    <col min="5886" max="5886" width="7.28515625" style="29" customWidth="1"/>
    <col min="5887" max="5887" width="7.42578125" style="29" customWidth="1"/>
    <col min="5888" max="5888" width="6.7109375" style="29" customWidth="1"/>
    <col min="5889" max="5890" width="6.42578125" style="29" customWidth="1"/>
    <col min="5891" max="5891" width="7" style="29" customWidth="1"/>
    <col min="5892" max="5892" width="6.5703125" style="29" customWidth="1"/>
    <col min="5893" max="5893" width="5.7109375" style="29" customWidth="1"/>
    <col min="5894" max="5894" width="7.140625" style="29" customWidth="1"/>
    <col min="5895" max="5895" width="7.42578125" style="29" customWidth="1"/>
    <col min="5896" max="5896" width="7.28515625" style="29" customWidth="1"/>
    <col min="5897" max="5897" width="6.140625" style="29" customWidth="1"/>
    <col min="5898" max="6132" width="9.140625" style="29"/>
    <col min="6133" max="6133" width="3.28515625" style="29" customWidth="1"/>
    <col min="6134" max="6134" width="2.85546875" style="29" customWidth="1"/>
    <col min="6135" max="6135" width="10.85546875" style="29" customWidth="1"/>
    <col min="6136" max="6136" width="10.7109375" style="29" customWidth="1"/>
    <col min="6137" max="6137" width="19.42578125" style="29" customWidth="1"/>
    <col min="6138" max="6138" width="7.28515625" style="29" customWidth="1"/>
    <col min="6139" max="6139" width="7.42578125" style="29" customWidth="1"/>
    <col min="6140" max="6140" width="6.5703125" style="29" customWidth="1"/>
    <col min="6141" max="6141" width="5.7109375" style="29" customWidth="1"/>
    <col min="6142" max="6142" width="7.28515625" style="29" customWidth="1"/>
    <col min="6143" max="6143" width="7.42578125" style="29" customWidth="1"/>
    <col min="6144" max="6144" width="6.7109375" style="29" customWidth="1"/>
    <col min="6145" max="6146" width="6.42578125" style="29" customWidth="1"/>
    <col min="6147" max="6147" width="7" style="29" customWidth="1"/>
    <col min="6148" max="6148" width="6.5703125" style="29" customWidth="1"/>
    <col min="6149" max="6149" width="5.7109375" style="29" customWidth="1"/>
    <col min="6150" max="6150" width="7.140625" style="29" customWidth="1"/>
    <col min="6151" max="6151" width="7.42578125" style="29" customWidth="1"/>
    <col min="6152" max="6152" width="7.28515625" style="29" customWidth="1"/>
    <col min="6153" max="6153" width="6.140625" style="29" customWidth="1"/>
    <col min="6154" max="6388" width="9.140625" style="29"/>
    <col min="6389" max="6389" width="3.28515625" style="29" customWidth="1"/>
    <col min="6390" max="6390" width="2.85546875" style="29" customWidth="1"/>
    <col min="6391" max="6391" width="10.85546875" style="29" customWidth="1"/>
    <col min="6392" max="6392" width="10.7109375" style="29" customWidth="1"/>
    <col min="6393" max="6393" width="19.42578125" style="29" customWidth="1"/>
    <col min="6394" max="6394" width="7.28515625" style="29" customWidth="1"/>
    <col min="6395" max="6395" width="7.42578125" style="29" customWidth="1"/>
    <col min="6396" max="6396" width="6.5703125" style="29" customWidth="1"/>
    <col min="6397" max="6397" width="5.7109375" style="29" customWidth="1"/>
    <col min="6398" max="6398" width="7.28515625" style="29" customWidth="1"/>
    <col min="6399" max="6399" width="7.42578125" style="29" customWidth="1"/>
    <col min="6400" max="6400" width="6.7109375" style="29" customWidth="1"/>
    <col min="6401" max="6402" width="6.42578125" style="29" customWidth="1"/>
    <col min="6403" max="6403" width="7" style="29" customWidth="1"/>
    <col min="6404" max="6404" width="6.5703125" style="29" customWidth="1"/>
    <col min="6405" max="6405" width="5.7109375" style="29" customWidth="1"/>
    <col min="6406" max="6406" width="7.140625" style="29" customWidth="1"/>
    <col min="6407" max="6407" width="7.42578125" style="29" customWidth="1"/>
    <col min="6408" max="6408" width="7.28515625" style="29" customWidth="1"/>
    <col min="6409" max="6409" width="6.140625" style="29" customWidth="1"/>
    <col min="6410" max="6644" width="9.140625" style="29"/>
    <col min="6645" max="6645" width="3.28515625" style="29" customWidth="1"/>
    <col min="6646" max="6646" width="2.85546875" style="29" customWidth="1"/>
    <col min="6647" max="6647" width="10.85546875" style="29" customWidth="1"/>
    <col min="6648" max="6648" width="10.7109375" style="29" customWidth="1"/>
    <col min="6649" max="6649" width="19.42578125" style="29" customWidth="1"/>
    <col min="6650" max="6650" width="7.28515625" style="29" customWidth="1"/>
    <col min="6651" max="6651" width="7.42578125" style="29" customWidth="1"/>
    <col min="6652" max="6652" width="6.5703125" style="29" customWidth="1"/>
    <col min="6653" max="6653" width="5.7109375" style="29" customWidth="1"/>
    <col min="6654" max="6654" width="7.28515625" style="29" customWidth="1"/>
    <col min="6655" max="6655" width="7.42578125" style="29" customWidth="1"/>
    <col min="6656" max="6656" width="6.7109375" style="29" customWidth="1"/>
    <col min="6657" max="6658" width="6.42578125" style="29" customWidth="1"/>
    <col min="6659" max="6659" width="7" style="29" customWidth="1"/>
    <col min="6660" max="6660" width="6.5703125" style="29" customWidth="1"/>
    <col min="6661" max="6661" width="5.7109375" style="29" customWidth="1"/>
    <col min="6662" max="6662" width="7.140625" style="29" customWidth="1"/>
    <col min="6663" max="6663" width="7.42578125" style="29" customWidth="1"/>
    <col min="6664" max="6664" width="7.28515625" style="29" customWidth="1"/>
    <col min="6665" max="6665" width="6.140625" style="29" customWidth="1"/>
    <col min="6666" max="6900" width="9.140625" style="29"/>
    <col min="6901" max="6901" width="3.28515625" style="29" customWidth="1"/>
    <col min="6902" max="6902" width="2.85546875" style="29" customWidth="1"/>
    <col min="6903" max="6903" width="10.85546875" style="29" customWidth="1"/>
    <col min="6904" max="6904" width="10.7109375" style="29" customWidth="1"/>
    <col min="6905" max="6905" width="19.42578125" style="29" customWidth="1"/>
    <col min="6906" max="6906" width="7.28515625" style="29" customWidth="1"/>
    <col min="6907" max="6907" width="7.42578125" style="29" customWidth="1"/>
    <col min="6908" max="6908" width="6.5703125" style="29" customWidth="1"/>
    <col min="6909" max="6909" width="5.7109375" style="29" customWidth="1"/>
    <col min="6910" max="6910" width="7.28515625" style="29" customWidth="1"/>
    <col min="6911" max="6911" width="7.42578125" style="29" customWidth="1"/>
    <col min="6912" max="6912" width="6.7109375" style="29" customWidth="1"/>
    <col min="6913" max="6914" width="6.42578125" style="29" customWidth="1"/>
    <col min="6915" max="6915" width="7" style="29" customWidth="1"/>
    <col min="6916" max="6916" width="6.5703125" style="29" customWidth="1"/>
    <col min="6917" max="6917" width="5.7109375" style="29" customWidth="1"/>
    <col min="6918" max="6918" width="7.140625" style="29" customWidth="1"/>
    <col min="6919" max="6919" width="7.42578125" style="29" customWidth="1"/>
    <col min="6920" max="6920" width="7.28515625" style="29" customWidth="1"/>
    <col min="6921" max="6921" width="6.140625" style="29" customWidth="1"/>
    <col min="6922" max="7156" width="9.140625" style="29"/>
    <col min="7157" max="7157" width="3.28515625" style="29" customWidth="1"/>
    <col min="7158" max="7158" width="2.85546875" style="29" customWidth="1"/>
    <col min="7159" max="7159" width="10.85546875" style="29" customWidth="1"/>
    <col min="7160" max="7160" width="10.7109375" style="29" customWidth="1"/>
    <col min="7161" max="7161" width="19.42578125" style="29" customWidth="1"/>
    <col min="7162" max="7162" width="7.28515625" style="29" customWidth="1"/>
    <col min="7163" max="7163" width="7.42578125" style="29" customWidth="1"/>
    <col min="7164" max="7164" width="6.5703125" style="29" customWidth="1"/>
    <col min="7165" max="7165" width="5.7109375" style="29" customWidth="1"/>
    <col min="7166" max="7166" width="7.28515625" style="29" customWidth="1"/>
    <col min="7167" max="7167" width="7.42578125" style="29" customWidth="1"/>
    <col min="7168" max="7168" width="6.7109375" style="29" customWidth="1"/>
    <col min="7169" max="7170" width="6.42578125" style="29" customWidth="1"/>
    <col min="7171" max="7171" width="7" style="29" customWidth="1"/>
    <col min="7172" max="7172" width="6.5703125" style="29" customWidth="1"/>
    <col min="7173" max="7173" width="5.7109375" style="29" customWidth="1"/>
    <col min="7174" max="7174" width="7.140625" style="29" customWidth="1"/>
    <col min="7175" max="7175" width="7.42578125" style="29" customWidth="1"/>
    <col min="7176" max="7176" width="7.28515625" style="29" customWidth="1"/>
    <col min="7177" max="7177" width="6.140625" style="29" customWidth="1"/>
    <col min="7178" max="7412" width="9.140625" style="29"/>
    <col min="7413" max="7413" width="3.28515625" style="29" customWidth="1"/>
    <col min="7414" max="7414" width="2.85546875" style="29" customWidth="1"/>
    <col min="7415" max="7415" width="10.85546875" style="29" customWidth="1"/>
    <col min="7416" max="7416" width="10.7109375" style="29" customWidth="1"/>
    <col min="7417" max="7417" width="19.42578125" style="29" customWidth="1"/>
    <col min="7418" max="7418" width="7.28515625" style="29" customWidth="1"/>
    <col min="7419" max="7419" width="7.42578125" style="29" customWidth="1"/>
    <col min="7420" max="7420" width="6.5703125" style="29" customWidth="1"/>
    <col min="7421" max="7421" width="5.7109375" style="29" customWidth="1"/>
    <col min="7422" max="7422" width="7.28515625" style="29" customWidth="1"/>
    <col min="7423" max="7423" width="7.42578125" style="29" customWidth="1"/>
    <col min="7424" max="7424" width="6.7109375" style="29" customWidth="1"/>
    <col min="7425" max="7426" width="6.42578125" style="29" customWidth="1"/>
    <col min="7427" max="7427" width="7" style="29" customWidth="1"/>
    <col min="7428" max="7428" width="6.5703125" style="29" customWidth="1"/>
    <col min="7429" max="7429" width="5.7109375" style="29" customWidth="1"/>
    <col min="7430" max="7430" width="7.140625" style="29" customWidth="1"/>
    <col min="7431" max="7431" width="7.42578125" style="29" customWidth="1"/>
    <col min="7432" max="7432" width="7.28515625" style="29" customWidth="1"/>
    <col min="7433" max="7433" width="6.140625" style="29" customWidth="1"/>
    <col min="7434" max="7668" width="9.140625" style="29"/>
    <col min="7669" max="7669" width="3.28515625" style="29" customWidth="1"/>
    <col min="7670" max="7670" width="2.85546875" style="29" customWidth="1"/>
    <col min="7671" max="7671" width="10.85546875" style="29" customWidth="1"/>
    <col min="7672" max="7672" width="10.7109375" style="29" customWidth="1"/>
    <col min="7673" max="7673" width="19.42578125" style="29" customWidth="1"/>
    <col min="7674" max="7674" width="7.28515625" style="29" customWidth="1"/>
    <col min="7675" max="7675" width="7.42578125" style="29" customWidth="1"/>
    <col min="7676" max="7676" width="6.5703125" style="29" customWidth="1"/>
    <col min="7677" max="7677" width="5.7109375" style="29" customWidth="1"/>
    <col min="7678" max="7678" width="7.28515625" style="29" customWidth="1"/>
    <col min="7679" max="7679" width="7.42578125" style="29" customWidth="1"/>
    <col min="7680" max="7680" width="6.7109375" style="29" customWidth="1"/>
    <col min="7681" max="7682" width="6.42578125" style="29" customWidth="1"/>
    <col min="7683" max="7683" width="7" style="29" customWidth="1"/>
    <col min="7684" max="7684" width="6.5703125" style="29" customWidth="1"/>
    <col min="7685" max="7685" width="5.7109375" style="29" customWidth="1"/>
    <col min="7686" max="7686" width="7.140625" style="29" customWidth="1"/>
    <col min="7687" max="7687" width="7.42578125" style="29" customWidth="1"/>
    <col min="7688" max="7688" width="7.28515625" style="29" customWidth="1"/>
    <col min="7689" max="7689" width="6.140625" style="29" customWidth="1"/>
    <col min="7690" max="7924" width="9.140625" style="29"/>
    <col min="7925" max="7925" width="3.28515625" style="29" customWidth="1"/>
    <col min="7926" max="7926" width="2.85546875" style="29" customWidth="1"/>
    <col min="7927" max="7927" width="10.85546875" style="29" customWidth="1"/>
    <col min="7928" max="7928" width="10.7109375" style="29" customWidth="1"/>
    <col min="7929" max="7929" width="19.42578125" style="29" customWidth="1"/>
    <col min="7930" max="7930" width="7.28515625" style="29" customWidth="1"/>
    <col min="7931" max="7931" width="7.42578125" style="29" customWidth="1"/>
    <col min="7932" max="7932" width="6.5703125" style="29" customWidth="1"/>
    <col min="7933" max="7933" width="5.7109375" style="29" customWidth="1"/>
    <col min="7934" max="7934" width="7.28515625" style="29" customWidth="1"/>
    <col min="7935" max="7935" width="7.42578125" style="29" customWidth="1"/>
    <col min="7936" max="7936" width="6.7109375" style="29" customWidth="1"/>
    <col min="7937" max="7938" width="6.42578125" style="29" customWidth="1"/>
    <col min="7939" max="7939" width="7" style="29" customWidth="1"/>
    <col min="7940" max="7940" width="6.5703125" style="29" customWidth="1"/>
    <col min="7941" max="7941" width="5.7109375" style="29" customWidth="1"/>
    <col min="7942" max="7942" width="7.140625" style="29" customWidth="1"/>
    <col min="7943" max="7943" width="7.42578125" style="29" customWidth="1"/>
    <col min="7944" max="7944" width="7.28515625" style="29" customWidth="1"/>
    <col min="7945" max="7945" width="6.140625" style="29" customWidth="1"/>
    <col min="7946" max="8180" width="9.140625" style="29"/>
    <col min="8181" max="8181" width="3.28515625" style="29" customWidth="1"/>
    <col min="8182" max="8182" width="2.85546875" style="29" customWidth="1"/>
    <col min="8183" max="8183" width="10.85546875" style="29" customWidth="1"/>
    <col min="8184" max="8184" width="10.7109375" style="29" customWidth="1"/>
    <col min="8185" max="8185" width="19.42578125" style="29" customWidth="1"/>
    <col min="8186" max="8186" width="7.28515625" style="29" customWidth="1"/>
    <col min="8187" max="8187" width="7.42578125" style="29" customWidth="1"/>
    <col min="8188" max="8188" width="6.5703125" style="29" customWidth="1"/>
    <col min="8189" max="8189" width="5.7109375" style="29" customWidth="1"/>
    <col min="8190" max="8190" width="7.28515625" style="29" customWidth="1"/>
    <col min="8191" max="8191" width="7.42578125" style="29" customWidth="1"/>
    <col min="8192" max="8192" width="6.7109375" style="29" customWidth="1"/>
    <col min="8193" max="8194" width="6.42578125" style="29" customWidth="1"/>
    <col min="8195" max="8195" width="7" style="29" customWidth="1"/>
    <col min="8196" max="8196" width="6.5703125" style="29" customWidth="1"/>
    <col min="8197" max="8197" width="5.7109375" style="29" customWidth="1"/>
    <col min="8198" max="8198" width="7.140625" style="29" customWidth="1"/>
    <col min="8199" max="8199" width="7.42578125" style="29" customWidth="1"/>
    <col min="8200" max="8200" width="7.28515625" style="29" customWidth="1"/>
    <col min="8201" max="8201" width="6.140625" style="29" customWidth="1"/>
    <col min="8202" max="8436" width="9.140625" style="29"/>
    <col min="8437" max="8437" width="3.28515625" style="29" customWidth="1"/>
    <col min="8438" max="8438" width="2.85546875" style="29" customWidth="1"/>
    <col min="8439" max="8439" width="10.85546875" style="29" customWidth="1"/>
    <col min="8440" max="8440" width="10.7109375" style="29" customWidth="1"/>
    <col min="8441" max="8441" width="19.42578125" style="29" customWidth="1"/>
    <col min="8442" max="8442" width="7.28515625" style="29" customWidth="1"/>
    <col min="8443" max="8443" width="7.42578125" style="29" customWidth="1"/>
    <col min="8444" max="8444" width="6.5703125" style="29" customWidth="1"/>
    <col min="8445" max="8445" width="5.7109375" style="29" customWidth="1"/>
    <col min="8446" max="8446" width="7.28515625" style="29" customWidth="1"/>
    <col min="8447" max="8447" width="7.42578125" style="29" customWidth="1"/>
    <col min="8448" max="8448" width="6.7109375" style="29" customWidth="1"/>
    <col min="8449" max="8450" width="6.42578125" style="29" customWidth="1"/>
    <col min="8451" max="8451" width="7" style="29" customWidth="1"/>
    <col min="8452" max="8452" width="6.5703125" style="29" customWidth="1"/>
    <col min="8453" max="8453" width="5.7109375" style="29" customWidth="1"/>
    <col min="8454" max="8454" width="7.140625" style="29" customWidth="1"/>
    <col min="8455" max="8455" width="7.42578125" style="29" customWidth="1"/>
    <col min="8456" max="8456" width="7.28515625" style="29" customWidth="1"/>
    <col min="8457" max="8457" width="6.140625" style="29" customWidth="1"/>
    <col min="8458" max="8692" width="9.140625" style="29"/>
    <col min="8693" max="8693" width="3.28515625" style="29" customWidth="1"/>
    <col min="8694" max="8694" width="2.85546875" style="29" customWidth="1"/>
    <col min="8695" max="8695" width="10.85546875" style="29" customWidth="1"/>
    <col min="8696" max="8696" width="10.7109375" style="29" customWidth="1"/>
    <col min="8697" max="8697" width="19.42578125" style="29" customWidth="1"/>
    <col min="8698" max="8698" width="7.28515625" style="29" customWidth="1"/>
    <col min="8699" max="8699" width="7.42578125" style="29" customWidth="1"/>
    <col min="8700" max="8700" width="6.5703125" style="29" customWidth="1"/>
    <col min="8701" max="8701" width="5.7109375" style="29" customWidth="1"/>
    <col min="8702" max="8702" width="7.28515625" style="29" customWidth="1"/>
    <col min="8703" max="8703" width="7.42578125" style="29" customWidth="1"/>
    <col min="8704" max="8704" width="6.7109375" style="29" customWidth="1"/>
    <col min="8705" max="8706" width="6.42578125" style="29" customWidth="1"/>
    <col min="8707" max="8707" width="7" style="29" customWidth="1"/>
    <col min="8708" max="8708" width="6.5703125" style="29" customWidth="1"/>
    <col min="8709" max="8709" width="5.7109375" style="29" customWidth="1"/>
    <col min="8710" max="8710" width="7.140625" style="29" customWidth="1"/>
    <col min="8711" max="8711" width="7.42578125" style="29" customWidth="1"/>
    <col min="8712" max="8712" width="7.28515625" style="29" customWidth="1"/>
    <col min="8713" max="8713" width="6.140625" style="29" customWidth="1"/>
    <col min="8714" max="8948" width="9.140625" style="29"/>
    <col min="8949" max="8949" width="3.28515625" style="29" customWidth="1"/>
    <col min="8950" max="8950" width="2.85546875" style="29" customWidth="1"/>
    <col min="8951" max="8951" width="10.85546875" style="29" customWidth="1"/>
    <col min="8952" max="8952" width="10.7109375" style="29" customWidth="1"/>
    <col min="8953" max="8953" width="19.42578125" style="29" customWidth="1"/>
    <col min="8954" max="8954" width="7.28515625" style="29" customWidth="1"/>
    <col min="8955" max="8955" width="7.42578125" style="29" customWidth="1"/>
    <col min="8956" max="8956" width="6.5703125" style="29" customWidth="1"/>
    <col min="8957" max="8957" width="5.7109375" style="29" customWidth="1"/>
    <col min="8958" max="8958" width="7.28515625" style="29" customWidth="1"/>
    <col min="8959" max="8959" width="7.42578125" style="29" customWidth="1"/>
    <col min="8960" max="8960" width="6.7109375" style="29" customWidth="1"/>
    <col min="8961" max="8962" width="6.42578125" style="29" customWidth="1"/>
    <col min="8963" max="8963" width="7" style="29" customWidth="1"/>
    <col min="8964" max="8964" width="6.5703125" style="29" customWidth="1"/>
    <col min="8965" max="8965" width="5.7109375" style="29" customWidth="1"/>
    <col min="8966" max="8966" width="7.140625" style="29" customWidth="1"/>
    <col min="8967" max="8967" width="7.42578125" style="29" customWidth="1"/>
    <col min="8968" max="8968" width="7.28515625" style="29" customWidth="1"/>
    <col min="8969" max="8969" width="6.140625" style="29" customWidth="1"/>
    <col min="8970" max="9204" width="9.140625" style="29"/>
    <col min="9205" max="9205" width="3.28515625" style="29" customWidth="1"/>
    <col min="9206" max="9206" width="2.85546875" style="29" customWidth="1"/>
    <col min="9207" max="9207" width="10.85546875" style="29" customWidth="1"/>
    <col min="9208" max="9208" width="10.7109375" style="29" customWidth="1"/>
    <col min="9209" max="9209" width="19.42578125" style="29" customWidth="1"/>
    <col min="9210" max="9210" width="7.28515625" style="29" customWidth="1"/>
    <col min="9211" max="9211" width="7.42578125" style="29" customWidth="1"/>
    <col min="9212" max="9212" width="6.5703125" style="29" customWidth="1"/>
    <col min="9213" max="9213" width="5.7109375" style="29" customWidth="1"/>
    <col min="9214" max="9214" width="7.28515625" style="29" customWidth="1"/>
    <col min="9215" max="9215" width="7.42578125" style="29" customWidth="1"/>
    <col min="9216" max="9216" width="6.7109375" style="29" customWidth="1"/>
    <col min="9217" max="9218" width="6.42578125" style="29" customWidth="1"/>
    <col min="9219" max="9219" width="7" style="29" customWidth="1"/>
    <col min="9220" max="9220" width="6.5703125" style="29" customWidth="1"/>
    <col min="9221" max="9221" width="5.7109375" style="29" customWidth="1"/>
    <col min="9222" max="9222" width="7.140625" style="29" customWidth="1"/>
    <col min="9223" max="9223" width="7.42578125" style="29" customWidth="1"/>
    <col min="9224" max="9224" width="7.28515625" style="29" customWidth="1"/>
    <col min="9225" max="9225" width="6.140625" style="29" customWidth="1"/>
    <col min="9226" max="9460" width="9.140625" style="29"/>
    <col min="9461" max="9461" width="3.28515625" style="29" customWidth="1"/>
    <col min="9462" max="9462" width="2.85546875" style="29" customWidth="1"/>
    <col min="9463" max="9463" width="10.85546875" style="29" customWidth="1"/>
    <col min="9464" max="9464" width="10.7109375" style="29" customWidth="1"/>
    <col min="9465" max="9465" width="19.42578125" style="29" customWidth="1"/>
    <col min="9466" max="9466" width="7.28515625" style="29" customWidth="1"/>
    <col min="9467" max="9467" width="7.42578125" style="29" customWidth="1"/>
    <col min="9468" max="9468" width="6.5703125" style="29" customWidth="1"/>
    <col min="9469" max="9469" width="5.7109375" style="29" customWidth="1"/>
    <col min="9470" max="9470" width="7.28515625" style="29" customWidth="1"/>
    <col min="9471" max="9471" width="7.42578125" style="29" customWidth="1"/>
    <col min="9472" max="9472" width="6.7109375" style="29" customWidth="1"/>
    <col min="9473" max="9474" width="6.42578125" style="29" customWidth="1"/>
    <col min="9475" max="9475" width="7" style="29" customWidth="1"/>
    <col min="9476" max="9476" width="6.5703125" style="29" customWidth="1"/>
    <col min="9477" max="9477" width="5.7109375" style="29" customWidth="1"/>
    <col min="9478" max="9478" width="7.140625" style="29" customWidth="1"/>
    <col min="9479" max="9479" width="7.42578125" style="29" customWidth="1"/>
    <col min="9480" max="9480" width="7.28515625" style="29" customWidth="1"/>
    <col min="9481" max="9481" width="6.140625" style="29" customWidth="1"/>
    <col min="9482" max="9716" width="9.140625" style="29"/>
    <col min="9717" max="9717" width="3.28515625" style="29" customWidth="1"/>
    <col min="9718" max="9718" width="2.85546875" style="29" customWidth="1"/>
    <col min="9719" max="9719" width="10.85546875" style="29" customWidth="1"/>
    <col min="9720" max="9720" width="10.7109375" style="29" customWidth="1"/>
    <col min="9721" max="9721" width="19.42578125" style="29" customWidth="1"/>
    <col min="9722" max="9722" width="7.28515625" style="29" customWidth="1"/>
    <col min="9723" max="9723" width="7.42578125" style="29" customWidth="1"/>
    <col min="9724" max="9724" width="6.5703125" style="29" customWidth="1"/>
    <col min="9725" max="9725" width="5.7109375" style="29" customWidth="1"/>
    <col min="9726" max="9726" width="7.28515625" style="29" customWidth="1"/>
    <col min="9727" max="9727" width="7.42578125" style="29" customWidth="1"/>
    <col min="9728" max="9728" width="6.7109375" style="29" customWidth="1"/>
    <col min="9729" max="9730" width="6.42578125" style="29" customWidth="1"/>
    <col min="9731" max="9731" width="7" style="29" customWidth="1"/>
    <col min="9732" max="9732" width="6.5703125" style="29" customWidth="1"/>
    <col min="9733" max="9733" width="5.7109375" style="29" customWidth="1"/>
    <col min="9734" max="9734" width="7.140625" style="29" customWidth="1"/>
    <col min="9735" max="9735" width="7.42578125" style="29" customWidth="1"/>
    <col min="9736" max="9736" width="7.28515625" style="29" customWidth="1"/>
    <col min="9737" max="9737" width="6.140625" style="29" customWidth="1"/>
    <col min="9738" max="9972" width="9.140625" style="29"/>
    <col min="9973" max="9973" width="3.28515625" style="29" customWidth="1"/>
    <col min="9974" max="9974" width="2.85546875" style="29" customWidth="1"/>
    <col min="9975" max="9975" width="10.85546875" style="29" customWidth="1"/>
    <col min="9976" max="9976" width="10.7109375" style="29" customWidth="1"/>
    <col min="9977" max="9977" width="19.42578125" style="29" customWidth="1"/>
    <col min="9978" max="9978" width="7.28515625" style="29" customWidth="1"/>
    <col min="9979" max="9979" width="7.42578125" style="29" customWidth="1"/>
    <col min="9980" max="9980" width="6.5703125" style="29" customWidth="1"/>
    <col min="9981" max="9981" width="5.7109375" style="29" customWidth="1"/>
    <col min="9982" max="9982" width="7.28515625" style="29" customWidth="1"/>
    <col min="9983" max="9983" width="7.42578125" style="29" customWidth="1"/>
    <col min="9984" max="9984" width="6.7109375" style="29" customWidth="1"/>
    <col min="9985" max="9986" width="6.42578125" style="29" customWidth="1"/>
    <col min="9987" max="9987" width="7" style="29" customWidth="1"/>
    <col min="9988" max="9988" width="6.5703125" style="29" customWidth="1"/>
    <col min="9989" max="9989" width="5.7109375" style="29" customWidth="1"/>
    <col min="9990" max="9990" width="7.140625" style="29" customWidth="1"/>
    <col min="9991" max="9991" width="7.42578125" style="29" customWidth="1"/>
    <col min="9992" max="9992" width="7.28515625" style="29" customWidth="1"/>
    <col min="9993" max="9993" width="6.140625" style="29" customWidth="1"/>
    <col min="9994" max="10228" width="9.140625" style="29"/>
    <col min="10229" max="10229" width="3.28515625" style="29" customWidth="1"/>
    <col min="10230" max="10230" width="2.85546875" style="29" customWidth="1"/>
    <col min="10231" max="10231" width="10.85546875" style="29" customWidth="1"/>
    <col min="10232" max="10232" width="10.7109375" style="29" customWidth="1"/>
    <col min="10233" max="10233" width="19.42578125" style="29" customWidth="1"/>
    <col min="10234" max="10234" width="7.28515625" style="29" customWidth="1"/>
    <col min="10235" max="10235" width="7.42578125" style="29" customWidth="1"/>
    <col min="10236" max="10236" width="6.5703125" style="29" customWidth="1"/>
    <col min="10237" max="10237" width="5.7109375" style="29" customWidth="1"/>
    <col min="10238" max="10238" width="7.28515625" style="29" customWidth="1"/>
    <col min="10239" max="10239" width="7.42578125" style="29" customWidth="1"/>
    <col min="10240" max="10240" width="6.7109375" style="29" customWidth="1"/>
    <col min="10241" max="10242" width="6.42578125" style="29" customWidth="1"/>
    <col min="10243" max="10243" width="7" style="29" customWidth="1"/>
    <col min="10244" max="10244" width="6.5703125" style="29" customWidth="1"/>
    <col min="10245" max="10245" width="5.7109375" style="29" customWidth="1"/>
    <col min="10246" max="10246" width="7.140625" style="29" customWidth="1"/>
    <col min="10247" max="10247" width="7.42578125" style="29" customWidth="1"/>
    <col min="10248" max="10248" width="7.28515625" style="29" customWidth="1"/>
    <col min="10249" max="10249" width="6.140625" style="29" customWidth="1"/>
    <col min="10250" max="10484" width="9.140625" style="29"/>
    <col min="10485" max="10485" width="3.28515625" style="29" customWidth="1"/>
    <col min="10486" max="10486" width="2.85546875" style="29" customWidth="1"/>
    <col min="10487" max="10487" width="10.85546875" style="29" customWidth="1"/>
    <col min="10488" max="10488" width="10.7109375" style="29" customWidth="1"/>
    <col min="10489" max="10489" width="19.42578125" style="29" customWidth="1"/>
    <col min="10490" max="10490" width="7.28515625" style="29" customWidth="1"/>
    <col min="10491" max="10491" width="7.42578125" style="29" customWidth="1"/>
    <col min="10492" max="10492" width="6.5703125" style="29" customWidth="1"/>
    <col min="10493" max="10493" width="5.7109375" style="29" customWidth="1"/>
    <col min="10494" max="10494" width="7.28515625" style="29" customWidth="1"/>
    <col min="10495" max="10495" width="7.42578125" style="29" customWidth="1"/>
    <col min="10496" max="10496" width="6.7109375" style="29" customWidth="1"/>
    <col min="10497" max="10498" width="6.42578125" style="29" customWidth="1"/>
    <col min="10499" max="10499" width="7" style="29" customWidth="1"/>
    <col min="10500" max="10500" width="6.5703125" style="29" customWidth="1"/>
    <col min="10501" max="10501" width="5.7109375" style="29" customWidth="1"/>
    <col min="10502" max="10502" width="7.140625" style="29" customWidth="1"/>
    <col min="10503" max="10503" width="7.42578125" style="29" customWidth="1"/>
    <col min="10504" max="10504" width="7.28515625" style="29" customWidth="1"/>
    <col min="10505" max="10505" width="6.140625" style="29" customWidth="1"/>
    <col min="10506" max="10740" width="9.140625" style="29"/>
    <col min="10741" max="10741" width="3.28515625" style="29" customWidth="1"/>
    <col min="10742" max="10742" width="2.85546875" style="29" customWidth="1"/>
    <col min="10743" max="10743" width="10.85546875" style="29" customWidth="1"/>
    <col min="10744" max="10744" width="10.7109375" style="29" customWidth="1"/>
    <col min="10745" max="10745" width="19.42578125" style="29" customWidth="1"/>
    <col min="10746" max="10746" width="7.28515625" style="29" customWidth="1"/>
    <col min="10747" max="10747" width="7.42578125" style="29" customWidth="1"/>
    <col min="10748" max="10748" width="6.5703125" style="29" customWidth="1"/>
    <col min="10749" max="10749" width="5.7109375" style="29" customWidth="1"/>
    <col min="10750" max="10750" width="7.28515625" style="29" customWidth="1"/>
    <col min="10751" max="10751" width="7.42578125" style="29" customWidth="1"/>
    <col min="10752" max="10752" width="6.7109375" style="29" customWidth="1"/>
    <col min="10753" max="10754" width="6.42578125" style="29" customWidth="1"/>
    <col min="10755" max="10755" width="7" style="29" customWidth="1"/>
    <col min="10756" max="10756" width="6.5703125" style="29" customWidth="1"/>
    <col min="10757" max="10757" width="5.7109375" style="29" customWidth="1"/>
    <col min="10758" max="10758" width="7.140625" style="29" customWidth="1"/>
    <col min="10759" max="10759" width="7.42578125" style="29" customWidth="1"/>
    <col min="10760" max="10760" width="7.28515625" style="29" customWidth="1"/>
    <col min="10761" max="10761" width="6.140625" style="29" customWidth="1"/>
    <col min="10762" max="10996" width="9.140625" style="29"/>
    <col min="10997" max="10997" width="3.28515625" style="29" customWidth="1"/>
    <col min="10998" max="10998" width="2.85546875" style="29" customWidth="1"/>
    <col min="10999" max="10999" width="10.85546875" style="29" customWidth="1"/>
    <col min="11000" max="11000" width="10.7109375" style="29" customWidth="1"/>
    <col min="11001" max="11001" width="19.42578125" style="29" customWidth="1"/>
    <col min="11002" max="11002" width="7.28515625" style="29" customWidth="1"/>
    <col min="11003" max="11003" width="7.42578125" style="29" customWidth="1"/>
    <col min="11004" max="11004" width="6.5703125" style="29" customWidth="1"/>
    <col min="11005" max="11005" width="5.7109375" style="29" customWidth="1"/>
    <col min="11006" max="11006" width="7.28515625" style="29" customWidth="1"/>
    <col min="11007" max="11007" width="7.42578125" style="29" customWidth="1"/>
    <col min="11008" max="11008" width="6.7109375" style="29" customWidth="1"/>
    <col min="11009" max="11010" width="6.42578125" style="29" customWidth="1"/>
    <col min="11011" max="11011" width="7" style="29" customWidth="1"/>
    <col min="11012" max="11012" width="6.5703125" style="29" customWidth="1"/>
    <col min="11013" max="11013" width="5.7109375" style="29" customWidth="1"/>
    <col min="11014" max="11014" width="7.140625" style="29" customWidth="1"/>
    <col min="11015" max="11015" width="7.42578125" style="29" customWidth="1"/>
    <col min="11016" max="11016" width="7.28515625" style="29" customWidth="1"/>
    <col min="11017" max="11017" width="6.140625" style="29" customWidth="1"/>
    <col min="11018" max="11252" width="9.140625" style="29"/>
    <col min="11253" max="11253" width="3.28515625" style="29" customWidth="1"/>
    <col min="11254" max="11254" width="2.85546875" style="29" customWidth="1"/>
    <col min="11255" max="11255" width="10.85546875" style="29" customWidth="1"/>
    <col min="11256" max="11256" width="10.7109375" style="29" customWidth="1"/>
    <col min="11257" max="11257" width="19.42578125" style="29" customWidth="1"/>
    <col min="11258" max="11258" width="7.28515625" style="29" customWidth="1"/>
    <col min="11259" max="11259" width="7.42578125" style="29" customWidth="1"/>
    <col min="11260" max="11260" width="6.5703125" style="29" customWidth="1"/>
    <col min="11261" max="11261" width="5.7109375" style="29" customWidth="1"/>
    <col min="11262" max="11262" width="7.28515625" style="29" customWidth="1"/>
    <col min="11263" max="11263" width="7.42578125" style="29" customWidth="1"/>
    <col min="11264" max="11264" width="6.7109375" style="29" customWidth="1"/>
    <col min="11265" max="11266" width="6.42578125" style="29" customWidth="1"/>
    <col min="11267" max="11267" width="7" style="29" customWidth="1"/>
    <col min="11268" max="11268" width="6.5703125" style="29" customWidth="1"/>
    <col min="11269" max="11269" width="5.7109375" style="29" customWidth="1"/>
    <col min="11270" max="11270" width="7.140625" style="29" customWidth="1"/>
    <col min="11271" max="11271" width="7.42578125" style="29" customWidth="1"/>
    <col min="11272" max="11272" width="7.28515625" style="29" customWidth="1"/>
    <col min="11273" max="11273" width="6.140625" style="29" customWidth="1"/>
    <col min="11274" max="11508" width="9.140625" style="29"/>
    <col min="11509" max="11509" width="3.28515625" style="29" customWidth="1"/>
    <col min="11510" max="11510" width="2.85546875" style="29" customWidth="1"/>
    <col min="11511" max="11511" width="10.85546875" style="29" customWidth="1"/>
    <col min="11512" max="11512" width="10.7109375" style="29" customWidth="1"/>
    <col min="11513" max="11513" width="19.42578125" style="29" customWidth="1"/>
    <col min="11514" max="11514" width="7.28515625" style="29" customWidth="1"/>
    <col min="11515" max="11515" width="7.42578125" style="29" customWidth="1"/>
    <col min="11516" max="11516" width="6.5703125" style="29" customWidth="1"/>
    <col min="11517" max="11517" width="5.7109375" style="29" customWidth="1"/>
    <col min="11518" max="11518" width="7.28515625" style="29" customWidth="1"/>
    <col min="11519" max="11519" width="7.42578125" style="29" customWidth="1"/>
    <col min="11520" max="11520" width="6.7109375" style="29" customWidth="1"/>
    <col min="11521" max="11522" width="6.42578125" style="29" customWidth="1"/>
    <col min="11523" max="11523" width="7" style="29" customWidth="1"/>
    <col min="11524" max="11524" width="6.5703125" style="29" customWidth="1"/>
    <col min="11525" max="11525" width="5.7109375" style="29" customWidth="1"/>
    <col min="11526" max="11526" width="7.140625" style="29" customWidth="1"/>
    <col min="11527" max="11527" width="7.42578125" style="29" customWidth="1"/>
    <col min="11528" max="11528" width="7.28515625" style="29" customWidth="1"/>
    <col min="11529" max="11529" width="6.140625" style="29" customWidth="1"/>
    <col min="11530" max="11764" width="9.140625" style="29"/>
    <col min="11765" max="11765" width="3.28515625" style="29" customWidth="1"/>
    <col min="11766" max="11766" width="2.85546875" style="29" customWidth="1"/>
    <col min="11767" max="11767" width="10.85546875" style="29" customWidth="1"/>
    <col min="11768" max="11768" width="10.7109375" style="29" customWidth="1"/>
    <col min="11769" max="11769" width="19.42578125" style="29" customWidth="1"/>
    <col min="11770" max="11770" width="7.28515625" style="29" customWidth="1"/>
    <col min="11771" max="11771" width="7.42578125" style="29" customWidth="1"/>
    <col min="11772" max="11772" width="6.5703125" style="29" customWidth="1"/>
    <col min="11773" max="11773" width="5.7109375" style="29" customWidth="1"/>
    <col min="11774" max="11774" width="7.28515625" style="29" customWidth="1"/>
    <col min="11775" max="11775" width="7.42578125" style="29" customWidth="1"/>
    <col min="11776" max="11776" width="6.7109375" style="29" customWidth="1"/>
    <col min="11777" max="11778" width="6.42578125" style="29" customWidth="1"/>
    <col min="11779" max="11779" width="7" style="29" customWidth="1"/>
    <col min="11780" max="11780" width="6.5703125" style="29" customWidth="1"/>
    <col min="11781" max="11781" width="5.7109375" style="29" customWidth="1"/>
    <col min="11782" max="11782" width="7.140625" style="29" customWidth="1"/>
    <col min="11783" max="11783" width="7.42578125" style="29" customWidth="1"/>
    <col min="11784" max="11784" width="7.28515625" style="29" customWidth="1"/>
    <col min="11785" max="11785" width="6.140625" style="29" customWidth="1"/>
    <col min="11786" max="12020" width="9.140625" style="29"/>
    <col min="12021" max="12021" width="3.28515625" style="29" customWidth="1"/>
    <col min="12022" max="12022" width="2.85546875" style="29" customWidth="1"/>
    <col min="12023" max="12023" width="10.85546875" style="29" customWidth="1"/>
    <col min="12024" max="12024" width="10.7109375" style="29" customWidth="1"/>
    <col min="12025" max="12025" width="19.42578125" style="29" customWidth="1"/>
    <col min="12026" max="12026" width="7.28515625" style="29" customWidth="1"/>
    <col min="12027" max="12027" width="7.42578125" style="29" customWidth="1"/>
    <col min="12028" max="12028" width="6.5703125" style="29" customWidth="1"/>
    <col min="12029" max="12029" width="5.7109375" style="29" customWidth="1"/>
    <col min="12030" max="12030" width="7.28515625" style="29" customWidth="1"/>
    <col min="12031" max="12031" width="7.42578125" style="29" customWidth="1"/>
    <col min="12032" max="12032" width="6.7109375" style="29" customWidth="1"/>
    <col min="12033" max="12034" width="6.42578125" style="29" customWidth="1"/>
    <col min="12035" max="12035" width="7" style="29" customWidth="1"/>
    <col min="12036" max="12036" width="6.5703125" style="29" customWidth="1"/>
    <col min="12037" max="12037" width="5.7109375" style="29" customWidth="1"/>
    <col min="12038" max="12038" width="7.140625" style="29" customWidth="1"/>
    <col min="12039" max="12039" width="7.42578125" style="29" customWidth="1"/>
    <col min="12040" max="12040" width="7.28515625" style="29" customWidth="1"/>
    <col min="12041" max="12041" width="6.140625" style="29" customWidth="1"/>
    <col min="12042" max="12276" width="9.140625" style="29"/>
    <col min="12277" max="12277" width="3.28515625" style="29" customWidth="1"/>
    <col min="12278" max="12278" width="2.85546875" style="29" customWidth="1"/>
    <col min="12279" max="12279" width="10.85546875" style="29" customWidth="1"/>
    <col min="12280" max="12280" width="10.7109375" style="29" customWidth="1"/>
    <col min="12281" max="12281" width="19.42578125" style="29" customWidth="1"/>
    <col min="12282" max="12282" width="7.28515625" style="29" customWidth="1"/>
    <col min="12283" max="12283" width="7.42578125" style="29" customWidth="1"/>
    <col min="12284" max="12284" width="6.5703125" style="29" customWidth="1"/>
    <col min="12285" max="12285" width="5.7109375" style="29" customWidth="1"/>
    <col min="12286" max="12286" width="7.28515625" style="29" customWidth="1"/>
    <col min="12287" max="12287" width="7.42578125" style="29" customWidth="1"/>
    <col min="12288" max="12288" width="6.7109375" style="29" customWidth="1"/>
    <col min="12289" max="12290" width="6.42578125" style="29" customWidth="1"/>
    <col min="12291" max="12291" width="7" style="29" customWidth="1"/>
    <col min="12292" max="12292" width="6.5703125" style="29" customWidth="1"/>
    <col min="12293" max="12293" width="5.7109375" style="29" customWidth="1"/>
    <col min="12294" max="12294" width="7.140625" style="29" customWidth="1"/>
    <col min="12295" max="12295" width="7.42578125" style="29" customWidth="1"/>
    <col min="12296" max="12296" width="7.28515625" style="29" customWidth="1"/>
    <col min="12297" max="12297" width="6.140625" style="29" customWidth="1"/>
    <col min="12298" max="12532" width="9.140625" style="29"/>
    <col min="12533" max="12533" width="3.28515625" style="29" customWidth="1"/>
    <col min="12534" max="12534" width="2.85546875" style="29" customWidth="1"/>
    <col min="12535" max="12535" width="10.85546875" style="29" customWidth="1"/>
    <col min="12536" max="12536" width="10.7109375" style="29" customWidth="1"/>
    <col min="12537" max="12537" width="19.42578125" style="29" customWidth="1"/>
    <col min="12538" max="12538" width="7.28515625" style="29" customWidth="1"/>
    <col min="12539" max="12539" width="7.42578125" style="29" customWidth="1"/>
    <col min="12540" max="12540" width="6.5703125" style="29" customWidth="1"/>
    <col min="12541" max="12541" width="5.7109375" style="29" customWidth="1"/>
    <col min="12542" max="12542" width="7.28515625" style="29" customWidth="1"/>
    <col min="12543" max="12543" width="7.42578125" style="29" customWidth="1"/>
    <col min="12544" max="12544" width="6.7109375" style="29" customWidth="1"/>
    <col min="12545" max="12546" width="6.42578125" style="29" customWidth="1"/>
    <col min="12547" max="12547" width="7" style="29" customWidth="1"/>
    <col min="12548" max="12548" width="6.5703125" style="29" customWidth="1"/>
    <col min="12549" max="12549" width="5.7109375" style="29" customWidth="1"/>
    <col min="12550" max="12550" width="7.140625" style="29" customWidth="1"/>
    <col min="12551" max="12551" width="7.42578125" style="29" customWidth="1"/>
    <col min="12552" max="12552" width="7.28515625" style="29" customWidth="1"/>
    <col min="12553" max="12553" width="6.140625" style="29" customWidth="1"/>
    <col min="12554" max="12788" width="9.140625" style="29"/>
    <col min="12789" max="12789" width="3.28515625" style="29" customWidth="1"/>
    <col min="12790" max="12790" width="2.85546875" style="29" customWidth="1"/>
    <col min="12791" max="12791" width="10.85546875" style="29" customWidth="1"/>
    <col min="12792" max="12792" width="10.7109375" style="29" customWidth="1"/>
    <col min="12793" max="12793" width="19.42578125" style="29" customWidth="1"/>
    <col min="12794" max="12794" width="7.28515625" style="29" customWidth="1"/>
    <col min="12795" max="12795" width="7.42578125" style="29" customWidth="1"/>
    <col min="12796" max="12796" width="6.5703125" style="29" customWidth="1"/>
    <col min="12797" max="12797" width="5.7109375" style="29" customWidth="1"/>
    <col min="12798" max="12798" width="7.28515625" style="29" customWidth="1"/>
    <col min="12799" max="12799" width="7.42578125" style="29" customWidth="1"/>
    <col min="12800" max="12800" width="6.7109375" style="29" customWidth="1"/>
    <col min="12801" max="12802" width="6.42578125" style="29" customWidth="1"/>
    <col min="12803" max="12803" width="7" style="29" customWidth="1"/>
    <col min="12804" max="12804" width="6.5703125" style="29" customWidth="1"/>
    <col min="12805" max="12805" width="5.7109375" style="29" customWidth="1"/>
    <col min="12806" max="12806" width="7.140625" style="29" customWidth="1"/>
    <col min="12807" max="12807" width="7.42578125" style="29" customWidth="1"/>
    <col min="12808" max="12808" width="7.28515625" style="29" customWidth="1"/>
    <col min="12809" max="12809" width="6.140625" style="29" customWidth="1"/>
    <col min="12810" max="13044" width="9.140625" style="29"/>
    <col min="13045" max="13045" width="3.28515625" style="29" customWidth="1"/>
    <col min="13046" max="13046" width="2.85546875" style="29" customWidth="1"/>
    <col min="13047" max="13047" width="10.85546875" style="29" customWidth="1"/>
    <col min="13048" max="13048" width="10.7109375" style="29" customWidth="1"/>
    <col min="13049" max="13049" width="19.42578125" style="29" customWidth="1"/>
    <col min="13050" max="13050" width="7.28515625" style="29" customWidth="1"/>
    <col min="13051" max="13051" width="7.42578125" style="29" customWidth="1"/>
    <col min="13052" max="13052" width="6.5703125" style="29" customWidth="1"/>
    <col min="13053" max="13053" width="5.7109375" style="29" customWidth="1"/>
    <col min="13054" max="13054" width="7.28515625" style="29" customWidth="1"/>
    <col min="13055" max="13055" width="7.42578125" style="29" customWidth="1"/>
    <col min="13056" max="13056" width="6.7109375" style="29" customWidth="1"/>
    <col min="13057" max="13058" width="6.42578125" style="29" customWidth="1"/>
    <col min="13059" max="13059" width="7" style="29" customWidth="1"/>
    <col min="13060" max="13060" width="6.5703125" style="29" customWidth="1"/>
    <col min="13061" max="13061" width="5.7109375" style="29" customWidth="1"/>
    <col min="13062" max="13062" width="7.140625" style="29" customWidth="1"/>
    <col min="13063" max="13063" width="7.42578125" style="29" customWidth="1"/>
    <col min="13064" max="13064" width="7.28515625" style="29" customWidth="1"/>
    <col min="13065" max="13065" width="6.140625" style="29" customWidth="1"/>
    <col min="13066" max="13300" width="9.140625" style="29"/>
    <col min="13301" max="13301" width="3.28515625" style="29" customWidth="1"/>
    <col min="13302" max="13302" width="2.85546875" style="29" customWidth="1"/>
    <col min="13303" max="13303" width="10.85546875" style="29" customWidth="1"/>
    <col min="13304" max="13304" width="10.7109375" style="29" customWidth="1"/>
    <col min="13305" max="13305" width="19.42578125" style="29" customWidth="1"/>
    <col min="13306" max="13306" width="7.28515625" style="29" customWidth="1"/>
    <col min="13307" max="13307" width="7.42578125" style="29" customWidth="1"/>
    <col min="13308" max="13308" width="6.5703125" style="29" customWidth="1"/>
    <col min="13309" max="13309" width="5.7109375" style="29" customWidth="1"/>
    <col min="13310" max="13310" width="7.28515625" style="29" customWidth="1"/>
    <col min="13311" max="13311" width="7.42578125" style="29" customWidth="1"/>
    <col min="13312" max="13312" width="6.7109375" style="29" customWidth="1"/>
    <col min="13313" max="13314" width="6.42578125" style="29" customWidth="1"/>
    <col min="13315" max="13315" width="7" style="29" customWidth="1"/>
    <col min="13316" max="13316" width="6.5703125" style="29" customWidth="1"/>
    <col min="13317" max="13317" width="5.7109375" style="29" customWidth="1"/>
    <col min="13318" max="13318" width="7.140625" style="29" customWidth="1"/>
    <col min="13319" max="13319" width="7.42578125" style="29" customWidth="1"/>
    <col min="13320" max="13320" width="7.28515625" style="29" customWidth="1"/>
    <col min="13321" max="13321" width="6.140625" style="29" customWidth="1"/>
    <col min="13322" max="13556" width="9.140625" style="29"/>
    <col min="13557" max="13557" width="3.28515625" style="29" customWidth="1"/>
    <col min="13558" max="13558" width="2.85546875" style="29" customWidth="1"/>
    <col min="13559" max="13559" width="10.85546875" style="29" customWidth="1"/>
    <col min="13560" max="13560" width="10.7109375" style="29" customWidth="1"/>
    <col min="13561" max="13561" width="19.42578125" style="29" customWidth="1"/>
    <col min="13562" max="13562" width="7.28515625" style="29" customWidth="1"/>
    <col min="13563" max="13563" width="7.42578125" style="29" customWidth="1"/>
    <col min="13564" max="13564" width="6.5703125" style="29" customWidth="1"/>
    <col min="13565" max="13565" width="5.7109375" style="29" customWidth="1"/>
    <col min="13566" max="13566" width="7.28515625" style="29" customWidth="1"/>
    <col min="13567" max="13567" width="7.42578125" style="29" customWidth="1"/>
    <col min="13568" max="13568" width="6.7109375" style="29" customWidth="1"/>
    <col min="13569" max="13570" width="6.42578125" style="29" customWidth="1"/>
    <col min="13571" max="13571" width="7" style="29" customWidth="1"/>
    <col min="13572" max="13572" width="6.5703125" style="29" customWidth="1"/>
    <col min="13573" max="13573" width="5.7109375" style="29" customWidth="1"/>
    <col min="13574" max="13574" width="7.140625" style="29" customWidth="1"/>
    <col min="13575" max="13575" width="7.42578125" style="29" customWidth="1"/>
    <col min="13576" max="13576" width="7.28515625" style="29" customWidth="1"/>
    <col min="13577" max="13577" width="6.140625" style="29" customWidth="1"/>
    <col min="13578" max="13812" width="9.140625" style="29"/>
    <col min="13813" max="13813" width="3.28515625" style="29" customWidth="1"/>
    <col min="13814" max="13814" width="2.85546875" style="29" customWidth="1"/>
    <col min="13815" max="13815" width="10.85546875" style="29" customWidth="1"/>
    <col min="13816" max="13816" width="10.7109375" style="29" customWidth="1"/>
    <col min="13817" max="13817" width="19.42578125" style="29" customWidth="1"/>
    <col min="13818" max="13818" width="7.28515625" style="29" customWidth="1"/>
    <col min="13819" max="13819" width="7.42578125" style="29" customWidth="1"/>
    <col min="13820" max="13820" width="6.5703125" style="29" customWidth="1"/>
    <col min="13821" max="13821" width="5.7109375" style="29" customWidth="1"/>
    <col min="13822" max="13822" width="7.28515625" style="29" customWidth="1"/>
    <col min="13823" max="13823" width="7.42578125" style="29" customWidth="1"/>
    <col min="13824" max="13824" width="6.7109375" style="29" customWidth="1"/>
    <col min="13825" max="13826" width="6.42578125" style="29" customWidth="1"/>
    <col min="13827" max="13827" width="7" style="29" customWidth="1"/>
    <col min="13828" max="13828" width="6.5703125" style="29" customWidth="1"/>
    <col min="13829" max="13829" width="5.7109375" style="29" customWidth="1"/>
    <col min="13830" max="13830" width="7.140625" style="29" customWidth="1"/>
    <col min="13831" max="13831" width="7.42578125" style="29" customWidth="1"/>
    <col min="13832" max="13832" width="7.28515625" style="29" customWidth="1"/>
    <col min="13833" max="13833" width="6.140625" style="29" customWidth="1"/>
    <col min="13834" max="14068" width="9.140625" style="29"/>
    <col min="14069" max="14069" width="3.28515625" style="29" customWidth="1"/>
    <col min="14070" max="14070" width="2.85546875" style="29" customWidth="1"/>
    <col min="14071" max="14071" width="10.85546875" style="29" customWidth="1"/>
    <col min="14072" max="14072" width="10.7109375" style="29" customWidth="1"/>
    <col min="14073" max="14073" width="19.42578125" style="29" customWidth="1"/>
    <col min="14074" max="14074" width="7.28515625" style="29" customWidth="1"/>
    <col min="14075" max="14075" width="7.42578125" style="29" customWidth="1"/>
    <col min="14076" max="14076" width="6.5703125" style="29" customWidth="1"/>
    <col min="14077" max="14077" width="5.7109375" style="29" customWidth="1"/>
    <col min="14078" max="14078" width="7.28515625" style="29" customWidth="1"/>
    <col min="14079" max="14079" width="7.42578125" style="29" customWidth="1"/>
    <col min="14080" max="14080" width="6.7109375" style="29" customWidth="1"/>
    <col min="14081" max="14082" width="6.42578125" style="29" customWidth="1"/>
    <col min="14083" max="14083" width="7" style="29" customWidth="1"/>
    <col min="14084" max="14084" width="6.5703125" style="29" customWidth="1"/>
    <col min="14085" max="14085" width="5.7109375" style="29" customWidth="1"/>
    <col min="14086" max="14086" width="7.140625" style="29" customWidth="1"/>
    <col min="14087" max="14087" width="7.42578125" style="29" customWidth="1"/>
    <col min="14088" max="14088" width="7.28515625" style="29" customWidth="1"/>
    <col min="14089" max="14089" width="6.140625" style="29" customWidth="1"/>
    <col min="14090" max="14324" width="9.140625" style="29"/>
    <col min="14325" max="14325" width="3.28515625" style="29" customWidth="1"/>
    <col min="14326" max="14326" width="2.85546875" style="29" customWidth="1"/>
    <col min="14327" max="14327" width="10.85546875" style="29" customWidth="1"/>
    <col min="14328" max="14328" width="10.7109375" style="29" customWidth="1"/>
    <col min="14329" max="14329" width="19.42578125" style="29" customWidth="1"/>
    <col min="14330" max="14330" width="7.28515625" style="29" customWidth="1"/>
    <col min="14331" max="14331" width="7.42578125" style="29" customWidth="1"/>
    <col min="14332" max="14332" width="6.5703125" style="29" customWidth="1"/>
    <col min="14333" max="14333" width="5.7109375" style="29" customWidth="1"/>
    <col min="14334" max="14334" width="7.28515625" style="29" customWidth="1"/>
    <col min="14335" max="14335" width="7.42578125" style="29" customWidth="1"/>
    <col min="14336" max="14336" width="6.7109375" style="29" customWidth="1"/>
    <col min="14337" max="14338" width="6.42578125" style="29" customWidth="1"/>
    <col min="14339" max="14339" width="7" style="29" customWidth="1"/>
    <col min="14340" max="14340" width="6.5703125" style="29" customWidth="1"/>
    <col min="14341" max="14341" width="5.7109375" style="29" customWidth="1"/>
    <col min="14342" max="14342" width="7.140625" style="29" customWidth="1"/>
    <col min="14343" max="14343" width="7.42578125" style="29" customWidth="1"/>
    <col min="14344" max="14344" width="7.28515625" style="29" customWidth="1"/>
    <col min="14345" max="14345" width="6.140625" style="29" customWidth="1"/>
    <col min="14346" max="14580" width="9.140625" style="29"/>
    <col min="14581" max="14581" width="3.28515625" style="29" customWidth="1"/>
    <col min="14582" max="14582" width="2.85546875" style="29" customWidth="1"/>
    <col min="14583" max="14583" width="10.85546875" style="29" customWidth="1"/>
    <col min="14584" max="14584" width="10.7109375" style="29" customWidth="1"/>
    <col min="14585" max="14585" width="19.42578125" style="29" customWidth="1"/>
    <col min="14586" max="14586" width="7.28515625" style="29" customWidth="1"/>
    <col min="14587" max="14587" width="7.42578125" style="29" customWidth="1"/>
    <col min="14588" max="14588" width="6.5703125" style="29" customWidth="1"/>
    <col min="14589" max="14589" width="5.7109375" style="29" customWidth="1"/>
    <col min="14590" max="14590" width="7.28515625" style="29" customWidth="1"/>
    <col min="14591" max="14591" width="7.42578125" style="29" customWidth="1"/>
    <col min="14592" max="14592" width="6.7109375" style="29" customWidth="1"/>
    <col min="14593" max="14594" width="6.42578125" style="29" customWidth="1"/>
    <col min="14595" max="14595" width="7" style="29" customWidth="1"/>
    <col min="14596" max="14596" width="6.5703125" style="29" customWidth="1"/>
    <col min="14597" max="14597" width="5.7109375" style="29" customWidth="1"/>
    <col min="14598" max="14598" width="7.140625" style="29" customWidth="1"/>
    <col min="14599" max="14599" width="7.42578125" style="29" customWidth="1"/>
    <col min="14600" max="14600" width="7.28515625" style="29" customWidth="1"/>
    <col min="14601" max="14601" width="6.140625" style="29" customWidth="1"/>
    <col min="14602" max="14836" width="9.140625" style="29"/>
    <col min="14837" max="14837" width="3.28515625" style="29" customWidth="1"/>
    <col min="14838" max="14838" width="2.85546875" style="29" customWidth="1"/>
    <col min="14839" max="14839" width="10.85546875" style="29" customWidth="1"/>
    <col min="14840" max="14840" width="10.7109375" style="29" customWidth="1"/>
    <col min="14841" max="14841" width="19.42578125" style="29" customWidth="1"/>
    <col min="14842" max="14842" width="7.28515625" style="29" customWidth="1"/>
    <col min="14843" max="14843" width="7.42578125" style="29" customWidth="1"/>
    <col min="14844" max="14844" width="6.5703125" style="29" customWidth="1"/>
    <col min="14845" max="14845" width="5.7109375" style="29" customWidth="1"/>
    <col min="14846" max="14846" width="7.28515625" style="29" customWidth="1"/>
    <col min="14847" max="14847" width="7.42578125" style="29" customWidth="1"/>
    <col min="14848" max="14848" width="6.7109375" style="29" customWidth="1"/>
    <col min="14849" max="14850" width="6.42578125" style="29" customWidth="1"/>
    <col min="14851" max="14851" width="7" style="29" customWidth="1"/>
    <col min="14852" max="14852" width="6.5703125" style="29" customWidth="1"/>
    <col min="14853" max="14853" width="5.7109375" style="29" customWidth="1"/>
    <col min="14854" max="14854" width="7.140625" style="29" customWidth="1"/>
    <col min="14855" max="14855" width="7.42578125" style="29" customWidth="1"/>
    <col min="14856" max="14856" width="7.28515625" style="29" customWidth="1"/>
    <col min="14857" max="14857" width="6.140625" style="29" customWidth="1"/>
    <col min="14858" max="15092" width="9.140625" style="29"/>
    <col min="15093" max="15093" width="3.28515625" style="29" customWidth="1"/>
    <col min="15094" max="15094" width="2.85546875" style="29" customWidth="1"/>
    <col min="15095" max="15095" width="10.85546875" style="29" customWidth="1"/>
    <col min="15096" max="15096" width="10.7109375" style="29" customWidth="1"/>
    <col min="15097" max="15097" width="19.42578125" style="29" customWidth="1"/>
    <col min="15098" max="15098" width="7.28515625" style="29" customWidth="1"/>
    <col min="15099" max="15099" width="7.42578125" style="29" customWidth="1"/>
    <col min="15100" max="15100" width="6.5703125" style="29" customWidth="1"/>
    <col min="15101" max="15101" width="5.7109375" style="29" customWidth="1"/>
    <col min="15102" max="15102" width="7.28515625" style="29" customWidth="1"/>
    <col min="15103" max="15103" width="7.42578125" style="29" customWidth="1"/>
    <col min="15104" max="15104" width="6.7109375" style="29" customWidth="1"/>
    <col min="15105" max="15106" width="6.42578125" style="29" customWidth="1"/>
    <col min="15107" max="15107" width="7" style="29" customWidth="1"/>
    <col min="15108" max="15108" width="6.5703125" style="29" customWidth="1"/>
    <col min="15109" max="15109" width="5.7109375" style="29" customWidth="1"/>
    <col min="15110" max="15110" width="7.140625" style="29" customWidth="1"/>
    <col min="15111" max="15111" width="7.42578125" style="29" customWidth="1"/>
    <col min="15112" max="15112" width="7.28515625" style="29" customWidth="1"/>
    <col min="15113" max="15113" width="6.140625" style="29" customWidth="1"/>
    <col min="15114" max="15348" width="9.140625" style="29"/>
    <col min="15349" max="15349" width="3.28515625" style="29" customWidth="1"/>
    <col min="15350" max="15350" width="2.85546875" style="29" customWidth="1"/>
    <col min="15351" max="15351" width="10.85546875" style="29" customWidth="1"/>
    <col min="15352" max="15352" width="10.7109375" style="29" customWidth="1"/>
    <col min="15353" max="15353" width="19.42578125" style="29" customWidth="1"/>
    <col min="15354" max="15354" width="7.28515625" style="29" customWidth="1"/>
    <col min="15355" max="15355" width="7.42578125" style="29" customWidth="1"/>
    <col min="15356" max="15356" width="6.5703125" style="29" customWidth="1"/>
    <col min="15357" max="15357" width="5.7109375" style="29" customWidth="1"/>
    <col min="15358" max="15358" width="7.28515625" style="29" customWidth="1"/>
    <col min="15359" max="15359" width="7.42578125" style="29" customWidth="1"/>
    <col min="15360" max="15360" width="6.7109375" style="29" customWidth="1"/>
    <col min="15361" max="15362" width="6.42578125" style="29" customWidth="1"/>
    <col min="15363" max="15363" width="7" style="29" customWidth="1"/>
    <col min="15364" max="15364" width="6.5703125" style="29" customWidth="1"/>
    <col min="15365" max="15365" width="5.7109375" style="29" customWidth="1"/>
    <col min="15366" max="15366" width="7.140625" style="29" customWidth="1"/>
    <col min="15367" max="15367" width="7.42578125" style="29" customWidth="1"/>
    <col min="15368" max="15368" width="7.28515625" style="29" customWidth="1"/>
    <col min="15369" max="15369" width="6.140625" style="29" customWidth="1"/>
    <col min="15370" max="15604" width="9.140625" style="29"/>
    <col min="15605" max="15605" width="3.28515625" style="29" customWidth="1"/>
    <col min="15606" max="15606" width="2.85546875" style="29" customWidth="1"/>
    <col min="15607" max="15607" width="10.85546875" style="29" customWidth="1"/>
    <col min="15608" max="15608" width="10.7109375" style="29" customWidth="1"/>
    <col min="15609" max="15609" width="19.42578125" style="29" customWidth="1"/>
    <col min="15610" max="15610" width="7.28515625" style="29" customWidth="1"/>
    <col min="15611" max="15611" width="7.42578125" style="29" customWidth="1"/>
    <col min="15612" max="15612" width="6.5703125" style="29" customWidth="1"/>
    <col min="15613" max="15613" width="5.7109375" style="29" customWidth="1"/>
    <col min="15614" max="15614" width="7.28515625" style="29" customWidth="1"/>
    <col min="15615" max="15615" width="7.42578125" style="29" customWidth="1"/>
    <col min="15616" max="15616" width="6.7109375" style="29" customWidth="1"/>
    <col min="15617" max="15618" width="6.42578125" style="29" customWidth="1"/>
    <col min="15619" max="15619" width="7" style="29" customWidth="1"/>
    <col min="15620" max="15620" width="6.5703125" style="29" customWidth="1"/>
    <col min="15621" max="15621" width="5.7109375" style="29" customWidth="1"/>
    <col min="15622" max="15622" width="7.140625" style="29" customWidth="1"/>
    <col min="15623" max="15623" width="7.42578125" style="29" customWidth="1"/>
    <col min="15624" max="15624" width="7.28515625" style="29" customWidth="1"/>
    <col min="15625" max="15625" width="6.140625" style="29" customWidth="1"/>
    <col min="15626" max="15860" width="9.140625" style="29"/>
    <col min="15861" max="15861" width="3.28515625" style="29" customWidth="1"/>
    <col min="15862" max="15862" width="2.85546875" style="29" customWidth="1"/>
    <col min="15863" max="15863" width="10.85546875" style="29" customWidth="1"/>
    <col min="15864" max="15864" width="10.7109375" style="29" customWidth="1"/>
    <col min="15865" max="15865" width="19.42578125" style="29" customWidth="1"/>
    <col min="15866" max="15866" width="7.28515625" style="29" customWidth="1"/>
    <col min="15867" max="15867" width="7.42578125" style="29" customWidth="1"/>
    <col min="15868" max="15868" width="6.5703125" style="29" customWidth="1"/>
    <col min="15869" max="15869" width="5.7109375" style="29" customWidth="1"/>
    <col min="15870" max="15870" width="7.28515625" style="29" customWidth="1"/>
    <col min="15871" max="15871" width="7.42578125" style="29" customWidth="1"/>
    <col min="15872" max="15872" width="6.7109375" style="29" customWidth="1"/>
    <col min="15873" max="15874" width="6.42578125" style="29" customWidth="1"/>
    <col min="15875" max="15875" width="7" style="29" customWidth="1"/>
    <col min="15876" max="15876" width="6.5703125" style="29" customWidth="1"/>
    <col min="15877" max="15877" width="5.7109375" style="29" customWidth="1"/>
    <col min="15878" max="15878" width="7.140625" style="29" customWidth="1"/>
    <col min="15879" max="15879" width="7.42578125" style="29" customWidth="1"/>
    <col min="15880" max="15880" width="7.28515625" style="29" customWidth="1"/>
    <col min="15881" max="15881" width="6.140625" style="29" customWidth="1"/>
    <col min="15882" max="16116" width="9.140625" style="29"/>
    <col min="16117" max="16117" width="3.28515625" style="29" customWidth="1"/>
    <col min="16118" max="16118" width="2.85546875" style="29" customWidth="1"/>
    <col min="16119" max="16119" width="10.85546875" style="29" customWidth="1"/>
    <col min="16120" max="16120" width="10.7109375" style="29" customWidth="1"/>
    <col min="16121" max="16121" width="19.42578125" style="29" customWidth="1"/>
    <col min="16122" max="16122" width="7.28515625" style="29" customWidth="1"/>
    <col min="16123" max="16123" width="7.42578125" style="29" customWidth="1"/>
    <col min="16124" max="16124" width="6.5703125" style="29" customWidth="1"/>
    <col min="16125" max="16125" width="5.7109375" style="29" customWidth="1"/>
    <col min="16126" max="16126" width="7.28515625" style="29" customWidth="1"/>
    <col min="16127" max="16127" width="7.42578125" style="29" customWidth="1"/>
    <col min="16128" max="16128" width="6.7109375" style="29" customWidth="1"/>
    <col min="16129" max="16130" width="6.42578125" style="29" customWidth="1"/>
    <col min="16131" max="16131" width="7" style="29" customWidth="1"/>
    <col min="16132" max="16132" width="6.5703125" style="29" customWidth="1"/>
    <col min="16133" max="16133" width="5.7109375" style="29" customWidth="1"/>
    <col min="16134" max="16134" width="7.140625" style="29" customWidth="1"/>
    <col min="16135" max="16135" width="7.42578125" style="29" customWidth="1"/>
    <col min="16136" max="16136" width="7.28515625" style="29" customWidth="1"/>
    <col min="16137" max="16137" width="6.140625" style="29" customWidth="1"/>
    <col min="16138" max="16384" width="9.140625" style="29"/>
  </cols>
  <sheetData>
    <row r="1" spans="1:21" ht="15" customHeight="1" x14ac:dyDescent="0.2">
      <c r="A1" s="42" t="s">
        <v>194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 t="s">
        <v>103</v>
      </c>
      <c r="U1" s="48"/>
    </row>
    <row r="2" spans="1:21" ht="6.75" customHeight="1" x14ac:dyDescent="0.2">
      <c r="A2" s="49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</row>
    <row r="3" spans="1:21" ht="15.75" customHeight="1" thickBot="1" x14ac:dyDescent="0.25">
      <c r="A3" s="629" t="s">
        <v>119</v>
      </c>
      <c r="B3" s="629"/>
      <c r="C3" s="629"/>
      <c r="D3" s="629"/>
      <c r="E3" s="629"/>
      <c r="F3" s="629"/>
      <c r="G3" s="629"/>
      <c r="H3" s="629"/>
      <c r="I3" s="629"/>
      <c r="J3" s="629"/>
      <c r="K3" s="629"/>
      <c r="L3" s="629"/>
      <c r="M3" s="629"/>
      <c r="N3" s="629"/>
      <c r="O3" s="629"/>
      <c r="P3" s="629"/>
      <c r="Q3" s="629"/>
      <c r="R3" s="629"/>
      <c r="S3" s="629"/>
      <c r="T3" s="629"/>
      <c r="U3" s="629"/>
    </row>
    <row r="4" spans="1:21" ht="26.25" customHeight="1" x14ac:dyDescent="0.2">
      <c r="A4" s="647" t="s">
        <v>79</v>
      </c>
      <c r="B4" s="649" t="s">
        <v>3</v>
      </c>
      <c r="C4" s="649" t="s">
        <v>80</v>
      </c>
      <c r="D4" s="649" t="s">
        <v>9</v>
      </c>
      <c r="E4" s="652" t="s">
        <v>10</v>
      </c>
      <c r="F4" s="633" t="s">
        <v>153</v>
      </c>
      <c r="G4" s="634"/>
      <c r="H4" s="634"/>
      <c r="I4" s="635"/>
      <c r="J4" s="633" t="s">
        <v>154</v>
      </c>
      <c r="K4" s="634"/>
      <c r="L4" s="634"/>
      <c r="M4" s="635"/>
      <c r="N4" s="636" t="s">
        <v>159</v>
      </c>
      <c r="O4" s="637"/>
      <c r="P4" s="637"/>
      <c r="Q4" s="638"/>
      <c r="R4" s="636" t="s">
        <v>156</v>
      </c>
      <c r="S4" s="637"/>
      <c r="T4" s="637"/>
      <c r="U4" s="638"/>
    </row>
    <row r="5" spans="1:21" x14ac:dyDescent="0.2">
      <c r="A5" s="648"/>
      <c r="B5" s="650"/>
      <c r="C5" s="650"/>
      <c r="D5" s="650"/>
      <c r="E5" s="653"/>
      <c r="F5" s="639" t="s">
        <v>13</v>
      </c>
      <c r="G5" s="641" t="s">
        <v>14</v>
      </c>
      <c r="H5" s="642"/>
      <c r="I5" s="643" t="s">
        <v>108</v>
      </c>
      <c r="J5" s="645" t="s">
        <v>13</v>
      </c>
      <c r="K5" s="641" t="s">
        <v>14</v>
      </c>
      <c r="L5" s="642"/>
      <c r="M5" s="643" t="s">
        <v>108</v>
      </c>
      <c r="N5" s="645" t="s">
        <v>13</v>
      </c>
      <c r="O5" s="641" t="s">
        <v>14</v>
      </c>
      <c r="P5" s="642"/>
      <c r="Q5" s="643" t="s">
        <v>108</v>
      </c>
      <c r="R5" s="645" t="s">
        <v>13</v>
      </c>
      <c r="S5" s="641" t="s">
        <v>14</v>
      </c>
      <c r="T5" s="642"/>
      <c r="U5" s="643" t="s">
        <v>108</v>
      </c>
    </row>
    <row r="6" spans="1:21" ht="116.25" customHeight="1" thickBot="1" x14ac:dyDescent="0.25">
      <c r="A6" s="640"/>
      <c r="B6" s="651"/>
      <c r="C6" s="651"/>
      <c r="D6" s="651"/>
      <c r="E6" s="654"/>
      <c r="F6" s="640"/>
      <c r="G6" s="70" t="s">
        <v>13</v>
      </c>
      <c r="H6" s="71" t="s">
        <v>81</v>
      </c>
      <c r="I6" s="644"/>
      <c r="J6" s="646"/>
      <c r="K6" s="70" t="s">
        <v>13</v>
      </c>
      <c r="L6" s="71" t="s">
        <v>81</v>
      </c>
      <c r="M6" s="644"/>
      <c r="N6" s="646"/>
      <c r="O6" s="70" t="s">
        <v>13</v>
      </c>
      <c r="P6" s="71" t="s">
        <v>81</v>
      </c>
      <c r="Q6" s="644"/>
      <c r="R6" s="646"/>
      <c r="S6" s="70" t="s">
        <v>13</v>
      </c>
      <c r="T6" s="71" t="s">
        <v>81</v>
      </c>
      <c r="U6" s="644"/>
    </row>
    <row r="7" spans="1:21" ht="171.75" customHeight="1" thickBot="1" x14ac:dyDescent="0.25">
      <c r="A7" s="43">
        <v>6</v>
      </c>
      <c r="B7" s="44">
        <v>6</v>
      </c>
      <c r="C7" s="45" t="s">
        <v>100</v>
      </c>
      <c r="D7" s="50" t="s">
        <v>126</v>
      </c>
      <c r="E7" s="72" t="s">
        <v>99</v>
      </c>
      <c r="F7" s="51">
        <f>'06 Programa'!K96</f>
        <v>8360.6999999999989</v>
      </c>
      <c r="G7" s="46">
        <f>'06 Programa'!L96</f>
        <v>6402.8999999999978</v>
      </c>
      <c r="H7" s="46">
        <f>'06 Programa'!M96</f>
        <v>4663.3</v>
      </c>
      <c r="I7" s="47">
        <f>'06 Programa'!N96</f>
        <v>1957.8000000000002</v>
      </c>
      <c r="J7" s="51">
        <f>'06 Programa'!O96</f>
        <v>9732.3000000000011</v>
      </c>
      <c r="K7" s="46">
        <f>'06 Programa'!P96</f>
        <v>8072.7000000000007</v>
      </c>
      <c r="L7" s="46">
        <f>'06 Programa'!Q96</f>
        <v>5683.2</v>
      </c>
      <c r="M7" s="47">
        <f>'06 Programa'!R96</f>
        <v>1659.6</v>
      </c>
      <c r="N7" s="51">
        <f>'06 Programa'!S96</f>
        <v>10130.1</v>
      </c>
      <c r="O7" s="46">
        <f>'06 Programa'!T96</f>
        <v>8254.9000000000015</v>
      </c>
      <c r="P7" s="46">
        <f>'06 Programa'!U96</f>
        <v>5683.6</v>
      </c>
      <c r="Q7" s="47">
        <f>'06 Programa'!V96</f>
        <v>1875.1999999999998</v>
      </c>
      <c r="R7" s="73"/>
      <c r="S7" s="74"/>
      <c r="T7" s="46"/>
      <c r="U7" s="47"/>
    </row>
    <row r="8" spans="1:21" ht="20.25" customHeight="1" thickBot="1" x14ac:dyDescent="0.25">
      <c r="A8" s="630" t="s">
        <v>82</v>
      </c>
      <c r="B8" s="631"/>
      <c r="C8" s="631"/>
      <c r="D8" s="631"/>
      <c r="E8" s="632"/>
      <c r="F8" s="75">
        <f t="shared" ref="F8:U8" si="0">SUM(F7)</f>
        <v>8360.6999999999989</v>
      </c>
      <c r="G8" s="76">
        <f t="shared" si="0"/>
        <v>6402.8999999999978</v>
      </c>
      <c r="H8" s="76">
        <f t="shared" si="0"/>
        <v>4663.3</v>
      </c>
      <c r="I8" s="77">
        <f t="shared" si="0"/>
        <v>1957.8000000000002</v>
      </c>
      <c r="J8" s="75">
        <f t="shared" si="0"/>
        <v>9732.3000000000011</v>
      </c>
      <c r="K8" s="76">
        <f t="shared" si="0"/>
        <v>8072.7000000000007</v>
      </c>
      <c r="L8" s="76">
        <f t="shared" si="0"/>
        <v>5683.2</v>
      </c>
      <c r="M8" s="77">
        <f t="shared" si="0"/>
        <v>1659.6</v>
      </c>
      <c r="N8" s="75">
        <f t="shared" si="0"/>
        <v>10130.1</v>
      </c>
      <c r="O8" s="52">
        <f>O7</f>
        <v>8254.9000000000015</v>
      </c>
      <c r="P8" s="52">
        <f t="shared" si="0"/>
        <v>5683.6</v>
      </c>
      <c r="Q8" s="78">
        <f>'06 Programa'!V96</f>
        <v>1875.1999999999998</v>
      </c>
      <c r="R8" s="75">
        <f t="shared" si="0"/>
        <v>0</v>
      </c>
      <c r="S8" s="52">
        <f t="shared" si="0"/>
        <v>0</v>
      </c>
      <c r="T8" s="52">
        <f t="shared" si="0"/>
        <v>0</v>
      </c>
      <c r="U8" s="78">
        <f t="shared" si="0"/>
        <v>0</v>
      </c>
    </row>
  </sheetData>
  <mergeCells count="23">
    <mergeCell ref="U5:U6"/>
    <mergeCell ref="E4:E6"/>
    <mergeCell ref="O5:P5"/>
    <mergeCell ref="Q5:Q6"/>
    <mergeCell ref="R5:R6"/>
    <mergeCell ref="S5:T5"/>
    <mergeCell ref="F4:I4"/>
    <mergeCell ref="A3:U3"/>
    <mergeCell ref="A8:E8"/>
    <mergeCell ref="J4:M4"/>
    <mergeCell ref="N4:Q4"/>
    <mergeCell ref="R4:U4"/>
    <mergeCell ref="F5:F6"/>
    <mergeCell ref="G5:H5"/>
    <mergeCell ref="I5:I6"/>
    <mergeCell ref="J5:J6"/>
    <mergeCell ref="K5:L5"/>
    <mergeCell ref="M5:M6"/>
    <mergeCell ref="N5:N6"/>
    <mergeCell ref="A4:A6"/>
    <mergeCell ref="B4:B6"/>
    <mergeCell ref="C4:C6"/>
    <mergeCell ref="D4:D6"/>
  </mergeCells>
  <printOptions horizontalCentered="1" verticalCentered="1"/>
  <pageMargins left="0.39370078740157483" right="0.39370078740157483" top="0.94488188976377963" bottom="0.74803149606299213" header="0.51181102362204722" footer="0.51181102362204722"/>
  <pageSetup paperSize="9" scale="90" firstPageNumber="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zoomScaleNormal="100" zoomScaleSheetLayoutView="100" workbookViewId="0">
      <selection activeCell="L4" sqref="L4:T4"/>
    </sheetView>
  </sheetViews>
  <sheetFormatPr defaultRowHeight="12.75" x14ac:dyDescent="0.2"/>
  <cols>
    <col min="1" max="6" width="8.7109375" style="29" customWidth="1"/>
    <col min="7" max="7" width="11.140625" style="29" customWidth="1"/>
    <col min="8" max="9" width="9.140625" style="29" hidden="1" customWidth="1"/>
    <col min="10" max="11" width="16.42578125" style="29" customWidth="1"/>
    <col min="12" max="13" width="8.7109375" style="29" customWidth="1"/>
    <col min="14" max="14" width="9.42578125" style="29" customWidth="1"/>
    <col min="15" max="15" width="9.140625" style="29" hidden="1" customWidth="1"/>
    <col min="16" max="16" width="8.28515625" style="29" hidden="1" customWidth="1"/>
    <col min="17" max="20" width="9.140625" style="29" hidden="1" customWidth="1"/>
    <col min="21" max="22" width="8.7109375" style="29" customWidth="1"/>
    <col min="23" max="23" width="7.140625" style="29" customWidth="1"/>
    <col min="24" max="24" width="2.28515625" style="29" customWidth="1"/>
    <col min="25" max="1021" width="8.7109375" style="29" customWidth="1"/>
    <col min="1022" max="16384" width="9.140625" style="29"/>
  </cols>
  <sheetData>
    <row r="1" spans="1:24" ht="17.25" customHeight="1" thickBot="1" x14ac:dyDescent="0.25">
      <c r="A1" s="53" t="s">
        <v>101</v>
      </c>
    </row>
    <row r="2" spans="1:24" ht="49.5" customHeight="1" thickBot="1" x14ac:dyDescent="0.25">
      <c r="A2" s="655" t="s">
        <v>78</v>
      </c>
      <c r="B2" s="656"/>
      <c r="C2" s="656"/>
      <c r="D2" s="656"/>
      <c r="E2" s="656"/>
      <c r="F2" s="656"/>
      <c r="G2" s="656"/>
      <c r="H2" s="656"/>
      <c r="I2" s="656"/>
      <c r="J2" s="67" t="s">
        <v>160</v>
      </c>
      <c r="K2" s="67" t="s">
        <v>161</v>
      </c>
      <c r="L2" s="657" t="s">
        <v>162</v>
      </c>
      <c r="M2" s="657"/>
      <c r="N2" s="657"/>
      <c r="O2" s="657"/>
      <c r="P2" s="657"/>
      <c r="Q2" s="657"/>
      <c r="R2" s="657"/>
      <c r="S2" s="657"/>
      <c r="T2" s="657"/>
      <c r="U2" s="658" t="s">
        <v>163</v>
      </c>
      <c r="V2" s="658"/>
      <c r="W2" s="658"/>
      <c r="X2" s="659"/>
    </row>
    <row r="3" spans="1:24" x14ac:dyDescent="0.2">
      <c r="A3" s="660" t="s">
        <v>120</v>
      </c>
      <c r="B3" s="661"/>
      <c r="C3" s="661"/>
      <c r="D3" s="661"/>
      <c r="E3" s="661"/>
      <c r="F3" s="661"/>
      <c r="G3" s="661"/>
      <c r="H3" s="661"/>
      <c r="I3" s="661"/>
      <c r="J3" s="68">
        <f>'06 Programa'!K92+'06 Programa'!K90+'06 Programa'!K84+'06 Programa'!K63+'06 Programa'!K50+'06 Programa'!K48+'06 Programa'!K46+'06 Programa'!K44+'06 Programa'!K42+'06 Programa'!K39+'06 Programa'!K36+'06 Programa'!K33+'06 Programa'!K30+'06 Programa'!K28+'06 Programa'!K26+'06 Programa'!K24+'06 Programa'!K22+'06 Programa'!K20</f>
        <v>7834.9999999999991</v>
      </c>
      <c r="K3" s="68">
        <f>'06 Programa'!O20+'06 Programa'!O22+'06 Programa'!O24+'06 Programa'!O26+'06 Programa'!O28+'06 Programa'!O30+'06 Programa'!O33+'06 Programa'!O36+'06 Programa'!O39+'06 Programa'!O42+'06 Programa'!O44+'06 Programa'!O46+'06 Programa'!O48+'06 Programa'!O50+'06 Programa'!O63+'06 Programa'!O84+'06 Programa'!O90+'06 Programa'!O92</f>
        <v>9118.4000000000015</v>
      </c>
      <c r="L3" s="662">
        <f>'06 Programa'!S92+'06 Programa'!S90+'06 Programa'!S84+'06 Programa'!S63+'06 Programa'!S50+'06 Programa'!S48+'06 Programa'!S46+'06 Programa'!S44+'06 Programa'!S42+'06 Programa'!S39+'06 Programa'!S36+'06 Programa'!S33+'06 Programa'!S30+'06 Programa'!S28+'06 Programa'!S26+'06 Programa'!S24+'06 Programa'!S22+'06 Programa'!S20</f>
        <v>9542.7000000000007</v>
      </c>
      <c r="M3" s="662"/>
      <c r="N3" s="662"/>
      <c r="O3" s="662"/>
      <c r="P3" s="662"/>
      <c r="Q3" s="662"/>
      <c r="R3" s="662"/>
      <c r="S3" s="662"/>
      <c r="T3" s="662"/>
      <c r="U3" s="663"/>
      <c r="V3" s="663"/>
      <c r="W3" s="663"/>
      <c r="X3" s="664"/>
    </row>
    <row r="4" spans="1:24" x14ac:dyDescent="0.2">
      <c r="A4" s="665" t="s">
        <v>131</v>
      </c>
      <c r="B4" s="666"/>
      <c r="C4" s="666"/>
      <c r="D4" s="666"/>
      <c r="E4" s="666"/>
      <c r="F4" s="666"/>
      <c r="G4" s="666"/>
      <c r="H4" s="666"/>
      <c r="I4" s="666"/>
      <c r="J4" s="60">
        <f>'06 Programa'!K31+'06 Programa'!K34+'06 Programa'!K37+'06 Programa'!K40+'06 Programa'!K54+'06 Programa'!K56+'06 Programa'!K58+'06 Programa'!K60+'06 Programa'!K62+'06 Programa'!K67+'06 Programa'!K65+'06 Programa'!K69+'06 Programa'!K71+'06 Programa'!K73+'06 Programa'!K76+'06 Programa'!K78+'06 Programa'!K80</f>
        <v>475.7</v>
      </c>
      <c r="K4" s="60">
        <f>'06 Programa'!O34+'06 Programa'!O31+'06 Programa'!O37+'06 Programa'!O40+'06 Programa'!O54+'06 Programa'!O56+'06 Programa'!O58+'06 Programa'!O60+'06 Programa'!O62+'06 Programa'!O65+'06 Programa'!O67+'06 Programa'!O69+'06 Programa'!O71+'06 Programa'!O73+'06 Programa'!O78+'06 Programa'!O80</f>
        <v>553.9</v>
      </c>
      <c r="L4" s="667">
        <f>'06 Programa'!S80+'06 Programa'!S78+'06 Programa'!S76+'06 Programa'!S73+'06 Programa'!S71+'06 Programa'!S69+'06 Programa'!S67+'06 Programa'!S65+'06 Programa'!S62+'06 Programa'!S60+'06 Programa'!S58+'06 Programa'!S56+'06 Programa'!S54+'06 Programa'!S40+'06 Programa'!S37+'06 Programa'!S34+'06 Programa'!S31</f>
        <v>537.4</v>
      </c>
      <c r="M4" s="667"/>
      <c r="N4" s="667"/>
      <c r="O4" s="667"/>
      <c r="P4" s="667"/>
      <c r="Q4" s="667"/>
      <c r="R4" s="667"/>
      <c r="S4" s="667"/>
      <c r="T4" s="667"/>
      <c r="U4" s="668"/>
      <c r="V4" s="668"/>
      <c r="W4" s="668"/>
      <c r="X4" s="669"/>
    </row>
    <row r="5" spans="1:24" x14ac:dyDescent="0.2">
      <c r="A5" s="665" t="s">
        <v>132</v>
      </c>
      <c r="B5" s="666"/>
      <c r="C5" s="666"/>
      <c r="D5" s="666"/>
      <c r="E5" s="666"/>
      <c r="F5" s="666"/>
      <c r="G5" s="666"/>
      <c r="H5" s="666"/>
      <c r="I5" s="666"/>
      <c r="J5" s="60">
        <v>0</v>
      </c>
      <c r="K5" s="60">
        <v>0</v>
      </c>
      <c r="L5" s="667">
        <v>0</v>
      </c>
      <c r="M5" s="667"/>
      <c r="N5" s="667"/>
      <c r="O5" s="667"/>
      <c r="P5" s="667"/>
      <c r="Q5" s="667"/>
      <c r="R5" s="667"/>
      <c r="S5" s="667"/>
      <c r="T5" s="667"/>
      <c r="U5" s="668"/>
      <c r="V5" s="668"/>
      <c r="W5" s="668"/>
      <c r="X5" s="669"/>
    </row>
    <row r="6" spans="1:24" x14ac:dyDescent="0.2">
      <c r="A6" s="665" t="s">
        <v>133</v>
      </c>
      <c r="B6" s="666"/>
      <c r="C6" s="666"/>
      <c r="D6" s="666"/>
      <c r="E6" s="666"/>
      <c r="F6" s="666"/>
      <c r="G6" s="666"/>
      <c r="H6" s="666"/>
      <c r="I6" s="666"/>
      <c r="J6" s="60">
        <f>'06 Programa'!K75</f>
        <v>50</v>
      </c>
      <c r="K6" s="60">
        <f>'06 Programa'!O75</f>
        <v>60</v>
      </c>
      <c r="L6" s="667">
        <f>'06 Programa'!S75</f>
        <v>50</v>
      </c>
      <c r="M6" s="667"/>
      <c r="N6" s="667"/>
      <c r="O6" s="667"/>
      <c r="P6" s="667"/>
      <c r="Q6" s="667"/>
      <c r="R6" s="667"/>
      <c r="S6" s="667"/>
      <c r="T6" s="667"/>
      <c r="U6" s="668"/>
      <c r="V6" s="668"/>
      <c r="W6" s="668"/>
      <c r="X6" s="669"/>
    </row>
    <row r="7" spans="1:24" x14ac:dyDescent="0.2">
      <c r="A7" s="665" t="s">
        <v>134</v>
      </c>
      <c r="B7" s="666"/>
      <c r="C7" s="666"/>
      <c r="D7" s="666"/>
      <c r="E7" s="666"/>
      <c r="F7" s="666"/>
      <c r="G7" s="666"/>
      <c r="H7" s="666"/>
      <c r="I7" s="666"/>
      <c r="J7" s="60">
        <v>0</v>
      </c>
      <c r="K7" s="60">
        <v>0</v>
      </c>
      <c r="L7" s="667">
        <v>0</v>
      </c>
      <c r="M7" s="667"/>
      <c r="N7" s="667"/>
      <c r="O7" s="667"/>
      <c r="P7" s="667"/>
      <c r="Q7" s="667"/>
      <c r="R7" s="667"/>
      <c r="S7" s="667"/>
      <c r="T7" s="667"/>
      <c r="U7" s="670"/>
      <c r="V7" s="670"/>
      <c r="W7" s="670"/>
      <c r="X7" s="671"/>
    </row>
    <row r="8" spans="1:24" x14ac:dyDescent="0.2">
      <c r="A8" s="672" t="s">
        <v>121</v>
      </c>
      <c r="B8" s="673"/>
      <c r="C8" s="673"/>
      <c r="D8" s="673"/>
      <c r="E8" s="673"/>
      <c r="F8" s="673"/>
      <c r="G8" s="673"/>
      <c r="H8" s="54"/>
      <c r="I8" s="55"/>
      <c r="J8" s="60">
        <v>0</v>
      </c>
      <c r="K8" s="60">
        <v>0</v>
      </c>
      <c r="L8" s="674">
        <v>0</v>
      </c>
      <c r="M8" s="674"/>
      <c r="N8" s="674"/>
      <c r="O8" s="674"/>
      <c r="P8" s="674"/>
      <c r="Q8" s="674"/>
      <c r="R8" s="674"/>
      <c r="S8" s="674"/>
      <c r="T8" s="674"/>
      <c r="U8" s="670"/>
      <c r="V8" s="670"/>
      <c r="W8" s="670"/>
      <c r="X8" s="671"/>
    </row>
    <row r="9" spans="1:24" ht="13.5" customHeight="1" x14ac:dyDescent="0.2">
      <c r="A9" s="675" t="s">
        <v>135</v>
      </c>
      <c r="B9" s="676"/>
      <c r="C9" s="676"/>
      <c r="D9" s="676"/>
      <c r="E9" s="676"/>
      <c r="F9" s="676"/>
      <c r="G9" s="676"/>
      <c r="H9" s="676"/>
      <c r="I9" s="676"/>
      <c r="J9" s="243">
        <v>0</v>
      </c>
      <c r="K9" s="243">
        <v>0</v>
      </c>
      <c r="L9" s="677">
        <v>0</v>
      </c>
      <c r="M9" s="677"/>
      <c r="N9" s="677"/>
      <c r="O9" s="677"/>
      <c r="P9" s="677"/>
      <c r="Q9" s="677"/>
      <c r="R9" s="677"/>
      <c r="S9" s="677"/>
      <c r="T9" s="677"/>
      <c r="U9" s="678"/>
      <c r="V9" s="678"/>
      <c r="W9" s="678"/>
      <c r="X9" s="679"/>
    </row>
    <row r="10" spans="1:24" x14ac:dyDescent="0.2">
      <c r="A10" s="665" t="s">
        <v>136</v>
      </c>
      <c r="B10" s="666"/>
      <c r="C10" s="666"/>
      <c r="D10" s="666"/>
      <c r="E10" s="666"/>
      <c r="F10" s="666"/>
      <c r="G10" s="666"/>
      <c r="H10" s="666"/>
      <c r="I10" s="666"/>
      <c r="J10" s="60">
        <v>0</v>
      </c>
      <c r="K10" s="60">
        <v>0</v>
      </c>
      <c r="L10" s="667">
        <v>0</v>
      </c>
      <c r="M10" s="667"/>
      <c r="N10" s="667"/>
      <c r="O10" s="667"/>
      <c r="P10" s="667"/>
      <c r="Q10" s="667"/>
      <c r="R10" s="667"/>
      <c r="S10" s="667"/>
      <c r="T10" s="667"/>
      <c r="U10" s="670"/>
      <c r="V10" s="670"/>
      <c r="W10" s="670"/>
      <c r="X10" s="671"/>
    </row>
    <row r="11" spans="1:24" x14ac:dyDescent="0.2">
      <c r="A11" s="665" t="s">
        <v>137</v>
      </c>
      <c r="B11" s="666"/>
      <c r="C11" s="666"/>
      <c r="D11" s="666"/>
      <c r="E11" s="666"/>
      <c r="F11" s="666"/>
      <c r="G11" s="666"/>
      <c r="H11" s="666"/>
      <c r="I11" s="666"/>
      <c r="J11" s="60">
        <v>0</v>
      </c>
      <c r="K11" s="60">
        <v>0</v>
      </c>
      <c r="L11" s="667">
        <v>0</v>
      </c>
      <c r="M11" s="667"/>
      <c r="N11" s="667"/>
      <c r="O11" s="667"/>
      <c r="P11" s="667"/>
      <c r="Q11" s="667"/>
      <c r="R11" s="667"/>
      <c r="S11" s="667"/>
      <c r="T11" s="667"/>
      <c r="U11" s="670"/>
      <c r="V11" s="670"/>
      <c r="W11" s="670"/>
      <c r="X11" s="671"/>
    </row>
    <row r="12" spans="1:24" x14ac:dyDescent="0.2">
      <c r="A12" s="672" t="s">
        <v>138</v>
      </c>
      <c r="B12" s="673"/>
      <c r="C12" s="673"/>
      <c r="D12" s="673"/>
      <c r="E12" s="673"/>
      <c r="F12" s="673"/>
      <c r="G12" s="673"/>
      <c r="H12" s="54"/>
      <c r="I12" s="55"/>
      <c r="J12" s="60">
        <v>0</v>
      </c>
      <c r="K12" s="60">
        <v>0</v>
      </c>
      <c r="L12" s="674">
        <v>0</v>
      </c>
      <c r="M12" s="674"/>
      <c r="N12" s="674"/>
      <c r="O12" s="674"/>
      <c r="P12" s="674"/>
      <c r="Q12" s="674"/>
      <c r="R12" s="674"/>
      <c r="S12" s="674"/>
      <c r="T12" s="674"/>
      <c r="U12" s="670"/>
      <c r="V12" s="670"/>
      <c r="W12" s="670"/>
      <c r="X12" s="671"/>
    </row>
    <row r="13" spans="1:24" x14ac:dyDescent="0.2">
      <c r="A13" s="665" t="s">
        <v>125</v>
      </c>
      <c r="B13" s="666"/>
      <c r="C13" s="666"/>
      <c r="D13" s="666"/>
      <c r="E13" s="666"/>
      <c r="F13" s="666"/>
      <c r="G13" s="666"/>
      <c r="H13" s="666"/>
      <c r="I13" s="666"/>
      <c r="J13" s="60">
        <v>0</v>
      </c>
      <c r="K13" s="60">
        <v>0</v>
      </c>
      <c r="L13" s="667">
        <v>0</v>
      </c>
      <c r="M13" s="667"/>
      <c r="N13" s="667"/>
      <c r="O13" s="667"/>
      <c r="P13" s="667"/>
      <c r="Q13" s="667"/>
      <c r="R13" s="667"/>
      <c r="S13" s="667"/>
      <c r="T13" s="667"/>
      <c r="U13" s="670"/>
      <c r="V13" s="670"/>
      <c r="W13" s="670"/>
      <c r="X13" s="671"/>
    </row>
    <row r="14" spans="1:24" x14ac:dyDescent="0.2">
      <c r="A14" s="665" t="s">
        <v>139</v>
      </c>
      <c r="B14" s="666"/>
      <c r="C14" s="666"/>
      <c r="D14" s="666"/>
      <c r="E14" s="666"/>
      <c r="F14" s="666"/>
      <c r="G14" s="666"/>
      <c r="H14" s="666"/>
      <c r="I14" s="666"/>
      <c r="J14" s="60">
        <v>0</v>
      </c>
      <c r="K14" s="60">
        <v>0</v>
      </c>
      <c r="L14" s="667">
        <v>0</v>
      </c>
      <c r="M14" s="667"/>
      <c r="N14" s="667"/>
      <c r="O14" s="667"/>
      <c r="P14" s="667"/>
      <c r="Q14" s="667"/>
      <c r="R14" s="667"/>
      <c r="S14" s="667"/>
      <c r="T14" s="667"/>
      <c r="U14" s="670"/>
      <c r="V14" s="670"/>
      <c r="W14" s="670"/>
      <c r="X14" s="671"/>
    </row>
    <row r="15" spans="1:24" ht="20.25" customHeight="1" thickBot="1" x14ac:dyDescent="0.25">
      <c r="A15" s="680" t="s">
        <v>26</v>
      </c>
      <c r="B15" s="681"/>
      <c r="C15" s="681"/>
      <c r="D15" s="681"/>
      <c r="E15" s="681"/>
      <c r="F15" s="681"/>
      <c r="G15" s="681"/>
      <c r="H15" s="681"/>
      <c r="I15" s="681"/>
      <c r="J15" s="69">
        <f>SUM(J3:J14)</f>
        <v>8360.6999999999989</v>
      </c>
      <c r="K15" s="69">
        <f>SUM(K3:K14)</f>
        <v>9732.3000000000011</v>
      </c>
      <c r="L15" s="682">
        <f>SUM(L3:T14)</f>
        <v>10130.1</v>
      </c>
      <c r="M15" s="682"/>
      <c r="N15" s="682"/>
      <c r="O15" s="682"/>
      <c r="P15" s="682"/>
      <c r="Q15" s="682"/>
      <c r="R15" s="682"/>
      <c r="S15" s="682"/>
      <c r="T15" s="682"/>
      <c r="U15" s="683"/>
      <c r="V15" s="683"/>
      <c r="W15" s="683"/>
      <c r="X15" s="684"/>
    </row>
  </sheetData>
  <mergeCells count="42">
    <mergeCell ref="A14:I14"/>
    <mergeCell ref="L14:T14"/>
    <mergeCell ref="U14:X14"/>
    <mergeCell ref="A15:I15"/>
    <mergeCell ref="L15:T15"/>
    <mergeCell ref="U15:X15"/>
    <mergeCell ref="A12:G12"/>
    <mergeCell ref="L12:T12"/>
    <mergeCell ref="U12:X12"/>
    <mergeCell ref="A13:I13"/>
    <mergeCell ref="L13:T13"/>
    <mergeCell ref="U13:X13"/>
    <mergeCell ref="A10:I10"/>
    <mergeCell ref="L10:T10"/>
    <mergeCell ref="U10:X10"/>
    <mergeCell ref="A11:I11"/>
    <mergeCell ref="L11:T11"/>
    <mergeCell ref="U11:X11"/>
    <mergeCell ref="A8:G8"/>
    <mergeCell ref="L8:T8"/>
    <mergeCell ref="U8:X8"/>
    <mergeCell ref="A9:I9"/>
    <mergeCell ref="L9:T9"/>
    <mergeCell ref="U9:X9"/>
    <mergeCell ref="A6:I6"/>
    <mergeCell ref="L6:T6"/>
    <mergeCell ref="U6:X6"/>
    <mergeCell ref="A7:I7"/>
    <mergeCell ref="L7:T7"/>
    <mergeCell ref="U7:X7"/>
    <mergeCell ref="A4:I4"/>
    <mergeCell ref="L4:T4"/>
    <mergeCell ref="U4:X4"/>
    <mergeCell ref="A5:I5"/>
    <mergeCell ref="L5:T5"/>
    <mergeCell ref="U5:X5"/>
    <mergeCell ref="A2:I2"/>
    <mergeCell ref="L2:T2"/>
    <mergeCell ref="U2:X2"/>
    <mergeCell ref="A3:I3"/>
    <mergeCell ref="L3:T3"/>
    <mergeCell ref="U3:X3"/>
  </mergeCells>
  <pageMargins left="0.39370078740157483" right="0.39370078740157483" top="0.78740157480314965" bottom="0.39370078740157483" header="0.51181102362204722" footer="0.11811023622047245"/>
  <pageSetup paperSize="9" scale="90" firstPageNumber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4" zoomScale="90" zoomScaleNormal="90" zoomScaleSheetLayoutView="100" workbookViewId="0">
      <selection activeCell="F19" sqref="F19"/>
    </sheetView>
  </sheetViews>
  <sheetFormatPr defaultRowHeight="15.75" x14ac:dyDescent="0.25"/>
  <cols>
    <col min="1" max="1" width="39.28515625" style="56" customWidth="1"/>
    <col min="2" max="2" width="10.140625" style="56" customWidth="1"/>
    <col min="3" max="3" width="9.140625" style="56"/>
    <col min="4" max="4" width="13.28515625" style="56" customWidth="1"/>
    <col min="5" max="5" width="9.140625" style="56"/>
    <col min="6" max="6" width="10.140625" style="56" bestFit="1" customWidth="1"/>
    <col min="7" max="9" width="9.140625" style="56"/>
    <col min="10" max="10" width="0.140625" style="56" customWidth="1"/>
    <col min="11" max="228" width="9.140625" style="56"/>
    <col min="229" max="229" width="29.85546875" style="56" customWidth="1"/>
    <col min="230" max="230" width="10.140625" style="56" customWidth="1"/>
    <col min="231" max="484" width="9.140625" style="56"/>
    <col min="485" max="485" width="29.85546875" style="56" customWidth="1"/>
    <col min="486" max="486" width="10.140625" style="56" customWidth="1"/>
    <col min="487" max="740" width="9.140625" style="56"/>
    <col min="741" max="741" width="29.85546875" style="56" customWidth="1"/>
    <col min="742" max="742" width="10.140625" style="56" customWidth="1"/>
    <col min="743" max="996" width="9.140625" style="56"/>
    <col min="997" max="997" width="29.85546875" style="56" customWidth="1"/>
    <col min="998" max="998" width="10.140625" style="56" customWidth="1"/>
    <col min="999" max="1252" width="9.140625" style="56"/>
    <col min="1253" max="1253" width="29.85546875" style="56" customWidth="1"/>
    <col min="1254" max="1254" width="10.140625" style="56" customWidth="1"/>
    <col min="1255" max="1508" width="9.140625" style="56"/>
    <col min="1509" max="1509" width="29.85546875" style="56" customWidth="1"/>
    <col min="1510" max="1510" width="10.140625" style="56" customWidth="1"/>
    <col min="1511" max="1764" width="9.140625" style="56"/>
    <col min="1765" max="1765" width="29.85546875" style="56" customWidth="1"/>
    <col min="1766" max="1766" width="10.140625" style="56" customWidth="1"/>
    <col min="1767" max="2020" width="9.140625" style="56"/>
    <col min="2021" max="2021" width="29.85546875" style="56" customWidth="1"/>
    <col min="2022" max="2022" width="10.140625" style="56" customWidth="1"/>
    <col min="2023" max="2276" width="9.140625" style="56"/>
    <col min="2277" max="2277" width="29.85546875" style="56" customWidth="1"/>
    <col min="2278" max="2278" width="10.140625" style="56" customWidth="1"/>
    <col min="2279" max="2532" width="9.140625" style="56"/>
    <col min="2533" max="2533" width="29.85546875" style="56" customWidth="1"/>
    <col min="2534" max="2534" width="10.140625" style="56" customWidth="1"/>
    <col min="2535" max="2788" width="9.140625" style="56"/>
    <col min="2789" max="2789" width="29.85546875" style="56" customWidth="1"/>
    <col min="2790" max="2790" width="10.140625" style="56" customWidth="1"/>
    <col min="2791" max="3044" width="9.140625" style="56"/>
    <col min="3045" max="3045" width="29.85546875" style="56" customWidth="1"/>
    <col min="3046" max="3046" width="10.140625" style="56" customWidth="1"/>
    <col min="3047" max="3300" width="9.140625" style="56"/>
    <col min="3301" max="3301" width="29.85546875" style="56" customWidth="1"/>
    <col min="3302" max="3302" width="10.140625" style="56" customWidth="1"/>
    <col min="3303" max="3556" width="9.140625" style="56"/>
    <col min="3557" max="3557" width="29.85546875" style="56" customWidth="1"/>
    <col min="3558" max="3558" width="10.140625" style="56" customWidth="1"/>
    <col min="3559" max="3812" width="9.140625" style="56"/>
    <col min="3813" max="3813" width="29.85546875" style="56" customWidth="1"/>
    <col min="3814" max="3814" width="10.140625" style="56" customWidth="1"/>
    <col min="3815" max="4068" width="9.140625" style="56"/>
    <col min="4069" max="4069" width="29.85546875" style="56" customWidth="1"/>
    <col min="4070" max="4070" width="10.140625" style="56" customWidth="1"/>
    <col min="4071" max="4324" width="9.140625" style="56"/>
    <col min="4325" max="4325" width="29.85546875" style="56" customWidth="1"/>
    <col min="4326" max="4326" width="10.140625" style="56" customWidth="1"/>
    <col min="4327" max="4580" width="9.140625" style="56"/>
    <col min="4581" max="4581" width="29.85546875" style="56" customWidth="1"/>
    <col min="4582" max="4582" width="10.140625" style="56" customWidth="1"/>
    <col min="4583" max="4836" width="9.140625" style="56"/>
    <col min="4837" max="4837" width="29.85546875" style="56" customWidth="1"/>
    <col min="4838" max="4838" width="10.140625" style="56" customWidth="1"/>
    <col min="4839" max="5092" width="9.140625" style="56"/>
    <col min="5093" max="5093" width="29.85546875" style="56" customWidth="1"/>
    <col min="5094" max="5094" width="10.140625" style="56" customWidth="1"/>
    <col min="5095" max="5348" width="9.140625" style="56"/>
    <col min="5349" max="5349" width="29.85546875" style="56" customWidth="1"/>
    <col min="5350" max="5350" width="10.140625" style="56" customWidth="1"/>
    <col min="5351" max="5604" width="9.140625" style="56"/>
    <col min="5605" max="5605" width="29.85546875" style="56" customWidth="1"/>
    <col min="5606" max="5606" width="10.140625" style="56" customWidth="1"/>
    <col min="5607" max="5860" width="9.140625" style="56"/>
    <col min="5861" max="5861" width="29.85546875" style="56" customWidth="1"/>
    <col min="5862" max="5862" width="10.140625" style="56" customWidth="1"/>
    <col min="5863" max="6116" width="9.140625" style="56"/>
    <col min="6117" max="6117" width="29.85546875" style="56" customWidth="1"/>
    <col min="6118" max="6118" width="10.140625" style="56" customWidth="1"/>
    <col min="6119" max="6372" width="9.140625" style="56"/>
    <col min="6373" max="6373" width="29.85546875" style="56" customWidth="1"/>
    <col min="6374" max="6374" width="10.140625" style="56" customWidth="1"/>
    <col min="6375" max="6628" width="9.140625" style="56"/>
    <col min="6629" max="6629" width="29.85546875" style="56" customWidth="1"/>
    <col min="6630" max="6630" width="10.140625" style="56" customWidth="1"/>
    <col min="6631" max="6884" width="9.140625" style="56"/>
    <col min="6885" max="6885" width="29.85546875" style="56" customWidth="1"/>
    <col min="6886" max="6886" width="10.140625" style="56" customWidth="1"/>
    <col min="6887" max="7140" width="9.140625" style="56"/>
    <col min="7141" max="7141" width="29.85546875" style="56" customWidth="1"/>
    <col min="7142" max="7142" width="10.140625" style="56" customWidth="1"/>
    <col min="7143" max="7396" width="9.140625" style="56"/>
    <col min="7397" max="7397" width="29.85546875" style="56" customWidth="1"/>
    <col min="7398" max="7398" width="10.140625" style="56" customWidth="1"/>
    <col min="7399" max="7652" width="9.140625" style="56"/>
    <col min="7653" max="7653" width="29.85546875" style="56" customWidth="1"/>
    <col min="7654" max="7654" width="10.140625" style="56" customWidth="1"/>
    <col min="7655" max="7908" width="9.140625" style="56"/>
    <col min="7909" max="7909" width="29.85546875" style="56" customWidth="1"/>
    <col min="7910" max="7910" width="10.140625" style="56" customWidth="1"/>
    <col min="7911" max="8164" width="9.140625" style="56"/>
    <col min="8165" max="8165" width="29.85546875" style="56" customWidth="1"/>
    <col min="8166" max="8166" width="10.140625" style="56" customWidth="1"/>
    <col min="8167" max="8420" width="9.140625" style="56"/>
    <col min="8421" max="8421" width="29.85546875" style="56" customWidth="1"/>
    <col min="8422" max="8422" width="10.140625" style="56" customWidth="1"/>
    <col min="8423" max="8676" width="9.140625" style="56"/>
    <col min="8677" max="8677" width="29.85546875" style="56" customWidth="1"/>
    <col min="8678" max="8678" width="10.140625" style="56" customWidth="1"/>
    <col min="8679" max="8932" width="9.140625" style="56"/>
    <col min="8933" max="8933" width="29.85546875" style="56" customWidth="1"/>
    <col min="8934" max="8934" width="10.140625" style="56" customWidth="1"/>
    <col min="8935" max="9188" width="9.140625" style="56"/>
    <col min="9189" max="9189" width="29.85546875" style="56" customWidth="1"/>
    <col min="9190" max="9190" width="10.140625" style="56" customWidth="1"/>
    <col min="9191" max="9444" width="9.140625" style="56"/>
    <col min="9445" max="9445" width="29.85546875" style="56" customWidth="1"/>
    <col min="9446" max="9446" width="10.140625" style="56" customWidth="1"/>
    <col min="9447" max="9700" width="9.140625" style="56"/>
    <col min="9701" max="9701" width="29.85546875" style="56" customWidth="1"/>
    <col min="9702" max="9702" width="10.140625" style="56" customWidth="1"/>
    <col min="9703" max="9956" width="9.140625" style="56"/>
    <col min="9957" max="9957" width="29.85546875" style="56" customWidth="1"/>
    <col min="9958" max="9958" width="10.140625" style="56" customWidth="1"/>
    <col min="9959" max="10212" width="9.140625" style="56"/>
    <col min="10213" max="10213" width="29.85546875" style="56" customWidth="1"/>
    <col min="10214" max="10214" width="10.140625" style="56" customWidth="1"/>
    <col min="10215" max="10468" width="9.140625" style="56"/>
    <col min="10469" max="10469" width="29.85546875" style="56" customWidth="1"/>
    <col min="10470" max="10470" width="10.140625" style="56" customWidth="1"/>
    <col min="10471" max="10724" width="9.140625" style="56"/>
    <col min="10725" max="10725" width="29.85546875" style="56" customWidth="1"/>
    <col min="10726" max="10726" width="10.140625" style="56" customWidth="1"/>
    <col min="10727" max="10980" width="9.140625" style="56"/>
    <col min="10981" max="10981" width="29.85546875" style="56" customWidth="1"/>
    <col min="10982" max="10982" width="10.140625" style="56" customWidth="1"/>
    <col min="10983" max="11236" width="9.140625" style="56"/>
    <col min="11237" max="11237" width="29.85546875" style="56" customWidth="1"/>
    <col min="11238" max="11238" width="10.140625" style="56" customWidth="1"/>
    <col min="11239" max="11492" width="9.140625" style="56"/>
    <col min="11493" max="11493" width="29.85546875" style="56" customWidth="1"/>
    <col min="11494" max="11494" width="10.140625" style="56" customWidth="1"/>
    <col min="11495" max="11748" width="9.140625" style="56"/>
    <col min="11749" max="11749" width="29.85546875" style="56" customWidth="1"/>
    <col min="11750" max="11750" width="10.140625" style="56" customWidth="1"/>
    <col min="11751" max="12004" width="9.140625" style="56"/>
    <col min="12005" max="12005" width="29.85546875" style="56" customWidth="1"/>
    <col min="12006" max="12006" width="10.140625" style="56" customWidth="1"/>
    <col min="12007" max="12260" width="9.140625" style="56"/>
    <col min="12261" max="12261" width="29.85546875" style="56" customWidth="1"/>
    <col min="12262" max="12262" width="10.140625" style="56" customWidth="1"/>
    <col min="12263" max="12516" width="9.140625" style="56"/>
    <col min="12517" max="12517" width="29.85546875" style="56" customWidth="1"/>
    <col min="12518" max="12518" width="10.140625" style="56" customWidth="1"/>
    <col min="12519" max="12772" width="9.140625" style="56"/>
    <col min="12773" max="12773" width="29.85546875" style="56" customWidth="1"/>
    <col min="12774" max="12774" width="10.140625" style="56" customWidth="1"/>
    <col min="12775" max="13028" width="9.140625" style="56"/>
    <col min="13029" max="13029" width="29.85546875" style="56" customWidth="1"/>
    <col min="13030" max="13030" width="10.140625" style="56" customWidth="1"/>
    <col min="13031" max="13284" width="9.140625" style="56"/>
    <col min="13285" max="13285" width="29.85546875" style="56" customWidth="1"/>
    <col min="13286" max="13286" width="10.140625" style="56" customWidth="1"/>
    <col min="13287" max="13540" width="9.140625" style="56"/>
    <col min="13541" max="13541" width="29.85546875" style="56" customWidth="1"/>
    <col min="13542" max="13542" width="10.140625" style="56" customWidth="1"/>
    <col min="13543" max="13796" width="9.140625" style="56"/>
    <col min="13797" max="13797" width="29.85546875" style="56" customWidth="1"/>
    <col min="13798" max="13798" width="10.140625" style="56" customWidth="1"/>
    <col min="13799" max="14052" width="9.140625" style="56"/>
    <col min="14053" max="14053" width="29.85546875" style="56" customWidth="1"/>
    <col min="14054" max="14054" width="10.140625" style="56" customWidth="1"/>
    <col min="14055" max="14308" width="9.140625" style="56"/>
    <col min="14309" max="14309" width="29.85546875" style="56" customWidth="1"/>
    <col min="14310" max="14310" width="10.140625" style="56" customWidth="1"/>
    <col min="14311" max="14564" width="9.140625" style="56"/>
    <col min="14565" max="14565" width="29.85546875" style="56" customWidth="1"/>
    <col min="14566" max="14566" width="10.140625" style="56" customWidth="1"/>
    <col min="14567" max="14820" width="9.140625" style="56"/>
    <col min="14821" max="14821" width="29.85546875" style="56" customWidth="1"/>
    <col min="14822" max="14822" width="10.140625" style="56" customWidth="1"/>
    <col min="14823" max="15076" width="9.140625" style="56"/>
    <col min="15077" max="15077" width="29.85546875" style="56" customWidth="1"/>
    <col min="15078" max="15078" width="10.140625" style="56" customWidth="1"/>
    <col min="15079" max="15332" width="9.140625" style="56"/>
    <col min="15333" max="15333" width="29.85546875" style="56" customWidth="1"/>
    <col min="15334" max="15334" width="10.140625" style="56" customWidth="1"/>
    <col min="15335" max="15588" width="9.140625" style="56"/>
    <col min="15589" max="15589" width="29.85546875" style="56" customWidth="1"/>
    <col min="15590" max="15590" width="10.140625" style="56" customWidth="1"/>
    <col min="15591" max="15844" width="9.140625" style="56"/>
    <col min="15845" max="15845" width="29.85546875" style="56" customWidth="1"/>
    <col min="15846" max="15846" width="10.140625" style="56" customWidth="1"/>
    <col min="15847" max="16100" width="9.140625" style="56"/>
    <col min="16101" max="16101" width="29.85546875" style="56" customWidth="1"/>
    <col min="16102" max="16102" width="10.140625" style="56" customWidth="1"/>
    <col min="16103" max="16384" width="9.140625" style="56"/>
  </cols>
  <sheetData>
    <row r="1" spans="1:9" ht="18" customHeight="1" x14ac:dyDescent="0.25">
      <c r="A1" s="175" t="s">
        <v>101</v>
      </c>
      <c r="B1" s="29"/>
      <c r="C1" s="29"/>
      <c r="D1" s="29"/>
      <c r="E1" s="29"/>
      <c r="F1" s="29"/>
      <c r="G1" s="29"/>
      <c r="H1" s="29"/>
      <c r="I1" s="29"/>
    </row>
    <row r="2" spans="1:9" ht="19.5" customHeight="1" x14ac:dyDescent="0.25">
      <c r="A2" s="685" t="s">
        <v>83</v>
      </c>
      <c r="B2" s="686"/>
      <c r="C2" s="686"/>
      <c r="D2" s="686"/>
      <c r="E2" s="686"/>
      <c r="F2" s="686"/>
      <c r="G2" s="686"/>
      <c r="H2" s="686"/>
      <c r="I2" s="686"/>
    </row>
    <row r="3" spans="1:9" ht="16.5" thickBot="1" x14ac:dyDescent="0.3">
      <c r="A3" s="705" t="s">
        <v>119</v>
      </c>
      <c r="B3" s="705"/>
      <c r="C3" s="705"/>
      <c r="D3" s="705"/>
      <c r="E3" s="705"/>
      <c r="F3" s="705"/>
      <c r="G3" s="705"/>
      <c r="H3" s="705"/>
      <c r="I3" s="705"/>
    </row>
    <row r="4" spans="1:9" x14ac:dyDescent="0.25">
      <c r="A4" s="687" t="s">
        <v>84</v>
      </c>
      <c r="B4" s="690" t="s">
        <v>164</v>
      </c>
      <c r="C4" s="693" t="s">
        <v>85</v>
      </c>
      <c r="D4" s="694"/>
      <c r="E4" s="695"/>
      <c r="F4" s="690" t="s">
        <v>165</v>
      </c>
      <c r="G4" s="690" t="s">
        <v>166</v>
      </c>
      <c r="H4" s="690" t="s">
        <v>129</v>
      </c>
      <c r="I4" s="690" t="s">
        <v>167</v>
      </c>
    </row>
    <row r="5" spans="1:9" x14ac:dyDescent="0.25">
      <c r="A5" s="688"/>
      <c r="B5" s="691"/>
      <c r="C5" s="706" t="s">
        <v>122</v>
      </c>
      <c r="D5" s="707"/>
      <c r="E5" s="708"/>
      <c r="F5" s="691"/>
      <c r="G5" s="691"/>
      <c r="H5" s="691"/>
      <c r="I5" s="691"/>
    </row>
    <row r="6" spans="1:9" x14ac:dyDescent="0.25">
      <c r="A6" s="688"/>
      <c r="B6" s="691"/>
      <c r="C6" s="696" t="s">
        <v>86</v>
      </c>
      <c r="D6" s="699" t="s">
        <v>87</v>
      </c>
      <c r="E6" s="702" t="s">
        <v>88</v>
      </c>
      <c r="F6" s="691"/>
      <c r="G6" s="691"/>
      <c r="H6" s="691"/>
      <c r="I6" s="691"/>
    </row>
    <row r="7" spans="1:9" x14ac:dyDescent="0.25">
      <c r="A7" s="688"/>
      <c r="B7" s="691"/>
      <c r="C7" s="697"/>
      <c r="D7" s="700"/>
      <c r="E7" s="703"/>
      <c r="F7" s="691"/>
      <c r="G7" s="691"/>
      <c r="H7" s="691"/>
      <c r="I7" s="691"/>
    </row>
    <row r="8" spans="1:9" ht="131.25" customHeight="1" thickBot="1" x14ac:dyDescent="0.3">
      <c r="A8" s="689"/>
      <c r="B8" s="692"/>
      <c r="C8" s="698"/>
      <c r="D8" s="701"/>
      <c r="E8" s="704"/>
      <c r="F8" s="692"/>
      <c r="G8" s="692"/>
      <c r="H8" s="692"/>
      <c r="I8" s="692"/>
    </row>
    <row r="9" spans="1:9" x14ac:dyDescent="0.25">
      <c r="A9" s="176" t="s">
        <v>89</v>
      </c>
      <c r="B9" s="177">
        <f>'06 Programa'!K96</f>
        <v>8360.6999999999989</v>
      </c>
      <c r="C9" s="178">
        <f>+B9</f>
        <v>8360.6999999999989</v>
      </c>
      <c r="D9" s="179">
        <f>E9-C9</f>
        <v>1371.6000000000022</v>
      </c>
      <c r="E9" s="180">
        <f>'06 Programa'!O96</f>
        <v>9732.3000000000011</v>
      </c>
      <c r="F9" s="177">
        <f>'06 Programa'!S96</f>
        <v>10130.1</v>
      </c>
      <c r="G9" s="181"/>
      <c r="H9" s="177">
        <f>'06 Programa'!AA96</f>
        <v>9803.9000000000015</v>
      </c>
      <c r="I9" s="177">
        <f>'06 Programa'!AB96</f>
        <v>9831.9000000000015</v>
      </c>
    </row>
    <row r="10" spans="1:9" x14ac:dyDescent="0.25">
      <c r="A10" s="182" t="s">
        <v>90</v>
      </c>
      <c r="B10" s="183">
        <f>'06 Programa'!L96</f>
        <v>6402.8999999999978</v>
      </c>
      <c r="C10" s="184">
        <f>+B10</f>
        <v>6402.8999999999978</v>
      </c>
      <c r="D10" s="185">
        <f>E10-C10</f>
        <v>1669.8000000000029</v>
      </c>
      <c r="E10" s="186">
        <f>'06 Programa'!P96</f>
        <v>8072.7000000000007</v>
      </c>
      <c r="F10" s="183">
        <f>'06 Programa'!T96</f>
        <v>8254.9000000000015</v>
      </c>
      <c r="G10" s="187"/>
      <c r="H10" s="183">
        <f>H9-H12</f>
        <v>7978.340000000002</v>
      </c>
      <c r="I10" s="183">
        <f>I9-I12</f>
        <v>7823.7840000000015</v>
      </c>
    </row>
    <row r="11" spans="1:9" x14ac:dyDescent="0.25">
      <c r="A11" s="188" t="s">
        <v>91</v>
      </c>
      <c r="B11" s="189">
        <f>'06 Programa'!M96</f>
        <v>4663.3</v>
      </c>
      <c r="C11" s="184">
        <f>+B11</f>
        <v>4663.3</v>
      </c>
      <c r="D11" s="185">
        <f t="shared" ref="D11:D25" si="0">E11-C11</f>
        <v>1019.8999999999996</v>
      </c>
      <c r="E11" s="190">
        <f>'06 Programa'!Q96</f>
        <v>5683.2</v>
      </c>
      <c r="F11" s="191">
        <f>'06 Programa'!U96</f>
        <v>5683.6</v>
      </c>
      <c r="G11" s="192"/>
      <c r="H11" s="183">
        <f>E11*1.1</f>
        <v>6251.52</v>
      </c>
      <c r="I11" s="183">
        <f>H11*1.1</f>
        <v>6876.6720000000014</v>
      </c>
    </row>
    <row r="12" spans="1:9" ht="35.25" customHeight="1" thickBot="1" x14ac:dyDescent="0.3">
      <c r="A12" s="193" t="s">
        <v>92</v>
      </c>
      <c r="B12" s="194">
        <f>'06 Programa'!N96</f>
        <v>1957.8000000000002</v>
      </c>
      <c r="C12" s="195">
        <f>+B12</f>
        <v>1957.8000000000002</v>
      </c>
      <c r="D12" s="196">
        <f t="shared" si="0"/>
        <v>-298.20000000000027</v>
      </c>
      <c r="E12" s="197">
        <f>'06 Programa'!R96</f>
        <v>1659.6</v>
      </c>
      <c r="F12" s="198">
        <f>'06 Programa'!V96</f>
        <v>1875.1999999999998</v>
      </c>
      <c r="G12" s="199"/>
      <c r="H12" s="198">
        <f>E12*1.1</f>
        <v>1825.56</v>
      </c>
      <c r="I12" s="198">
        <f>H12*1.1</f>
        <v>2008.1160000000002</v>
      </c>
    </row>
    <row r="13" spans="1:9" x14ac:dyDescent="0.25">
      <c r="A13" s="200" t="s">
        <v>93</v>
      </c>
      <c r="B13" s="201">
        <f>'06 Programa'!K96</f>
        <v>8360.6999999999989</v>
      </c>
      <c r="C13" s="202">
        <f>C14+C19</f>
        <v>8360.6999999999989</v>
      </c>
      <c r="D13" s="203">
        <f t="shared" si="0"/>
        <v>1371.6000000000022</v>
      </c>
      <c r="E13" s="204">
        <f>'06 Programa'!O96</f>
        <v>9732.3000000000011</v>
      </c>
      <c r="F13" s="201">
        <f>'06 Programa'!S96</f>
        <v>10130.1</v>
      </c>
      <c r="G13" s="205"/>
      <c r="H13" s="201">
        <f>H9</f>
        <v>9803.9000000000015</v>
      </c>
      <c r="I13" s="201">
        <f>I9</f>
        <v>9831.9000000000015</v>
      </c>
    </row>
    <row r="14" spans="1:9" x14ac:dyDescent="0.25">
      <c r="A14" s="206" t="s">
        <v>94</v>
      </c>
      <c r="B14" s="207">
        <f>B9-B19</f>
        <v>8360.6999999999989</v>
      </c>
      <c r="C14" s="208">
        <f>C9-C19</f>
        <v>8360.6999999999989</v>
      </c>
      <c r="D14" s="185">
        <f t="shared" si="0"/>
        <v>1371.6000000000022</v>
      </c>
      <c r="E14" s="209">
        <f>E9-E19</f>
        <v>9732.3000000000011</v>
      </c>
      <c r="F14" s="207">
        <f>+F9-F19</f>
        <v>10130.1</v>
      </c>
      <c r="G14" s="207"/>
      <c r="H14" s="207">
        <f>H13-H19</f>
        <v>9803.9000000000015</v>
      </c>
      <c r="I14" s="207">
        <f>I13-I19</f>
        <v>9831.9000000000015</v>
      </c>
    </row>
    <row r="15" spans="1:9" ht="27.75" customHeight="1" x14ac:dyDescent="0.25">
      <c r="A15" s="210" t="s">
        <v>95</v>
      </c>
      <c r="B15" s="191">
        <f>'06 Šaltiniai'!J4</f>
        <v>475.7</v>
      </c>
      <c r="C15" s="211">
        <f>B15</f>
        <v>475.7</v>
      </c>
      <c r="D15" s="212">
        <f t="shared" si="0"/>
        <v>78.199999999999989</v>
      </c>
      <c r="E15" s="213">
        <f>'06 Šaltiniai'!K4</f>
        <v>553.9</v>
      </c>
      <c r="F15" s="191">
        <v>537.29999999999995</v>
      </c>
      <c r="G15" s="192"/>
      <c r="H15" s="191">
        <f>'06 Programa'!AA54+'06 Programa'!AA56+'06 Programa'!AA58+'06 Programa'!AA60+'06 Programa'!AA62+'06 Programa'!AA65+'06 Programa'!AA67+'06 Programa'!AA69+'06 Programa'!AA71+'06 Programa'!AA73</f>
        <v>505.6</v>
      </c>
      <c r="I15" s="191">
        <f>'06 Programa'!AB73+'06 Programa'!AB71+'06 Programa'!AB69+'06 Programa'!AB67+'06 Programa'!AB65+'06 Programa'!AB62+'06 Programa'!AB60+'06 Programa'!AB58+'06 Programa'!AB56+'06 Programa'!AB54</f>
        <v>505.60000000000008</v>
      </c>
    </row>
    <row r="16" spans="1:9" ht="27" customHeight="1" x14ac:dyDescent="0.25">
      <c r="A16" s="188" t="s">
        <v>96</v>
      </c>
      <c r="B16" s="183">
        <v>0</v>
      </c>
      <c r="C16" s="214">
        <v>0</v>
      </c>
      <c r="D16" s="212">
        <f t="shared" si="0"/>
        <v>0</v>
      </c>
      <c r="E16" s="186">
        <v>0</v>
      </c>
      <c r="F16" s="183">
        <v>0</v>
      </c>
      <c r="G16" s="187"/>
      <c r="H16" s="183">
        <v>0</v>
      </c>
      <c r="I16" s="183">
        <v>0</v>
      </c>
    </row>
    <row r="17" spans="1:9" ht="25.5" customHeight="1" x14ac:dyDescent="0.25">
      <c r="A17" s="188" t="s">
        <v>97</v>
      </c>
      <c r="B17" s="215">
        <v>0</v>
      </c>
      <c r="C17" s="216">
        <v>0</v>
      </c>
      <c r="D17" s="212">
        <f t="shared" si="0"/>
        <v>0</v>
      </c>
      <c r="E17" s="217">
        <v>0</v>
      </c>
      <c r="F17" s="215">
        <v>0</v>
      </c>
      <c r="G17" s="218"/>
      <c r="H17" s="215">
        <v>0</v>
      </c>
      <c r="I17" s="215">
        <v>0</v>
      </c>
    </row>
    <row r="18" spans="1:9" x14ac:dyDescent="0.25">
      <c r="A18" s="188" t="s">
        <v>140</v>
      </c>
      <c r="B18" s="183">
        <v>50</v>
      </c>
      <c r="C18" s="214">
        <f>+B18</f>
        <v>50</v>
      </c>
      <c r="D18" s="212">
        <f t="shared" si="0"/>
        <v>10</v>
      </c>
      <c r="E18" s="186">
        <f>'06 Šaltiniai'!K6</f>
        <v>60</v>
      </c>
      <c r="F18" s="183">
        <v>50</v>
      </c>
      <c r="G18" s="187"/>
      <c r="H18" s="183">
        <f>'06 Programa'!AA75</f>
        <v>60</v>
      </c>
      <c r="I18" s="183">
        <f>'06 Programa'!AB75</f>
        <v>60</v>
      </c>
    </row>
    <row r="19" spans="1:9" x14ac:dyDescent="0.25">
      <c r="A19" s="219" t="s">
        <v>98</v>
      </c>
      <c r="B19" s="220">
        <f>SUM(B20:B26)</f>
        <v>0</v>
      </c>
      <c r="C19" s="221">
        <f>SUM(C20:C26)</f>
        <v>0</v>
      </c>
      <c r="D19" s="222">
        <f t="shared" si="0"/>
        <v>0</v>
      </c>
      <c r="E19" s="223">
        <f>SUM(E20:E26)</f>
        <v>0</v>
      </c>
      <c r="F19" s="220">
        <f>SUM(F20:F26)</f>
        <v>0</v>
      </c>
      <c r="G19" s="224"/>
      <c r="H19" s="220">
        <f>SUM(H20:H26)</f>
        <v>0</v>
      </c>
      <c r="I19" s="220">
        <f>SUM(I20:I26)</f>
        <v>0</v>
      </c>
    </row>
    <row r="20" spans="1:9" ht="25.5" x14ac:dyDescent="0.25">
      <c r="A20" s="188" t="s">
        <v>141</v>
      </c>
      <c r="B20" s="183">
        <v>0</v>
      </c>
      <c r="C20" s="225">
        <v>0</v>
      </c>
      <c r="D20" s="212">
        <f t="shared" si="0"/>
        <v>0</v>
      </c>
      <c r="E20" s="186">
        <v>0</v>
      </c>
      <c r="F20" s="183">
        <v>0</v>
      </c>
      <c r="G20" s="187"/>
      <c r="H20" s="183">
        <v>0</v>
      </c>
      <c r="I20" s="183">
        <v>0</v>
      </c>
    </row>
    <row r="21" spans="1:9" x14ac:dyDescent="0.25">
      <c r="A21" s="188" t="s">
        <v>142</v>
      </c>
      <c r="B21" s="183">
        <v>0</v>
      </c>
      <c r="C21" s="214">
        <v>0</v>
      </c>
      <c r="D21" s="212">
        <f t="shared" si="0"/>
        <v>0</v>
      </c>
      <c r="E21" s="226">
        <v>0</v>
      </c>
      <c r="F21" s="183">
        <v>0</v>
      </c>
      <c r="G21" s="187"/>
      <c r="H21" s="183">
        <v>0</v>
      </c>
      <c r="I21" s="183">
        <v>0</v>
      </c>
    </row>
    <row r="22" spans="1:9" x14ac:dyDescent="0.25">
      <c r="A22" s="188" t="s">
        <v>143</v>
      </c>
      <c r="B22" s="183">
        <v>0</v>
      </c>
      <c r="C22" s="214">
        <v>0</v>
      </c>
      <c r="D22" s="212">
        <f t="shared" si="0"/>
        <v>0</v>
      </c>
      <c r="E22" s="226">
        <v>0</v>
      </c>
      <c r="F22" s="183">
        <v>0</v>
      </c>
      <c r="G22" s="187"/>
      <c r="H22" s="183">
        <v>0</v>
      </c>
      <c r="I22" s="183">
        <v>0</v>
      </c>
    </row>
    <row r="23" spans="1:9" ht="30" customHeight="1" x14ac:dyDescent="0.25">
      <c r="A23" s="188" t="s">
        <v>144</v>
      </c>
      <c r="B23" s="183">
        <v>0</v>
      </c>
      <c r="C23" s="214">
        <f>+B23</f>
        <v>0</v>
      </c>
      <c r="D23" s="212">
        <f t="shared" si="0"/>
        <v>0</v>
      </c>
      <c r="E23" s="186">
        <f>+[1]tikslai!N50</f>
        <v>0</v>
      </c>
      <c r="F23" s="183">
        <v>0</v>
      </c>
      <c r="G23" s="187"/>
      <c r="H23" s="183">
        <v>0</v>
      </c>
      <c r="I23" s="183">
        <v>0</v>
      </c>
    </row>
    <row r="24" spans="1:9" x14ac:dyDescent="0.25">
      <c r="A24" s="188" t="s">
        <v>145</v>
      </c>
      <c r="B24" s="227">
        <f>'06 Šaltiniai'!J11</f>
        <v>0</v>
      </c>
      <c r="C24" s="228">
        <f>B24</f>
        <v>0</v>
      </c>
      <c r="D24" s="212">
        <f t="shared" si="0"/>
        <v>0</v>
      </c>
      <c r="E24" s="229">
        <f>'06 Šaltiniai'!K12</f>
        <v>0</v>
      </c>
      <c r="F24" s="227">
        <v>0</v>
      </c>
      <c r="G24" s="230"/>
      <c r="H24" s="227">
        <v>0</v>
      </c>
      <c r="I24" s="227">
        <v>0</v>
      </c>
    </row>
    <row r="25" spans="1:9" ht="25.5" x14ac:dyDescent="0.25">
      <c r="A25" s="210" t="s">
        <v>146</v>
      </c>
      <c r="B25" s="191">
        <v>0</v>
      </c>
      <c r="C25" s="225">
        <v>0</v>
      </c>
      <c r="D25" s="212">
        <f t="shared" si="0"/>
        <v>0</v>
      </c>
      <c r="E25" s="213">
        <v>0</v>
      </c>
      <c r="F25" s="191">
        <v>0</v>
      </c>
      <c r="G25" s="192"/>
      <c r="H25" s="191">
        <v>0</v>
      </c>
      <c r="I25" s="191">
        <v>0</v>
      </c>
    </row>
    <row r="26" spans="1:9" ht="16.5" thickBot="1" x14ac:dyDescent="0.3">
      <c r="A26" s="231" t="s">
        <v>147</v>
      </c>
      <c r="B26" s="198">
        <v>0</v>
      </c>
      <c r="C26" s="232">
        <v>0</v>
      </c>
      <c r="D26" s="233">
        <v>0</v>
      </c>
      <c r="E26" s="234">
        <v>0</v>
      </c>
      <c r="F26" s="198">
        <f>[2]Suvestine!L14</f>
        <v>0</v>
      </c>
      <c r="G26" s="199"/>
      <c r="H26" s="198">
        <v>0</v>
      </c>
      <c r="I26" s="198">
        <v>0</v>
      </c>
    </row>
    <row r="27" spans="1:9" ht="73.5" customHeight="1" x14ac:dyDescent="0.25">
      <c r="A27" s="57"/>
      <c r="B27" s="57"/>
      <c r="C27" s="57"/>
      <c r="D27" s="58"/>
      <c r="E27" s="57"/>
      <c r="F27" s="57"/>
      <c r="G27" s="57"/>
      <c r="H27" s="57"/>
      <c r="I27" s="57"/>
    </row>
  </sheetData>
  <mergeCells count="13">
    <mergeCell ref="A2:I2"/>
    <mergeCell ref="A4:A8"/>
    <mergeCell ref="B4:B8"/>
    <mergeCell ref="C4:E4"/>
    <mergeCell ref="F4:F8"/>
    <mergeCell ref="G4:G8"/>
    <mergeCell ref="H4:H8"/>
    <mergeCell ref="C6:C8"/>
    <mergeCell ref="D6:D8"/>
    <mergeCell ref="E6:E8"/>
    <mergeCell ref="A3:I3"/>
    <mergeCell ref="I4:I8"/>
    <mergeCell ref="C5:E5"/>
  </mergeCells>
  <pageMargins left="0.78740157480314965" right="0.39370078740157483" top="0.39370078740157483" bottom="0.39370078740157483" header="0.51181102362204722" footer="0.51181102362204722"/>
  <pageSetup paperSize="9" scale="75" firstPageNumber="0" fitToWidth="0" orientation="portrait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321</TotalTime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4</vt:i4>
      </vt:variant>
      <vt:variant>
        <vt:lpstr>Įvardinti diapazonai</vt:lpstr>
      </vt:variant>
      <vt:variant>
        <vt:i4>29</vt:i4>
      </vt:variant>
    </vt:vector>
  </HeadingPairs>
  <TitlesOfParts>
    <vt:vector size="33" baseType="lpstr">
      <vt:lpstr>06 Programa</vt:lpstr>
      <vt:lpstr>06 Išlaidų suvestinė</vt:lpstr>
      <vt:lpstr>06 Šaltiniai</vt:lpstr>
      <vt:lpstr>06 Bendros lėšos</vt:lpstr>
      <vt:lpstr>'06 Bendros lėšos'!Print_Area</vt:lpstr>
      <vt:lpstr>'06 Išlaidų suvestinė'!Print_Area</vt:lpstr>
      <vt:lpstr>'06 Programa'!Print_Area</vt:lpstr>
      <vt:lpstr>'06 Šaltiniai'!Print_Area</vt:lpstr>
      <vt:lpstr>'06 Bendros lėšos'!Print_Area_0</vt:lpstr>
      <vt:lpstr>'06 Išlaidų suvestinė'!Print_Area_0</vt:lpstr>
      <vt:lpstr>'06 Programa'!Print_Area_0</vt:lpstr>
      <vt:lpstr>'06 Bendros lėšos'!Print_Area_0_0</vt:lpstr>
      <vt:lpstr>'06 Išlaidų suvestinė'!Print_Area_0_0</vt:lpstr>
      <vt:lpstr>'06 Programa'!Print_Area_0_0</vt:lpstr>
      <vt:lpstr>'06 Bendros lėšos'!Print_Area_0_0_0</vt:lpstr>
      <vt:lpstr>'06 Išlaidų suvestinė'!Print_Area_0_0_0</vt:lpstr>
      <vt:lpstr>'06 Programa'!Print_Area_0_0_0</vt:lpstr>
      <vt:lpstr>'06 Bendros lėšos'!Print_Area_0_0_0_0</vt:lpstr>
      <vt:lpstr>'06 Išlaidų suvestinė'!Print_Area_0_0_0_0</vt:lpstr>
      <vt:lpstr>'06 Programa'!Print_Area_0_0_0_0</vt:lpstr>
      <vt:lpstr>'06 Bendros lėšos'!Print_Area_0_0_0_0_0</vt:lpstr>
      <vt:lpstr>'06 Išlaidų suvestinė'!Print_Area_0_0_0_0_0</vt:lpstr>
      <vt:lpstr>'06 Programa'!Print_Area_0_0_0_0_0</vt:lpstr>
      <vt:lpstr>'06 Bendros lėšos'!Print_Area_0_0_0_0_0_0</vt:lpstr>
      <vt:lpstr>'06 Išlaidų suvestinė'!Print_Area_0_0_0_0_0_0</vt:lpstr>
      <vt:lpstr>'06 Programa'!Print_Area_0_0_0_0_0_0</vt:lpstr>
      <vt:lpstr>'06 Bendros lėšos'!Print_Area_0_0_0_0_0_0_0</vt:lpstr>
      <vt:lpstr>'06 Išlaidų suvestinė'!Print_Area_0_0_0_0_0_0_0</vt:lpstr>
      <vt:lpstr>'06 Programa'!Print_Area_0_0_0_0_0_0_0</vt:lpstr>
      <vt:lpstr>'06 Bendros lėšos'!Print_Area_0_0_0_0_0_0_0_0</vt:lpstr>
      <vt:lpstr>'06 Išlaidų suvestinė'!Print_Area_0_0_0_0_0_0_0_0</vt:lpstr>
      <vt:lpstr>'06 Programa'!Print_Area_0_0_0_0_0_0_0_0</vt:lpstr>
      <vt:lpstr>'06 Programa'!Print_Titles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Pletra_IP</dc:creator>
  <dc:description/>
  <cp:lastModifiedBy>Pletra_AS</cp:lastModifiedBy>
  <cp:revision>16</cp:revision>
  <cp:lastPrinted>2023-02-07T16:20:47Z</cp:lastPrinted>
  <dcterms:created xsi:type="dcterms:W3CDTF">2016-11-16T09:28:43Z</dcterms:created>
  <dcterms:modified xsi:type="dcterms:W3CDTF">2023-05-11T06:55:53Z</dcterms:modified>
  <dc:language>lt-LT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