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tra_AS\Desktop\2023–2025 m. biudžetas\"/>
    </mc:Choice>
  </mc:AlternateContent>
  <bookViews>
    <workbookView xWindow="0" yWindow="0" windowWidth="28800" windowHeight="12135"/>
  </bookViews>
  <sheets>
    <sheet name="01 Programa" sheetId="1" r:id="rId1"/>
    <sheet name="01 Išlaidų suvestinė" sheetId="3" r:id="rId2"/>
    <sheet name="01 Šaltiniai" sheetId="2" r:id="rId3"/>
    <sheet name="01 Bendros lėšos" sheetId="4" r:id="rId4"/>
  </sheets>
  <externalReferences>
    <externalReference r:id="rId5"/>
  </externalReferences>
  <definedNames>
    <definedName name="_xlnm.Print_Area" localSheetId="0">'01 Programa'!$A$1:$AF$143</definedName>
    <definedName name="_xlnm.Print_Titles" localSheetId="0">'01 Programa'!$15:$17</definedName>
  </definedNames>
  <calcPr calcId="152511"/>
  <fileRecoveryPr autoRecover="0"/>
</workbook>
</file>

<file path=xl/calcChain.xml><?xml version="1.0" encoding="utf-8"?>
<calcChain xmlns="http://schemas.openxmlformats.org/spreadsheetml/2006/main">
  <c r="S9" i="2" l="1"/>
  <c r="N9" i="2"/>
  <c r="J9" i="2"/>
  <c r="S3" i="2"/>
  <c r="N3" i="2"/>
  <c r="J3" i="2"/>
  <c r="L68" i="1"/>
  <c r="M68" i="1"/>
  <c r="N68" i="1"/>
  <c r="O68" i="1"/>
  <c r="P68" i="1"/>
  <c r="Q68" i="1"/>
  <c r="R68" i="1"/>
  <c r="S68" i="1"/>
  <c r="T68" i="1"/>
  <c r="U68" i="1"/>
  <c r="V68" i="1"/>
  <c r="W68" i="1"/>
  <c r="X68" i="1"/>
  <c r="Y68" i="1"/>
  <c r="Z68" i="1"/>
  <c r="AA68" i="1"/>
  <c r="AB68" i="1"/>
  <c r="K68" i="1"/>
  <c r="AB63" i="1"/>
  <c r="AA63" i="1"/>
  <c r="Z63" i="1"/>
  <c r="Y63" i="1"/>
  <c r="X63" i="1"/>
  <c r="V63" i="1"/>
  <c r="U63" i="1"/>
  <c r="T63" i="1"/>
  <c r="R63" i="1"/>
  <c r="Q63" i="1"/>
  <c r="P63" i="1"/>
  <c r="N63" i="1"/>
  <c r="M63" i="1"/>
  <c r="L63" i="1"/>
  <c r="W62" i="1"/>
  <c r="S62" i="1"/>
  <c r="O62" i="1"/>
  <c r="K62" i="1"/>
  <c r="W61" i="1"/>
  <c r="W63" i="1" s="1"/>
  <c r="S61" i="1"/>
  <c r="S63" i="1" s="1"/>
  <c r="O61" i="1"/>
  <c r="O63" i="1" s="1"/>
  <c r="K61" i="1"/>
  <c r="K63" i="1" s="1"/>
  <c r="J4" i="2" l="1"/>
  <c r="S4" i="2"/>
  <c r="S12" i="2"/>
  <c r="AB60" i="1" l="1"/>
  <c r="AA60" i="1"/>
  <c r="Z60" i="1"/>
  <c r="Y60" i="1"/>
  <c r="X60" i="1"/>
  <c r="V60" i="1"/>
  <c r="U60" i="1"/>
  <c r="T60" i="1"/>
  <c r="R60" i="1"/>
  <c r="Q60" i="1"/>
  <c r="P60" i="1"/>
  <c r="N60" i="1"/>
  <c r="M60" i="1"/>
  <c r="L60" i="1"/>
  <c r="W59" i="1"/>
  <c r="S59" i="1"/>
  <c r="O59" i="1"/>
  <c r="K59" i="1"/>
  <c r="W58" i="1"/>
  <c r="W60" i="1" s="1"/>
  <c r="S58" i="1"/>
  <c r="S60" i="1" s="1"/>
  <c r="O58" i="1"/>
  <c r="O60" i="1" s="1"/>
  <c r="K58" i="1"/>
  <c r="K60" i="1" s="1"/>
  <c r="D26" i="4" l="1"/>
  <c r="AB94" i="1"/>
  <c r="AA94" i="1"/>
  <c r="Z94" i="1"/>
  <c r="Y94" i="1"/>
  <c r="X94" i="1"/>
  <c r="V94" i="1"/>
  <c r="U94" i="1"/>
  <c r="T94" i="1"/>
  <c r="R94" i="1"/>
  <c r="Q94" i="1"/>
  <c r="P94" i="1"/>
  <c r="N94" i="1"/>
  <c r="M94" i="1"/>
  <c r="L94" i="1"/>
  <c r="W93" i="1"/>
  <c r="W94" i="1" s="1"/>
  <c r="S93" i="1"/>
  <c r="O93" i="1"/>
  <c r="K93" i="1"/>
  <c r="S92" i="1"/>
  <c r="O92" i="1"/>
  <c r="K92" i="1"/>
  <c r="O94" i="1" l="1"/>
  <c r="K94" i="1"/>
  <c r="S94" i="1"/>
  <c r="L29" i="1"/>
  <c r="M29" i="1"/>
  <c r="N29" i="1"/>
  <c r="P29" i="1"/>
  <c r="T29" i="1"/>
  <c r="U29" i="1"/>
  <c r="V29" i="1"/>
  <c r="W29" i="1"/>
  <c r="X29" i="1"/>
  <c r="Y29" i="1"/>
  <c r="Z29" i="1"/>
  <c r="AA29" i="1"/>
  <c r="AB29" i="1"/>
  <c r="C25" i="4" l="1"/>
  <c r="D25" i="4" s="1"/>
  <c r="C26" i="4"/>
  <c r="C27" i="4"/>
  <c r="D27" i="4" s="1"/>
  <c r="C24" i="4"/>
  <c r="L34" i="1"/>
  <c r="M34" i="1"/>
  <c r="N34" i="1"/>
  <c r="P34" i="1"/>
  <c r="Q34" i="1"/>
  <c r="T34" i="1"/>
  <c r="U34" i="1"/>
  <c r="V34" i="1"/>
  <c r="X34" i="1"/>
  <c r="Y34" i="1"/>
  <c r="Z34" i="1"/>
  <c r="AA34" i="1"/>
  <c r="AB34" i="1"/>
  <c r="W32" i="1"/>
  <c r="S32" i="1"/>
  <c r="O32" i="1"/>
  <c r="K32" i="1"/>
  <c r="S36" i="1" l="1"/>
  <c r="S100" i="1" l="1"/>
  <c r="S28" i="1"/>
  <c r="D23" i="4" l="1"/>
  <c r="D24" i="4"/>
  <c r="W47" i="1" l="1"/>
  <c r="S47" i="1"/>
  <c r="O47" i="1"/>
  <c r="K47" i="1"/>
  <c r="L48" i="1"/>
  <c r="M48" i="1"/>
  <c r="N48" i="1"/>
  <c r="P48" i="1"/>
  <c r="Q48" i="1"/>
  <c r="R48" i="1"/>
  <c r="T48" i="1"/>
  <c r="U48" i="1"/>
  <c r="V48" i="1"/>
  <c r="X48" i="1"/>
  <c r="Y48" i="1"/>
  <c r="Z48" i="1"/>
  <c r="AA48" i="1"/>
  <c r="AB48" i="1"/>
  <c r="L45" i="1"/>
  <c r="M45" i="1"/>
  <c r="N45" i="1"/>
  <c r="P45" i="1"/>
  <c r="Q45" i="1"/>
  <c r="R45" i="1"/>
  <c r="T45" i="1"/>
  <c r="U45" i="1"/>
  <c r="V45" i="1"/>
  <c r="W45" i="1"/>
  <c r="X45" i="1"/>
  <c r="Y45" i="1"/>
  <c r="Z45" i="1"/>
  <c r="AA45" i="1"/>
  <c r="AB45" i="1"/>
  <c r="W44" i="1"/>
  <c r="S44" i="1"/>
  <c r="O44" i="1"/>
  <c r="K44" i="1"/>
  <c r="L26" i="1"/>
  <c r="M26" i="1"/>
  <c r="N26" i="1"/>
  <c r="P26" i="1"/>
  <c r="T26" i="1"/>
  <c r="U26" i="1"/>
  <c r="V26" i="1"/>
  <c r="X26" i="1"/>
  <c r="Y26" i="1"/>
  <c r="Z26" i="1"/>
  <c r="AA26" i="1"/>
  <c r="AB26" i="1"/>
  <c r="W24" i="1"/>
  <c r="S24" i="1"/>
  <c r="O24" i="1"/>
  <c r="K24" i="1"/>
  <c r="K85" i="1" l="1"/>
  <c r="L74" i="1"/>
  <c r="M74" i="1"/>
  <c r="N74" i="1"/>
  <c r="P74" i="1"/>
  <c r="Q74" i="1"/>
  <c r="R74" i="1"/>
  <c r="T74" i="1"/>
  <c r="U74" i="1"/>
  <c r="V74" i="1"/>
  <c r="X74" i="1"/>
  <c r="Y74" i="1"/>
  <c r="Z74" i="1"/>
  <c r="AA74" i="1"/>
  <c r="AB74" i="1"/>
  <c r="W72" i="1"/>
  <c r="W74" i="1" s="1"/>
  <c r="S72" i="1"/>
  <c r="O72" i="1"/>
  <c r="K72" i="1"/>
  <c r="L51" i="1"/>
  <c r="M51" i="1"/>
  <c r="N51" i="1"/>
  <c r="P51" i="1"/>
  <c r="Q51" i="1"/>
  <c r="R51" i="1"/>
  <c r="T51" i="1"/>
  <c r="U51" i="1"/>
  <c r="V51" i="1"/>
  <c r="X51" i="1"/>
  <c r="Y51" i="1"/>
  <c r="Z51" i="1"/>
  <c r="AA51" i="1"/>
  <c r="AB51" i="1"/>
  <c r="W50" i="1"/>
  <c r="W51" i="1" s="1"/>
  <c r="S50" i="1"/>
  <c r="O50" i="1"/>
  <c r="N11" i="2" s="1"/>
  <c r="K50" i="1"/>
  <c r="L40" i="1"/>
  <c r="M40" i="1"/>
  <c r="N40" i="1"/>
  <c r="P40" i="1"/>
  <c r="Q40" i="1"/>
  <c r="R40" i="1"/>
  <c r="T40" i="1"/>
  <c r="U40" i="1"/>
  <c r="V40" i="1"/>
  <c r="X40" i="1"/>
  <c r="Y40" i="1"/>
  <c r="Z40" i="1"/>
  <c r="AA40" i="1"/>
  <c r="AB40" i="1"/>
  <c r="W39" i="1"/>
  <c r="W40" i="1" s="1"/>
  <c r="S39" i="1"/>
  <c r="O39" i="1"/>
  <c r="K39" i="1"/>
  <c r="W33" i="1"/>
  <c r="W34" i="1" s="1"/>
  <c r="S33" i="1"/>
  <c r="O33" i="1"/>
  <c r="K33" i="1"/>
  <c r="K22" i="1"/>
  <c r="S25" i="1" l="1"/>
  <c r="W46" i="1" l="1"/>
  <c r="W48" i="1" s="1"/>
  <c r="L101" i="1" l="1"/>
  <c r="M101" i="1"/>
  <c r="N101" i="1"/>
  <c r="P101" i="1"/>
  <c r="Q101" i="1"/>
  <c r="R101" i="1"/>
  <c r="S101" i="1"/>
  <c r="T101" i="1"/>
  <c r="U101" i="1"/>
  <c r="V101" i="1"/>
  <c r="W101" i="1"/>
  <c r="X101" i="1"/>
  <c r="Y101" i="1"/>
  <c r="Z101" i="1"/>
  <c r="AA101" i="1"/>
  <c r="AB101" i="1"/>
  <c r="K100" i="1"/>
  <c r="K101" i="1" s="1"/>
  <c r="W23" i="1" l="1"/>
  <c r="W26" i="1" s="1"/>
  <c r="S23" i="1"/>
  <c r="O23" i="1"/>
  <c r="K23" i="1"/>
  <c r="S31" i="1" l="1"/>
  <c r="K30" i="1"/>
  <c r="K134" i="1" l="1"/>
  <c r="AB96" i="1" l="1"/>
  <c r="AA96" i="1"/>
  <c r="Z96" i="1"/>
  <c r="Z97" i="1" s="1"/>
  <c r="Y96" i="1"/>
  <c r="Y97" i="1" s="1"/>
  <c r="X96" i="1"/>
  <c r="X97" i="1" s="1"/>
  <c r="V96" i="1"/>
  <c r="U96" i="1"/>
  <c r="T96" i="1"/>
  <c r="R96" i="1"/>
  <c r="Q96" i="1"/>
  <c r="P96" i="1"/>
  <c r="N96" i="1"/>
  <c r="M96" i="1"/>
  <c r="L96" i="1"/>
  <c r="W96" i="1"/>
  <c r="W97" i="1" s="1"/>
  <c r="S95" i="1"/>
  <c r="O95" i="1"/>
  <c r="K95" i="1"/>
  <c r="S96" i="1" l="1"/>
  <c r="O96" i="1"/>
  <c r="K96" i="1"/>
  <c r="L78" i="1"/>
  <c r="M78" i="1"/>
  <c r="N78" i="1"/>
  <c r="P78" i="1"/>
  <c r="Q78" i="1"/>
  <c r="R78" i="1"/>
  <c r="T78" i="1"/>
  <c r="U78" i="1"/>
  <c r="V78" i="1"/>
  <c r="X78" i="1"/>
  <c r="Y78" i="1"/>
  <c r="Z78" i="1"/>
  <c r="AA78" i="1"/>
  <c r="AB78" i="1"/>
  <c r="W77" i="1"/>
  <c r="W76" i="1"/>
  <c r="W75" i="1"/>
  <c r="W78" i="1" s="1"/>
  <c r="S77" i="1"/>
  <c r="S76" i="1"/>
  <c r="S75" i="1"/>
  <c r="K77" i="1"/>
  <c r="K76" i="1"/>
  <c r="K75" i="1"/>
  <c r="O76" i="1"/>
  <c r="S78" i="1" l="1"/>
  <c r="K78" i="1"/>
  <c r="L54" i="1"/>
  <c r="M54" i="1"/>
  <c r="N54" i="1"/>
  <c r="P54" i="1"/>
  <c r="Q54" i="1"/>
  <c r="R54" i="1"/>
  <c r="T54" i="1"/>
  <c r="U54" i="1"/>
  <c r="V54" i="1"/>
  <c r="X54" i="1"/>
  <c r="Y54" i="1"/>
  <c r="Z54" i="1"/>
  <c r="AA54" i="1"/>
  <c r="AB54" i="1"/>
  <c r="W53" i="1"/>
  <c r="W54" i="1" s="1"/>
  <c r="S53" i="1"/>
  <c r="O53" i="1"/>
  <c r="K53" i="1"/>
  <c r="W88" i="1" l="1"/>
  <c r="X88" i="1"/>
  <c r="Y88" i="1"/>
  <c r="Z88" i="1"/>
  <c r="K73" i="1"/>
  <c r="I20" i="4" l="1"/>
  <c r="H20" i="4"/>
  <c r="I16" i="4"/>
  <c r="H16" i="4"/>
  <c r="S73" i="1"/>
  <c r="K119" i="1" l="1"/>
  <c r="L104" i="1"/>
  <c r="L105" i="1" s="1"/>
  <c r="M104" i="1"/>
  <c r="M105" i="1" s="1"/>
  <c r="N104" i="1"/>
  <c r="N105" i="1" s="1"/>
  <c r="P104" i="1"/>
  <c r="Q104" i="1"/>
  <c r="R104" i="1"/>
  <c r="S104" i="1"/>
  <c r="S105" i="1" s="1"/>
  <c r="T104" i="1"/>
  <c r="T105" i="1" s="1"/>
  <c r="U104" i="1"/>
  <c r="U105" i="1" s="1"/>
  <c r="V104" i="1"/>
  <c r="V105" i="1" s="1"/>
  <c r="W104" i="1"/>
  <c r="W105" i="1" s="1"/>
  <c r="X104" i="1"/>
  <c r="X105" i="1" s="1"/>
  <c r="Y104" i="1"/>
  <c r="Y105" i="1" s="1"/>
  <c r="Z104" i="1"/>
  <c r="Z105" i="1" s="1"/>
  <c r="AA104" i="1"/>
  <c r="AB104" i="1"/>
  <c r="K103" i="1"/>
  <c r="K104" i="1" s="1"/>
  <c r="K105" i="1" s="1"/>
  <c r="N87" i="1"/>
  <c r="N88" i="1" s="1"/>
  <c r="M87" i="1"/>
  <c r="M88" i="1" s="1"/>
  <c r="L87" i="1"/>
  <c r="L88" i="1" s="1"/>
  <c r="K84" i="1"/>
  <c r="K83" i="1"/>
  <c r="K87" i="1" l="1"/>
  <c r="K88" i="1" s="1"/>
  <c r="S119" i="1"/>
  <c r="AB57" i="1" l="1"/>
  <c r="AA57" i="1"/>
  <c r="Z57" i="1"/>
  <c r="Y57" i="1"/>
  <c r="X57" i="1"/>
  <c r="V57" i="1"/>
  <c r="U57" i="1"/>
  <c r="T57" i="1"/>
  <c r="R57" i="1"/>
  <c r="Q57" i="1"/>
  <c r="P57" i="1"/>
  <c r="N57" i="1"/>
  <c r="M57" i="1"/>
  <c r="L57" i="1"/>
  <c r="W56" i="1"/>
  <c r="S56" i="1"/>
  <c r="O56" i="1"/>
  <c r="K56" i="1"/>
  <c r="W55" i="1"/>
  <c r="W57" i="1" s="1"/>
  <c r="S55" i="1"/>
  <c r="O55" i="1"/>
  <c r="K55" i="1"/>
  <c r="K57" i="1" l="1"/>
  <c r="O57" i="1"/>
  <c r="S57" i="1"/>
  <c r="AB67" i="1"/>
  <c r="AA67" i="1"/>
  <c r="Z67" i="1"/>
  <c r="Y67" i="1"/>
  <c r="X67" i="1"/>
  <c r="W65" i="1"/>
  <c r="W64" i="1"/>
  <c r="V67" i="1"/>
  <c r="U67" i="1"/>
  <c r="T67" i="1"/>
  <c r="S65" i="1"/>
  <c r="S64" i="1"/>
  <c r="R67" i="1"/>
  <c r="Q67" i="1"/>
  <c r="P67" i="1"/>
  <c r="N67" i="1"/>
  <c r="M67" i="1"/>
  <c r="L67" i="1"/>
  <c r="O65" i="1"/>
  <c r="O64" i="1"/>
  <c r="K65" i="1"/>
  <c r="K64" i="1"/>
  <c r="S67" i="1" l="1"/>
  <c r="W67" i="1"/>
  <c r="O67" i="1"/>
  <c r="K67" i="1"/>
  <c r="N135" i="1"/>
  <c r="N136" i="1" s="1"/>
  <c r="M135" i="1"/>
  <c r="M136" i="1" s="1"/>
  <c r="L135" i="1"/>
  <c r="L136" i="1" s="1"/>
  <c r="K133" i="1"/>
  <c r="K135" i="1" s="1"/>
  <c r="K136" i="1" s="1"/>
  <c r="N128" i="1"/>
  <c r="M128" i="1"/>
  <c r="L128" i="1"/>
  <c r="K127" i="1"/>
  <c r="K128" i="1" s="1"/>
  <c r="N126" i="1"/>
  <c r="M126" i="1"/>
  <c r="L126" i="1"/>
  <c r="K125" i="1"/>
  <c r="K126" i="1" s="1"/>
  <c r="N124" i="1"/>
  <c r="M124" i="1"/>
  <c r="L124" i="1"/>
  <c r="K123" i="1"/>
  <c r="K124" i="1" s="1"/>
  <c r="N122" i="1"/>
  <c r="M122" i="1"/>
  <c r="L122" i="1"/>
  <c r="K121" i="1"/>
  <c r="K122" i="1" s="1"/>
  <c r="L120" i="1"/>
  <c r="K120" i="1"/>
  <c r="N118" i="1"/>
  <c r="M118" i="1"/>
  <c r="L118" i="1"/>
  <c r="K117" i="1"/>
  <c r="K118" i="1" s="1"/>
  <c r="N112" i="1"/>
  <c r="M112" i="1"/>
  <c r="L112" i="1"/>
  <c r="K111" i="1"/>
  <c r="K112" i="1" s="1"/>
  <c r="N110" i="1"/>
  <c r="M110" i="1"/>
  <c r="L110" i="1"/>
  <c r="K109" i="1"/>
  <c r="N91" i="1"/>
  <c r="N97" i="1" s="1"/>
  <c r="M91" i="1"/>
  <c r="M97" i="1" s="1"/>
  <c r="L91" i="1"/>
  <c r="L97" i="1" s="1"/>
  <c r="K90" i="1"/>
  <c r="K91" i="1" s="1"/>
  <c r="K97" i="1" s="1"/>
  <c r="N80" i="1"/>
  <c r="M80" i="1"/>
  <c r="L80" i="1"/>
  <c r="K79" i="1"/>
  <c r="K80" i="1" s="1"/>
  <c r="N81" i="1"/>
  <c r="M81" i="1"/>
  <c r="K71" i="1"/>
  <c r="K70" i="1"/>
  <c r="K52" i="1"/>
  <c r="K54" i="1" s="1"/>
  <c r="K49" i="1"/>
  <c r="K51" i="1" s="1"/>
  <c r="K46" i="1"/>
  <c r="K48" i="1" s="1"/>
  <c r="K43" i="1"/>
  <c r="K45" i="1" s="1"/>
  <c r="K41" i="1"/>
  <c r="K38" i="1"/>
  <c r="K35" i="1"/>
  <c r="K27" i="1"/>
  <c r="AA37" i="1"/>
  <c r="AB37" i="1"/>
  <c r="AA42" i="1"/>
  <c r="AB42" i="1"/>
  <c r="J6" i="2" l="1"/>
  <c r="K74" i="1"/>
  <c r="K81" i="1" s="1"/>
  <c r="K40" i="1"/>
  <c r="B22" i="4"/>
  <c r="K110" i="1"/>
  <c r="K129" i="1" s="1"/>
  <c r="K130" i="1" s="1"/>
  <c r="M129" i="1"/>
  <c r="M130" i="1" s="1"/>
  <c r="N129" i="1"/>
  <c r="N130" i="1" s="1"/>
  <c r="L81" i="1"/>
  <c r="L129" i="1"/>
  <c r="L130" i="1" s="1"/>
  <c r="T120" i="1"/>
  <c r="S120" i="1"/>
  <c r="T140" i="1" l="1"/>
  <c r="T141" i="1" s="1"/>
  <c r="U140" i="1"/>
  <c r="U141" i="1" s="1"/>
  <c r="V140" i="1"/>
  <c r="V141" i="1" s="1"/>
  <c r="S138" i="1"/>
  <c r="S140" i="1" s="1"/>
  <c r="S141" i="1" s="1"/>
  <c r="T135" i="1"/>
  <c r="T136" i="1" s="1"/>
  <c r="U135" i="1"/>
  <c r="U136" i="1" s="1"/>
  <c r="V135" i="1"/>
  <c r="V136" i="1" s="1"/>
  <c r="S133" i="1"/>
  <c r="S135" i="1" s="1"/>
  <c r="S136" i="1" s="1"/>
  <c r="T128" i="1"/>
  <c r="U128" i="1"/>
  <c r="V128" i="1"/>
  <c r="S127" i="1"/>
  <c r="S128" i="1" s="1"/>
  <c r="T126" i="1"/>
  <c r="U126" i="1"/>
  <c r="V126" i="1"/>
  <c r="S125" i="1"/>
  <c r="S126" i="1" s="1"/>
  <c r="T124" i="1"/>
  <c r="U124" i="1"/>
  <c r="V124" i="1"/>
  <c r="S123" i="1"/>
  <c r="S124" i="1" s="1"/>
  <c r="T122" i="1"/>
  <c r="U122" i="1"/>
  <c r="V122" i="1"/>
  <c r="S121" i="1"/>
  <c r="S122" i="1" s="1"/>
  <c r="T118" i="1"/>
  <c r="U118" i="1"/>
  <c r="V118" i="1"/>
  <c r="S117" i="1"/>
  <c r="S118" i="1" s="1"/>
  <c r="T112" i="1"/>
  <c r="U112" i="1"/>
  <c r="V112" i="1"/>
  <c r="S111" i="1"/>
  <c r="T110" i="1"/>
  <c r="U110" i="1"/>
  <c r="V110" i="1"/>
  <c r="S109" i="1"/>
  <c r="T91" i="1"/>
  <c r="T97" i="1" s="1"/>
  <c r="U91" i="1"/>
  <c r="U97" i="1" s="1"/>
  <c r="V91" i="1"/>
  <c r="V97" i="1" s="1"/>
  <c r="S90" i="1"/>
  <c r="S91" i="1" s="1"/>
  <c r="S97" i="1" s="1"/>
  <c r="S84" i="1"/>
  <c r="S85" i="1"/>
  <c r="S86" i="1"/>
  <c r="S83" i="1"/>
  <c r="T87" i="1"/>
  <c r="T88" i="1" s="1"/>
  <c r="U87" i="1"/>
  <c r="U88" i="1" s="1"/>
  <c r="V87" i="1"/>
  <c r="V88" i="1" s="1"/>
  <c r="T80" i="1"/>
  <c r="U80" i="1"/>
  <c r="V80" i="1"/>
  <c r="W80" i="1"/>
  <c r="X80" i="1"/>
  <c r="Y80" i="1"/>
  <c r="Z80" i="1"/>
  <c r="Z81" i="1" s="1"/>
  <c r="S79" i="1"/>
  <c r="S80" i="1" s="1"/>
  <c r="X81" i="1"/>
  <c r="Y81" i="1"/>
  <c r="S71" i="1"/>
  <c r="S70" i="1"/>
  <c r="S52" i="1"/>
  <c r="S54" i="1" s="1"/>
  <c r="S49" i="1"/>
  <c r="S51" i="1" s="1"/>
  <c r="S46" i="1"/>
  <c r="S48" i="1" s="1"/>
  <c r="S43" i="1"/>
  <c r="S45" i="1" s="1"/>
  <c r="S41" i="1"/>
  <c r="S42" i="1" s="1"/>
  <c r="S38" i="1"/>
  <c r="O38" i="1"/>
  <c r="S35" i="1"/>
  <c r="S30" i="1"/>
  <c r="S34" i="1" s="1"/>
  <c r="S27" i="1"/>
  <c r="S29" i="1" s="1"/>
  <c r="S22" i="1"/>
  <c r="T42" i="1"/>
  <c r="U42" i="1"/>
  <c r="V42" i="1"/>
  <c r="W42" i="1"/>
  <c r="X42" i="1"/>
  <c r="Y42" i="1"/>
  <c r="Z42" i="1"/>
  <c r="T37" i="1"/>
  <c r="U37" i="1"/>
  <c r="V37" i="1"/>
  <c r="W37" i="1"/>
  <c r="X37" i="1"/>
  <c r="Y37" i="1"/>
  <c r="Z37" i="1"/>
  <c r="Z106" i="1" l="1"/>
  <c r="S6" i="2"/>
  <c r="F19" i="4" s="1"/>
  <c r="F16" i="4"/>
  <c r="S40" i="1"/>
  <c r="S26" i="1"/>
  <c r="S74" i="1"/>
  <c r="S81" i="1" s="1"/>
  <c r="O40" i="1"/>
  <c r="F22" i="4"/>
  <c r="F20" i="4" s="1"/>
  <c r="Y106" i="1"/>
  <c r="X106" i="1"/>
  <c r="W81" i="1"/>
  <c r="S110" i="1"/>
  <c r="V142" i="1"/>
  <c r="U81" i="1"/>
  <c r="V81" i="1"/>
  <c r="V129" i="1"/>
  <c r="V130" i="1" s="1"/>
  <c r="U129" i="1"/>
  <c r="U130" i="1" s="1"/>
  <c r="U142" i="1"/>
  <c r="T142" i="1"/>
  <c r="S142" i="1"/>
  <c r="T129" i="1"/>
  <c r="T130" i="1" s="1"/>
  <c r="S87" i="1"/>
  <c r="S88" i="1" s="1"/>
  <c r="T81" i="1"/>
  <c r="S37" i="1"/>
  <c r="S112" i="1"/>
  <c r="W106" i="1" l="1"/>
  <c r="S106" i="1"/>
  <c r="V106" i="1"/>
  <c r="V143" i="1" s="1"/>
  <c r="F13" i="4" s="1"/>
  <c r="H13" i="4" s="1"/>
  <c r="S129" i="1"/>
  <c r="S130" i="1" s="1"/>
  <c r="U106" i="1"/>
  <c r="U143" i="1" s="1"/>
  <c r="F12" i="4" s="1"/>
  <c r="I12" i="4" s="1"/>
  <c r="T106" i="1"/>
  <c r="T143" i="1" s="1"/>
  <c r="F11" i="4" s="1"/>
  <c r="S15" i="2"/>
  <c r="P140" i="1"/>
  <c r="S143" i="1" l="1"/>
  <c r="F14" i="4" s="1"/>
  <c r="I13" i="4"/>
  <c r="Q8" i="3"/>
  <c r="P8" i="3"/>
  <c r="O8" i="3"/>
  <c r="AB105" i="1"/>
  <c r="AA105" i="1"/>
  <c r="R105" i="1"/>
  <c r="Q105" i="1"/>
  <c r="P105" i="1"/>
  <c r="F10" i="4" l="1"/>
  <c r="F15" i="4" s="1"/>
  <c r="N8" i="3"/>
  <c r="N9" i="3" s="1"/>
  <c r="C22" i="4"/>
  <c r="U9" i="3"/>
  <c r="T9" i="3"/>
  <c r="S9" i="3"/>
  <c r="R9" i="3"/>
  <c r="Q9" i="3"/>
  <c r="P9" i="3"/>
  <c r="O9" i="3"/>
  <c r="AB140" i="1"/>
  <c r="AB141" i="1" s="1"/>
  <c r="AA140" i="1"/>
  <c r="AA141" i="1" s="1"/>
  <c r="R140" i="1"/>
  <c r="R141" i="1" s="1"/>
  <c r="Q140" i="1"/>
  <c r="Q141" i="1" s="1"/>
  <c r="P141" i="1"/>
  <c r="N140" i="1"/>
  <c r="N141" i="1" s="1"/>
  <c r="M140" i="1"/>
  <c r="M141" i="1" s="1"/>
  <c r="L140" i="1"/>
  <c r="L141" i="1" s="1"/>
  <c r="O139" i="1"/>
  <c r="K139" i="1"/>
  <c r="O138" i="1"/>
  <c r="K138" i="1"/>
  <c r="AB135" i="1"/>
  <c r="AB136" i="1" s="1"/>
  <c r="AA135" i="1"/>
  <c r="AA136" i="1" s="1"/>
  <c r="R135" i="1"/>
  <c r="R136" i="1" s="1"/>
  <c r="Q135" i="1"/>
  <c r="Q136" i="1" s="1"/>
  <c r="P135" i="1"/>
  <c r="P136" i="1" s="1"/>
  <c r="O134" i="1"/>
  <c r="O133" i="1"/>
  <c r="AB128" i="1"/>
  <c r="AA128" i="1"/>
  <c r="R128" i="1"/>
  <c r="Q128" i="1"/>
  <c r="O127" i="1"/>
  <c r="O128" i="1" s="1"/>
  <c r="R126" i="1"/>
  <c r="Q126" i="1"/>
  <c r="AB126" i="1"/>
  <c r="AA126" i="1"/>
  <c r="P126" i="1"/>
  <c r="AB124" i="1"/>
  <c r="AA124" i="1"/>
  <c r="R123" i="1"/>
  <c r="R124" i="1" s="1"/>
  <c r="Q123" i="1"/>
  <c r="Q124" i="1" s="1"/>
  <c r="P124" i="1"/>
  <c r="AB122" i="1"/>
  <c r="AA122" i="1"/>
  <c r="R122" i="1"/>
  <c r="Q121" i="1"/>
  <c r="Q122" i="1" s="1"/>
  <c r="P122" i="1"/>
  <c r="R120" i="1"/>
  <c r="Q120" i="1"/>
  <c r="AB120" i="1"/>
  <c r="AA120" i="1"/>
  <c r="O119" i="1"/>
  <c r="O120" i="1" s="1"/>
  <c r="AB118" i="1"/>
  <c r="AA118" i="1"/>
  <c r="R118" i="1"/>
  <c r="Q118" i="1"/>
  <c r="P118" i="1"/>
  <c r="AB115" i="1"/>
  <c r="AA115" i="1"/>
  <c r="AA116" i="1" s="1"/>
  <c r="R115" i="1"/>
  <c r="R116" i="1" s="1"/>
  <c r="Q115" i="1"/>
  <c r="Q116" i="1" s="1"/>
  <c r="P115" i="1"/>
  <c r="P116" i="1" s="1"/>
  <c r="AB113" i="1"/>
  <c r="AB114" i="1" s="1"/>
  <c r="AA113" i="1"/>
  <c r="R113" i="1"/>
  <c r="R114" i="1" s="1"/>
  <c r="Q113" i="1"/>
  <c r="Q114" i="1" s="1"/>
  <c r="P113" i="1"/>
  <c r="P114" i="1" s="1"/>
  <c r="AB112" i="1"/>
  <c r="AA112" i="1"/>
  <c r="R111" i="1"/>
  <c r="R112" i="1" s="1"/>
  <c r="Q111" i="1"/>
  <c r="Q112" i="1" s="1"/>
  <c r="P112" i="1"/>
  <c r="AB110" i="1"/>
  <c r="AA110" i="1"/>
  <c r="R110" i="1"/>
  <c r="Q110" i="1"/>
  <c r="P110" i="1"/>
  <c r="O103" i="1"/>
  <c r="O104" i="1" s="1"/>
  <c r="O100" i="1"/>
  <c r="AB91" i="1"/>
  <c r="AB97" i="1" s="1"/>
  <c r="AA91" i="1"/>
  <c r="AA97" i="1" s="1"/>
  <c r="R91" i="1"/>
  <c r="R97" i="1" s="1"/>
  <c r="Q91" i="1"/>
  <c r="Q97" i="1" s="1"/>
  <c r="P91" i="1"/>
  <c r="P97" i="1" s="1"/>
  <c r="O90" i="1"/>
  <c r="O91" i="1" s="1"/>
  <c r="O97" i="1" s="1"/>
  <c r="R87" i="1"/>
  <c r="R88" i="1" s="1"/>
  <c r="O86" i="1"/>
  <c r="O85" i="1"/>
  <c r="O84" i="1"/>
  <c r="AB80" i="1"/>
  <c r="AA80" i="1"/>
  <c r="R80" i="1"/>
  <c r="Q80" i="1"/>
  <c r="P80" i="1"/>
  <c r="O79" i="1"/>
  <c r="O80" i="1" s="1"/>
  <c r="O77" i="1"/>
  <c r="O75" i="1"/>
  <c r="O73" i="1"/>
  <c r="O52" i="1"/>
  <c r="O54" i="1" s="1"/>
  <c r="O49" i="1"/>
  <c r="O51" i="1" s="1"/>
  <c r="N42" i="1"/>
  <c r="M42" i="1"/>
  <c r="L42" i="1"/>
  <c r="R41" i="1"/>
  <c r="R42" i="1" s="1"/>
  <c r="Q42" i="1"/>
  <c r="P42" i="1"/>
  <c r="K42" i="1"/>
  <c r="N37" i="1"/>
  <c r="M37" i="1"/>
  <c r="L37" i="1"/>
  <c r="R36" i="1"/>
  <c r="R37" i="1" s="1"/>
  <c r="Q36" i="1"/>
  <c r="K36" i="1"/>
  <c r="R31" i="1"/>
  <c r="R34" i="1" s="1"/>
  <c r="K31" i="1"/>
  <c r="K34" i="1" s="1"/>
  <c r="R28" i="1"/>
  <c r="R29" i="1" s="1"/>
  <c r="Q29" i="1"/>
  <c r="K28" i="1"/>
  <c r="R25" i="1"/>
  <c r="R26" i="1" s="1"/>
  <c r="Q25" i="1"/>
  <c r="Q26" i="1" s="1"/>
  <c r="K25" i="1"/>
  <c r="N106" i="1" l="1"/>
  <c r="M106" i="1"/>
  <c r="K29" i="1"/>
  <c r="C16" i="4"/>
  <c r="B16" i="4" s="1"/>
  <c r="K26" i="1"/>
  <c r="J12" i="2"/>
  <c r="O78" i="1"/>
  <c r="O101" i="1"/>
  <c r="O105" i="1" s="1"/>
  <c r="B20" i="4"/>
  <c r="E22" i="4"/>
  <c r="D22" i="4" s="1"/>
  <c r="L106" i="1"/>
  <c r="AB116" i="1"/>
  <c r="AB129" i="1" s="1"/>
  <c r="AB130" i="1" s="1"/>
  <c r="I19" i="4"/>
  <c r="AA114" i="1"/>
  <c r="AA129" i="1" s="1"/>
  <c r="AA130" i="1" s="1"/>
  <c r="H19" i="4"/>
  <c r="AB81" i="1"/>
  <c r="P81" i="1"/>
  <c r="AB87" i="1"/>
  <c r="AB88" i="1" s="1"/>
  <c r="B19" i="4"/>
  <c r="C19" i="4" s="1"/>
  <c r="O25" i="1"/>
  <c r="Q37" i="1"/>
  <c r="R81" i="1"/>
  <c r="O71" i="1"/>
  <c r="Q87" i="1"/>
  <c r="Q88" i="1" s="1"/>
  <c r="K37" i="1"/>
  <c r="AA81" i="1"/>
  <c r="Q81" i="1"/>
  <c r="O140" i="1"/>
  <c r="O141" i="1" s="1"/>
  <c r="K140" i="1"/>
  <c r="K141" i="1" s="1"/>
  <c r="K142" i="1" s="1"/>
  <c r="O135" i="1"/>
  <c r="O136" i="1" s="1"/>
  <c r="O35" i="1"/>
  <c r="P87" i="1"/>
  <c r="P88" i="1" s="1"/>
  <c r="AA87" i="1"/>
  <c r="AA88" i="1" s="1"/>
  <c r="N142" i="1"/>
  <c r="Q142" i="1"/>
  <c r="AA142" i="1"/>
  <c r="O30" i="1"/>
  <c r="R142" i="1"/>
  <c r="O43" i="1"/>
  <c r="O45" i="1" s="1"/>
  <c r="O70" i="1"/>
  <c r="R129" i="1"/>
  <c r="R130" i="1" s="1"/>
  <c r="O28" i="1"/>
  <c r="P37" i="1"/>
  <c r="O109" i="1"/>
  <c r="Q129" i="1"/>
  <c r="Q130" i="1" s="1"/>
  <c r="O113" i="1"/>
  <c r="O114" i="1" s="1"/>
  <c r="O117" i="1"/>
  <c r="O118" i="1" s="1"/>
  <c r="O121" i="1"/>
  <c r="O122" i="1" s="1"/>
  <c r="O125" i="1"/>
  <c r="O126" i="1" s="1"/>
  <c r="O22" i="1"/>
  <c r="O27" i="1"/>
  <c r="L142" i="1"/>
  <c r="P142" i="1"/>
  <c r="O31" i="1"/>
  <c r="AB142" i="1"/>
  <c r="O36" i="1"/>
  <c r="O41" i="1"/>
  <c r="O46" i="1"/>
  <c r="O48" i="1" s="1"/>
  <c r="O83" i="1"/>
  <c r="O123" i="1"/>
  <c r="M142" i="1"/>
  <c r="O111" i="1"/>
  <c r="O112" i="1" s="1"/>
  <c r="O115" i="1"/>
  <c r="O116" i="1" s="1"/>
  <c r="P120" i="1"/>
  <c r="P128" i="1"/>
  <c r="N4" i="2" l="1"/>
  <c r="E16" i="4" s="1"/>
  <c r="N12" i="2"/>
  <c r="O34" i="1"/>
  <c r="O29" i="1"/>
  <c r="N6" i="2"/>
  <c r="E19" i="4" s="1"/>
  <c r="D19" i="4" s="1"/>
  <c r="O26" i="1"/>
  <c r="O74" i="1"/>
  <c r="O81" i="1" s="1"/>
  <c r="C20" i="4"/>
  <c r="E27" i="4"/>
  <c r="E20" i="4" s="1"/>
  <c r="O124" i="1"/>
  <c r="O42" i="1"/>
  <c r="P106" i="1"/>
  <c r="O142" i="1"/>
  <c r="O87" i="1"/>
  <c r="O88" i="1" s="1"/>
  <c r="O37" i="1"/>
  <c r="J15" i="2"/>
  <c r="AA106" i="1"/>
  <c r="AA143" i="1" s="1"/>
  <c r="H10" i="4" s="1"/>
  <c r="H11" i="4" s="1"/>
  <c r="R106" i="1"/>
  <c r="R143" i="1" s="1"/>
  <c r="Q106" i="1"/>
  <c r="Q143" i="1" s="1"/>
  <c r="M143" i="1"/>
  <c r="N143" i="1"/>
  <c r="I8" i="3" s="1"/>
  <c r="I9" i="3" s="1"/>
  <c r="AB106" i="1"/>
  <c r="AB143" i="1" s="1"/>
  <c r="I10" i="4" s="1"/>
  <c r="O110" i="1"/>
  <c r="P129" i="1"/>
  <c r="P130" i="1" s="1"/>
  <c r="L143" i="1"/>
  <c r="O106" i="1" l="1"/>
  <c r="O129" i="1"/>
  <c r="O130" i="1" s="1"/>
  <c r="I14" i="4"/>
  <c r="I15" i="4" s="1"/>
  <c r="I11" i="4"/>
  <c r="K106" i="1"/>
  <c r="K143" i="1" s="1"/>
  <c r="F8" i="3" s="1"/>
  <c r="F9" i="3" s="1"/>
  <c r="N15" i="2"/>
  <c r="E13" i="4"/>
  <c r="M8" i="3"/>
  <c r="M9" i="3" s="1"/>
  <c r="E12" i="4"/>
  <c r="L8" i="3"/>
  <c r="L9" i="3" s="1"/>
  <c r="B13" i="4"/>
  <c r="C13" i="4" s="1"/>
  <c r="P143" i="1"/>
  <c r="K8" i="3" s="1"/>
  <c r="K9" i="3" s="1"/>
  <c r="D16" i="4"/>
  <c r="B11" i="4"/>
  <c r="G8" i="3"/>
  <c r="G9" i="3" s="1"/>
  <c r="H8" i="3"/>
  <c r="H9" i="3" s="1"/>
  <c r="B12" i="4"/>
  <c r="C12" i="4" s="1"/>
  <c r="O143" i="1" l="1"/>
  <c r="J8" i="3" s="1"/>
  <c r="J9" i="3" s="1"/>
  <c r="D13" i="4"/>
  <c r="D12" i="4"/>
  <c r="E11" i="4"/>
  <c r="E10" i="4" s="1"/>
  <c r="E15" i="4" s="1"/>
  <c r="C11" i="4"/>
  <c r="B10" i="4"/>
  <c r="C10" i="4" l="1"/>
  <c r="B15" i="4"/>
  <c r="B14" i="4"/>
  <c r="D11" i="4"/>
  <c r="H14" i="4"/>
  <c r="H15" i="4" s="1"/>
  <c r="D10" i="4" l="1"/>
  <c r="C15" i="4"/>
  <c r="C14" i="4" s="1"/>
  <c r="D20" i="4" l="1"/>
  <c r="D15" i="4" s="1"/>
  <c r="E14" i="4"/>
  <c r="D14" i="4" s="1"/>
</calcChain>
</file>

<file path=xl/sharedStrings.xml><?xml version="1.0" encoding="utf-8"?>
<sst xmlns="http://schemas.openxmlformats.org/spreadsheetml/2006/main" count="684" uniqueCount="207">
  <si>
    <t>UGDYMO KOKYBĖS IR SPORTO PLĖTROS</t>
  </si>
  <si>
    <t>TIKSLŲ, PROGRAMŲ, PROGRAMŲ TIKSLŲ, UŽDAVINIŲ, UŽDAVINIŲ VERTINIMO KRITERIJŲ, PRIEMONIŲ IR PRIEMONIŲ IŠLAIDŲ SUVESTINĖ</t>
  </si>
  <si>
    <t>Programos kodas</t>
  </si>
  <si>
    <t>Programos tikslo kodas</t>
  </si>
  <si>
    <t>Uždavinio kodas</t>
  </si>
  <si>
    <t>Priemonės kodas</t>
  </si>
  <si>
    <t>Priemonės pavadinimas</t>
  </si>
  <si>
    <t>Priemonės požymis</t>
  </si>
  <si>
    <t>Funkcinės klasifikacijos kodas</t>
  </si>
  <si>
    <t>Asignavimų valdytojo kodas</t>
  </si>
  <si>
    <t>Priemonės vykdytojo kodas</t>
  </si>
  <si>
    <t>Finansavimo šaltinis</t>
  </si>
  <si>
    <t>Iš viso</t>
  </si>
  <si>
    <t>Išlaidoms</t>
  </si>
  <si>
    <t>turtui įsigyti ir finansiniams įsipareigojimams vykdyti</t>
  </si>
  <si>
    <t>Pavadinimas</t>
  </si>
  <si>
    <t>Darbo užmokesčiui</t>
  </si>
  <si>
    <t>Strateginis tikslas 01. Gerinti švietimo kokybę ir efektyvumą bei sudaryti sąlygas mokytis visą gyvenimą</t>
  </si>
  <si>
    <t>01</t>
  </si>
  <si>
    <t>Teikti kokybiškas bendrojo ugdymo mokyklų paslaugas</t>
  </si>
  <si>
    <t>Užtikrinti mokymo(-si) programų įvairovę ir kokybę šiuolaikiškai aprūpintose švietimo įstaigose</t>
  </si>
  <si>
    <t>09.01.01.01</t>
  </si>
  <si>
    <t>SB</t>
  </si>
  <si>
    <t>KTL</t>
  </si>
  <si>
    <t>Iš viso:</t>
  </si>
  <si>
    <t>02</t>
  </si>
  <si>
    <t xml:space="preserve"> Pradinio ugdymo aplinkos išlaikymas </t>
  </si>
  <si>
    <t>09.01.02.01</t>
  </si>
  <si>
    <t>03</t>
  </si>
  <si>
    <t xml:space="preserve"> Pagrindinio ugdymo aplinkos išlaikymas </t>
  </si>
  <si>
    <t>09.02.01.01</t>
  </si>
  <si>
    <t>04</t>
  </si>
  <si>
    <t xml:space="preserve"> Vidurinio ugdymo aplinkos išlaikymas    </t>
  </si>
  <si>
    <t>09.02.02.01</t>
  </si>
  <si>
    <t>05</t>
  </si>
  <si>
    <t xml:space="preserve">Ikimokyklinio ugdymo proceso užtikrinimas </t>
  </si>
  <si>
    <t>SB(VB)</t>
  </si>
  <si>
    <t>06</t>
  </si>
  <si>
    <t xml:space="preserve">Pradinio ugdymo proceso užtikrinimas </t>
  </si>
  <si>
    <t>07</t>
  </si>
  <si>
    <t xml:space="preserve">Pagrindinio ugdymo proceso užtikrinimas </t>
  </si>
  <si>
    <t>08</t>
  </si>
  <si>
    <t>Vidurinio ugdymo proceso užtikrinimas</t>
  </si>
  <si>
    <t>09</t>
  </si>
  <si>
    <t>Brandos egzaminų vykdymas</t>
  </si>
  <si>
    <t>10</t>
  </si>
  <si>
    <t>Perskirstyta MK dalis</t>
  </si>
  <si>
    <t>09.06.01.01</t>
  </si>
  <si>
    <t>Iš viso uždaviniui:</t>
  </si>
  <si>
    <t>Teikti kokybiškas neformaliojo ugdymo įstaigų paslaugas</t>
  </si>
  <si>
    <t>Neformaliojo ugdymo įstaigų išlaikymas</t>
  </si>
  <si>
    <t>09.05.01.01</t>
  </si>
  <si>
    <t>Neformalus vaikų ir suaugusiųjų švietimas (NVŠ projektai)</t>
  </si>
  <si>
    <t>VL</t>
  </si>
  <si>
    <t>Trečiojo amžiaus universiteto išlaikymas</t>
  </si>
  <si>
    <t>09.05.01.02</t>
  </si>
  <si>
    <t>Šilutės rajono švietimo pagalbos tarnybos išlaikymas, paslaugų teikimas</t>
  </si>
  <si>
    <t>ES</t>
  </si>
  <si>
    <t>Vykdyti priemones, netiesiogiai įtakojančias kokybišką ugdymo procesą (centralizuotų priemonių vykdymas) (mokyklos nepildo)</t>
  </si>
  <si>
    <t>Rajoniniai, respublikiniai, tarptautiniai renginiai (olimpiados, konkursai, konferencijos, dainų šventės, festivaliai, sporto varžybos)</t>
  </si>
  <si>
    <t>09.08.01.01</t>
  </si>
  <si>
    <t>Vaikų vasaros poilsis</t>
  </si>
  <si>
    <t>Pedagoginių darbuotojų darbo apmokėjimo sąlygų gerinimas ir skaičių optimizavimas</t>
  </si>
  <si>
    <t>Pedagoginių darbuotojų darbo užmokesčio didinimas</t>
  </si>
  <si>
    <t>Pedagoginių darbuotojų skaičiaus mažinimas</t>
  </si>
  <si>
    <t>Iš viso tikslui:</t>
  </si>
  <si>
    <t>Specialiųjų programų įgyvendinimas</t>
  </si>
  <si>
    <t>Papildomų paslaugų teikimo užtikrinimas</t>
  </si>
  <si>
    <t>SB(SP)</t>
  </si>
  <si>
    <t>Maitinimo organizavimas mokyklose  (pradinis ugdymas)</t>
  </si>
  <si>
    <t>Maitinimo organizavimas mokyklose (pagrindinis ugdymas)</t>
  </si>
  <si>
    <t>Maitinimo organizavimas mokyklose (vidurinis ugdymas)</t>
  </si>
  <si>
    <t>Tėvų mokesčiai už ugdymą papildomojo ugdymo įstaigose</t>
  </si>
  <si>
    <t>Pajamos už papildomai teikiamas paslaugas (nuoma ir kt.) (pradinis ugdymas)</t>
  </si>
  <si>
    <t>Pajamos už papildomai teikiamas paslaugas (nuoma ir kt.) (pagrindinis ugdymas)</t>
  </si>
  <si>
    <t>Pajamos už papildomai teikiamas paslaugas (nuoma ir kt.) (vidurinis ugdymas)</t>
  </si>
  <si>
    <t>Pajamos už papildomai teikiamas paslaugas (nuoma ir kt.) (neformalusis ugdymas)</t>
  </si>
  <si>
    <t>Pajamos už teikiamas paslaugas Šilutės rajono švietimo pagalbos tarnyboje (kursai, seminarai)</t>
  </si>
  <si>
    <t>Ugdyti ir skatinti sveiką, stiprų, gerai fiziškai ir dvasiškai susiformavusį pilietį per sportinę ar klubinę veiklą</t>
  </si>
  <si>
    <t xml:space="preserve">Užtikrinti sporto bazių renovaciją, priežiūrą ir sporto viešosios įstaigos išlaikymą ir veiklą. </t>
  </si>
  <si>
    <t xml:space="preserve"> VšĮ "Šilutės sportas" išlaikymas</t>
  </si>
  <si>
    <t xml:space="preserve">Užtikrinti NVO sportinės veiklos organizavimą ir klubinės veiklos skatinimą </t>
  </si>
  <si>
    <t>NVO sporto klubų veiklos rėmimas ir sportininkų skatinimas</t>
  </si>
  <si>
    <t>Finansavimo šaltiniai</t>
  </si>
  <si>
    <t>Strateginio tikslo kodas</t>
  </si>
  <si>
    <t>Programos pavadinimas</t>
  </si>
  <si>
    <t>Iš jų darbo užmokesčiui</t>
  </si>
  <si>
    <t>Ugdymo kokybės ir sporto plėtros</t>
  </si>
  <si>
    <t>IŠ VISO:</t>
  </si>
  <si>
    <t>Bendras lėšų poreikis ir numatomi finansavimo šaltiniai</t>
  </si>
  <si>
    <t>Ekonominės klasifikacijos grupės</t>
  </si>
  <si>
    <t>bazinis biudžetas</t>
  </si>
  <si>
    <t>pakeitimai/
(+padidėjimas
-sumažėjimas)</t>
  </si>
  <si>
    <t>iš viso</t>
  </si>
  <si>
    <t>1. Iš viso lėšų poreikis:</t>
  </si>
  <si>
    <t>1.1.išlaidoms</t>
  </si>
  <si>
    <t>1.1.1.iš jų darbo užmokesčiui</t>
  </si>
  <si>
    <t>1.2. turtui įsigyti ir finansiniams įsipareigojimams vykdyti</t>
  </si>
  <si>
    <t>2. Finansavimas</t>
  </si>
  <si>
    <t xml:space="preserve"> 2.1.Savivaldybės biudžetas:</t>
  </si>
  <si>
    <t>2.1.1. iš jo: valstybės biudžeto specialioji tikslinė dotacija</t>
  </si>
  <si>
    <t xml:space="preserve"> 2.1.2.iš jo: aplinkos apsaugos rėmimo specialiosios programos lėšos</t>
  </si>
  <si>
    <t>2.1.3. iš jo: visuomenės sveikatos rėmimo specialiosios programos lėšos</t>
  </si>
  <si>
    <t>2.2. Kiti šaltiniai:</t>
  </si>
  <si>
    <t>2 įst.</t>
  </si>
  <si>
    <t>1 įst.</t>
  </si>
  <si>
    <t>17</t>
  </si>
  <si>
    <t>7</t>
  </si>
  <si>
    <t>29</t>
  </si>
  <si>
    <t>32</t>
  </si>
  <si>
    <t>09.01.01.01   09.01.02.01   09.02.01.01   09.02.02.01</t>
  </si>
  <si>
    <t>tūkst. Eur</t>
  </si>
  <si>
    <t>(Nr. 01)</t>
  </si>
  <si>
    <t>01. Ugdymo kokybės ir sporto plėtros programa</t>
  </si>
  <si>
    <t>01 Ugdymo kokybės ir sporto plėtros programa</t>
  </si>
  <si>
    <t>Ugdymo kokybės krepšelis</t>
  </si>
  <si>
    <t>25</t>
  </si>
  <si>
    <t>Psichologinės pagalbos teikimas</t>
  </si>
  <si>
    <t>09.08.01.02</t>
  </si>
  <si>
    <t>Turtui įsigyti ir finansiniams įsipareigojimams vykdyti</t>
  </si>
  <si>
    <t>Planas</t>
  </si>
  <si>
    <t>Uždavinio vertinimo kriterijus</t>
  </si>
  <si>
    <t>09.05.01.01 09.05.01.02</t>
  </si>
  <si>
    <t>Pasamdyti darbuotojai, vnt.</t>
  </si>
  <si>
    <t>08.01.01.02</t>
  </si>
  <si>
    <r>
      <t xml:space="preserve">Savivaldybės biudžetas </t>
    </r>
    <r>
      <rPr>
        <b/>
        <sz val="10"/>
        <rFont val="Times New Roman"/>
        <family val="1"/>
        <charset val="186"/>
      </rPr>
      <t>SB</t>
    </r>
  </si>
  <si>
    <r>
      <t xml:space="preserve">Skolintos lėšos </t>
    </r>
    <r>
      <rPr>
        <b/>
        <sz val="10"/>
        <rFont val="Times New Roman"/>
        <family val="1"/>
        <charset val="186"/>
      </rPr>
      <t>SL</t>
    </r>
  </si>
  <si>
    <r>
      <t xml:space="preserve">Valstybės lėšos </t>
    </r>
    <r>
      <rPr>
        <b/>
        <sz val="10"/>
        <rFont val="Times New Roman"/>
        <family val="1"/>
        <charset val="186"/>
      </rPr>
      <t>VL</t>
    </r>
  </si>
  <si>
    <r>
      <t xml:space="preserve">Kitos lėšos </t>
    </r>
    <r>
      <rPr>
        <b/>
        <sz val="10"/>
        <rFont val="Times New Roman"/>
        <family val="1"/>
        <charset val="186"/>
      </rPr>
      <t>KTL</t>
    </r>
  </si>
  <si>
    <t xml:space="preserve">Ikimokyklinio ugdymo aplinkos išlaikymas    </t>
  </si>
  <si>
    <t>2023 m.</t>
  </si>
  <si>
    <t>4</t>
  </si>
  <si>
    <t>18 įst.</t>
  </si>
  <si>
    <t>Pagal švietimo įstaigų aprūpinimo inventoriumi, kompiuterine ir organizacine įranga, baldais ir autobusais programą, vnt.</t>
  </si>
  <si>
    <t>6 įst.</t>
  </si>
  <si>
    <t>Pagal MK skaičiavimo metodiką, įstaigų skaičius vnt.</t>
  </si>
  <si>
    <t xml:space="preserve">6 įst. </t>
  </si>
  <si>
    <t>Pagal ŠMM patvirtintą tvarką, įstaigų skaičius vnt.</t>
  </si>
  <si>
    <t>Pagal ŠMM patvirtintus bendruosius ugdymo planus, įstaigų skaičius vnt.</t>
  </si>
  <si>
    <t>Pagal ŠMM patvirtintą tvarką, tiekėjų skaičius vnt.</t>
  </si>
  <si>
    <t>Savivaldybės tarybos sprendimu, įstaigų skaičius, vnt.</t>
  </si>
  <si>
    <t>Pagal ŠMM programą, įstaigų skaičius vnt.</t>
  </si>
  <si>
    <t>Savivaldybės tarybos sprendimu, įstaigų skaičius vnt.</t>
  </si>
  <si>
    <t>17 įst.</t>
  </si>
  <si>
    <t>Sporto klubų veikla, sportininkų apdovanojimai, vnt.</t>
  </si>
  <si>
    <r>
      <t xml:space="preserve">Kelių priežiūros ir plėtros programa </t>
    </r>
    <r>
      <rPr>
        <b/>
        <sz val="10"/>
        <rFont val="Times New Roman"/>
        <family val="1"/>
        <charset val="186"/>
      </rPr>
      <t>KPPP</t>
    </r>
  </si>
  <si>
    <t>Maitinimo organizavimas ikimokyklinio ir priešmokyklinio amžiaus vaikams (tėvų mokesčiai) (ikimokyklinis ugdymas) (darželiai ir ikimokyklinės grupės)</t>
  </si>
  <si>
    <t>2024-ųjų metų išlaidų projektas</t>
  </si>
  <si>
    <t>2024 m.</t>
  </si>
  <si>
    <t>Projektas 2024 m.</t>
  </si>
  <si>
    <t xml:space="preserve">09.01.01.01.  09.01.02.01.  09.02.01.01.  09.02.02.01.  09.06.01.01.  09.05.01.01.  09.05.01.02.  09.08.01.01.  08.01.01.02. 09.08.01.02 </t>
  </si>
  <si>
    <r>
      <t xml:space="preserve">Valstybės biudžeto specialioji tikslinė dotacija </t>
    </r>
    <r>
      <rPr>
        <b/>
        <sz val="10"/>
        <rFont val="Times New Roman"/>
        <family val="1"/>
        <charset val="186"/>
      </rPr>
      <t>SB(VB)</t>
    </r>
  </si>
  <si>
    <r>
      <t xml:space="preserve">Aplinkos apsaugos rėmimo specialiosios programos lėšos </t>
    </r>
    <r>
      <rPr>
        <b/>
        <sz val="10"/>
        <rFont val="Times New Roman"/>
        <family val="1"/>
        <charset val="186"/>
      </rPr>
      <t>SB(AA)</t>
    </r>
  </si>
  <si>
    <r>
      <t xml:space="preserve">Pajamos už suteiktas paslaugas </t>
    </r>
    <r>
      <rPr>
        <b/>
        <sz val="10"/>
        <rFont val="Times New Roman"/>
        <family val="1"/>
        <charset val="186"/>
      </rPr>
      <t>SB(SP)</t>
    </r>
  </si>
  <si>
    <r>
      <t xml:space="preserve">Švietimo įstaigų modernizavimo programa </t>
    </r>
    <r>
      <rPr>
        <b/>
        <sz val="10"/>
        <rFont val="Times New Roman"/>
        <family val="1"/>
      </rPr>
      <t>SB(ŠIMP)</t>
    </r>
  </si>
  <si>
    <r>
      <t xml:space="preserve">Užsienio valstybių, tarptautinių organizacijų ir Europos Sąjungos lėšos </t>
    </r>
    <r>
      <rPr>
        <b/>
        <sz val="10"/>
        <rFont val="Times New Roman"/>
        <family val="1"/>
      </rPr>
      <t>ES, EEE</t>
    </r>
  </si>
  <si>
    <r>
      <t xml:space="preserve">Visuomenės sveikatos apsaugos rėmimo specialioji programa </t>
    </r>
    <r>
      <rPr>
        <b/>
        <sz val="10"/>
        <rFont val="Times New Roman"/>
        <family val="1"/>
        <charset val="186"/>
      </rPr>
      <t>SB(VS)</t>
    </r>
  </si>
  <si>
    <r>
      <t xml:space="preserve">Valstybės investicijų programa </t>
    </r>
    <r>
      <rPr>
        <b/>
        <sz val="10"/>
        <rFont val="Times New Roman"/>
        <family val="1"/>
      </rPr>
      <t>VIP</t>
    </r>
  </si>
  <si>
    <t>2.1.4. iš jo: pajamos už suteiktas paslaugas</t>
  </si>
  <si>
    <t xml:space="preserve">2.2.1. švietimo įstaigų modernizavimo programa </t>
  </si>
  <si>
    <t>2.2.2. skolintos lėšos</t>
  </si>
  <si>
    <t>2.2.5. Valstybės lėšos</t>
  </si>
  <si>
    <t>2.2.6. Kelių priežiūros ir plėtros programos lėšos</t>
  </si>
  <si>
    <t>2.2.7. kitos lėšos</t>
  </si>
  <si>
    <t>2.2.3. Valstybės investicijų programa</t>
  </si>
  <si>
    <t xml:space="preserve">2.2.4.Užsienio valstybių, tarptautinių organizacijų ir Europos Sąjungos lėšos </t>
  </si>
  <si>
    <t xml:space="preserve">PROGRAMOS                                                                                                                                                 </t>
  </si>
  <si>
    <t>PATVIRTINTA</t>
  </si>
  <si>
    <t>Bendrojo ugdymo mokyklų tinklo stiprinimas</t>
  </si>
  <si>
    <t>Mokyklinių autobusų skaičius, vnt</t>
  </si>
  <si>
    <t>Šilutės rajono savivaldybės tarybos 2022 m. gruodžio 22 d.</t>
  </si>
  <si>
    <t>2022 m. išlaidos</t>
  </si>
  <si>
    <t>2023 m. išlaidų projektas</t>
  </si>
  <si>
    <t>2023 m. patvirtinta Šilutės r. savivaldybės taryboje</t>
  </si>
  <si>
    <t>2023 m. faktiškai skirtas finansavimas</t>
  </si>
  <si>
    <t>2025-ųjų metų išlaidų projektas</t>
  </si>
  <si>
    <t>2025 m.</t>
  </si>
  <si>
    <t>2022 m. išlaidos, tūkst. Eur</t>
  </si>
  <si>
    <t>2023 m. projektas, tūkst. Eur</t>
  </si>
  <si>
    <t>2023 m. patvirtinta Šilutės r. savivaldybės taryboje, tūkst. Eur</t>
  </si>
  <si>
    <t>2023 m. faktiškai skirtas finansavimas, tūkst. Eur</t>
  </si>
  <si>
    <t>Asignavimai 2022 m.</t>
  </si>
  <si>
    <t>Paraiška biudžetiniams   2023 m.</t>
  </si>
  <si>
    <t>2023-iems m. patvirtinta Šilutės r. savivaldybės taryboje</t>
  </si>
  <si>
    <t>2023-iems m. faktiškai skirta</t>
  </si>
  <si>
    <t>Projektas 2025 m.</t>
  </si>
  <si>
    <t>4 įst.</t>
  </si>
  <si>
    <t>9 įst.</t>
  </si>
  <si>
    <t>24 įst.</t>
  </si>
  <si>
    <t>3 įst.</t>
  </si>
  <si>
    <t>60 teik.</t>
  </si>
  <si>
    <t>Karjeros specialistų tinklo vystymas</t>
  </si>
  <si>
    <t>Pagal LR nutarimą patvirtintas profesinio orientavimo specialistų etatų skaičius, vnt.</t>
  </si>
  <si>
    <t>sprendimu Nr. T1-1169</t>
  </si>
  <si>
    <t>(Šilutės rajono savivaldybės tarybos 2023 m. vasario 23 d.</t>
  </si>
  <si>
    <t>2023–2025 M. ŠILUTĖS RAJONO SAVIVALDYBĖS ADMINISTRACIJOS</t>
  </si>
  <si>
    <t>Užtikrinti efektyvią švietimo įstaigų veiklą ir teikiamų paslaugų kokybę (mokyklos nepildo)</t>
  </si>
  <si>
    <t xml:space="preserve">          Iš viso 01 programai:</t>
  </si>
  <si>
    <t>Šilutės rajono savivaldybės administracijos 2023–2025 m. SVP Ugdymo kokybės ir sporto plėtros programos išlaidų suvestinė</t>
  </si>
  <si>
    <t>sprendimo Nr. T1-1222 redakcija)</t>
  </si>
  <si>
    <t>(Šilutės rajono savivaldybės tarybos 2023 m. lapkričio 30 d.</t>
  </si>
  <si>
    <t>sprendimo Nr. T1-    redakcija)</t>
  </si>
  <si>
    <t>Tūkstantmečio mokyklų programos įgyvendinimas</t>
  </si>
  <si>
    <t>Sukurta visoms Savivaldybės mokykloms pasiekiama integruotų laboratorijų bazė, vnt.</t>
  </si>
  <si>
    <t>Metodinio centro įkūrimas Žibų pradinėje mokykloje, vnt.</t>
  </si>
  <si>
    <t>7–12 kl. mokinių, bent kartą per mėnesį dalyvaujančių STEAM pamokose, dalis proc.</t>
  </si>
  <si>
    <t>Lyderystės praktikumai, siekiant užtikrinti tinklaveiką ir TŪM programos tvarumą Savivaldybėje, vnt.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</si>
</sst>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1"/>
      <color theme="1"/>
      <name val="Calibri"/>
      <family val="2"/>
      <charset val="186"/>
      <scheme val="minor"/>
    </font>
    <font>
      <sz val="8"/>
      <name val="Times New Roman"/>
      <family val="1"/>
      <charset val="186"/>
    </font>
    <font>
      <b/>
      <sz val="10"/>
      <name val="Arial"/>
      <family val="2"/>
      <charset val="186"/>
    </font>
    <font>
      <sz val="10"/>
      <name val="Arial"/>
      <family val="2"/>
      <charset val="186"/>
    </font>
    <font>
      <sz val="10"/>
      <color rgb="FF000000"/>
      <name val="Arial"/>
      <family val="2"/>
      <charset val="186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0"/>
      <color rgb="FFFF0000"/>
      <name val="Times New Roman"/>
      <family val="1"/>
      <charset val="186"/>
    </font>
    <font>
      <sz val="10"/>
      <color rgb="FFFF0000"/>
      <name val="Times New Roman"/>
      <family val="1"/>
      <charset val="186"/>
    </font>
    <font>
      <sz val="10"/>
      <color indexed="20"/>
      <name val="Times New Roman"/>
      <family val="1"/>
      <charset val="186"/>
    </font>
    <font>
      <b/>
      <sz val="10"/>
      <name val="Times New Roman"/>
      <family val="1"/>
    </font>
    <font>
      <sz val="10"/>
      <name val="Times New Roman"/>
      <family val="1"/>
    </font>
    <font>
      <sz val="9"/>
      <name val="Times New Roman"/>
      <family val="1"/>
      <charset val="186"/>
    </font>
  </fonts>
  <fills count="2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rgb="FFBFBFBF"/>
      </patternFill>
    </fill>
    <fill>
      <patternFill patternType="solid">
        <fgColor theme="0" tint="-0.14999847407452621"/>
        <bgColor rgb="FFD8D8D8"/>
      </patternFill>
    </fill>
    <fill>
      <patternFill patternType="solid">
        <fgColor theme="0"/>
        <bgColor rgb="FFBFBFBF"/>
      </patternFill>
    </fill>
    <fill>
      <patternFill patternType="solid">
        <fgColor theme="0"/>
        <bgColor rgb="FFFFFF99"/>
      </patternFill>
    </fill>
    <fill>
      <patternFill patternType="solid">
        <fgColor rgb="FFCCFFFF"/>
        <bgColor rgb="FFFFFFFF"/>
      </patternFill>
    </fill>
    <fill>
      <patternFill patternType="solid">
        <fgColor rgb="FFCC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CC"/>
        <bgColor rgb="FFFFFF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FFCC"/>
        <bgColor rgb="FFCCFFFF"/>
      </patternFill>
    </fill>
    <fill>
      <patternFill patternType="solid">
        <fgColor rgb="FFCCFFFF"/>
        <bgColor rgb="FFCCFFCC"/>
      </patternFill>
    </fill>
    <fill>
      <patternFill patternType="solid">
        <fgColor rgb="FFFFFF99"/>
        <bgColor rgb="FFFFFFFF"/>
      </patternFill>
    </fill>
    <fill>
      <patternFill patternType="solid">
        <fgColor rgb="FFFFFF99"/>
        <bgColor rgb="FFFF99CC"/>
      </patternFill>
    </fill>
    <fill>
      <patternFill patternType="solid">
        <fgColor rgb="FFFFFF99"/>
        <bgColor indexed="64"/>
      </patternFill>
    </fill>
    <fill>
      <patternFill patternType="solid">
        <fgColor rgb="FFFFFF99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rgb="FFBFBFBF"/>
      </patternFill>
    </fill>
  </fills>
  <borders count="197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/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/>
      <top style="thick">
        <color indexed="8"/>
      </top>
      <bottom style="thin">
        <color indexed="8"/>
      </bottom>
      <diagonal/>
    </border>
    <border>
      <left/>
      <right/>
      <top style="thick">
        <color indexed="8"/>
      </top>
      <bottom style="thin">
        <color indexed="8"/>
      </bottom>
      <diagonal/>
    </border>
    <border>
      <left/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8"/>
      </left>
      <right/>
      <top style="thin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/>
      <top style="thin">
        <color indexed="8"/>
      </top>
      <bottom style="thick">
        <color indexed="8"/>
      </bottom>
      <diagonal/>
    </border>
    <border>
      <left/>
      <right/>
      <top style="thin">
        <color indexed="8"/>
      </top>
      <bottom style="thick">
        <color indexed="8"/>
      </bottom>
      <diagonal/>
    </border>
    <border>
      <left/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8"/>
      </right>
      <top style="thick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ck">
        <color indexed="8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8"/>
      </right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 style="thick">
        <color indexed="64"/>
      </right>
      <top/>
      <bottom style="thin">
        <color indexed="8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804">
    <xf numFmtId="0" fontId="0" fillId="0" borderId="0" xfId="0"/>
    <xf numFmtId="0" fontId="1" fillId="2" borderId="0" xfId="0" applyFont="1" applyFill="1" applyBorder="1"/>
    <xf numFmtId="0" fontId="4" fillId="0" borderId="0" xfId="0" applyFont="1" applyAlignment="1"/>
    <xf numFmtId="0" fontId="3" fillId="0" borderId="0" xfId="0" applyFont="1" applyAlignment="1"/>
    <xf numFmtId="0" fontId="3" fillId="4" borderId="0" xfId="0" applyFont="1" applyFill="1" applyAlignment="1"/>
    <xf numFmtId="0" fontId="5" fillId="2" borderId="0" xfId="0" applyFont="1" applyFill="1" applyBorder="1"/>
    <xf numFmtId="164" fontId="5" fillId="3" borderId="8" xfId="0" applyNumberFormat="1" applyFont="1" applyFill="1" applyBorder="1" applyAlignment="1">
      <alignment horizontal="center" vertical="center"/>
    </xf>
    <xf numFmtId="164" fontId="5" fillId="3" borderId="82" xfId="0" applyNumberFormat="1" applyFont="1" applyFill="1" applyBorder="1" applyAlignment="1">
      <alignment horizontal="center" vertical="center"/>
    </xf>
    <xf numFmtId="164" fontId="5" fillId="3" borderId="19" xfId="0" applyNumberFormat="1" applyFont="1" applyFill="1" applyBorder="1" applyAlignment="1">
      <alignment horizontal="center" vertical="center"/>
    </xf>
    <xf numFmtId="164" fontId="5" fillId="3" borderId="83" xfId="0" applyNumberFormat="1" applyFont="1" applyFill="1" applyBorder="1" applyAlignment="1">
      <alignment horizontal="center" vertical="center"/>
    </xf>
    <xf numFmtId="164" fontId="5" fillId="3" borderId="11" xfId="0" applyNumberFormat="1" applyFont="1" applyFill="1" applyBorder="1" applyAlignment="1">
      <alignment horizontal="center" vertical="center"/>
    </xf>
    <xf numFmtId="164" fontId="5" fillId="8" borderId="100" xfId="0" applyNumberFormat="1" applyFont="1" applyFill="1" applyBorder="1" applyAlignment="1">
      <alignment horizontal="center" vertical="center"/>
    </xf>
    <xf numFmtId="164" fontId="5" fillId="8" borderId="104" xfId="0" applyNumberFormat="1" applyFont="1" applyFill="1" applyBorder="1" applyAlignment="1">
      <alignment horizontal="center" vertical="center"/>
    </xf>
    <xf numFmtId="164" fontId="5" fillId="8" borderId="105" xfId="0" applyNumberFormat="1" applyFont="1" applyFill="1" applyBorder="1" applyAlignment="1">
      <alignment horizontal="center" vertical="center"/>
    </xf>
    <xf numFmtId="164" fontId="5" fillId="8" borderId="102" xfId="0" applyNumberFormat="1" applyFont="1" applyFill="1" applyBorder="1" applyAlignment="1">
      <alignment horizontal="center" vertical="center"/>
    </xf>
    <xf numFmtId="164" fontId="5" fillId="8" borderId="106" xfId="0" applyNumberFormat="1" applyFont="1" applyFill="1" applyBorder="1" applyAlignment="1">
      <alignment horizontal="center" vertical="center"/>
    </xf>
    <xf numFmtId="164" fontId="5" fillId="8" borderId="107" xfId="0" applyNumberFormat="1" applyFont="1" applyFill="1" applyBorder="1" applyAlignment="1">
      <alignment horizontal="center" vertical="center"/>
    </xf>
    <xf numFmtId="164" fontId="5" fillId="8" borderId="108" xfId="0" applyNumberFormat="1" applyFont="1" applyFill="1" applyBorder="1" applyAlignment="1">
      <alignment horizontal="center" vertical="center"/>
    </xf>
    <xf numFmtId="164" fontId="5" fillId="8" borderId="103" xfId="0" applyNumberFormat="1" applyFont="1" applyFill="1" applyBorder="1" applyAlignment="1">
      <alignment horizontal="center" vertical="center"/>
    </xf>
    <xf numFmtId="164" fontId="5" fillId="3" borderId="12" xfId="0" applyNumberFormat="1" applyFont="1" applyFill="1" applyBorder="1" applyAlignment="1">
      <alignment horizontal="center" vertical="center"/>
    </xf>
    <xf numFmtId="164" fontId="5" fillId="3" borderId="18" xfId="0" applyNumberFormat="1" applyFont="1" applyFill="1" applyBorder="1" applyAlignment="1">
      <alignment horizontal="center" vertical="center"/>
    </xf>
    <xf numFmtId="164" fontId="5" fillId="3" borderId="7" xfId="0" applyNumberFormat="1" applyFont="1" applyFill="1" applyBorder="1" applyAlignment="1">
      <alignment horizontal="center" vertical="center"/>
    </xf>
    <xf numFmtId="164" fontId="5" fillId="3" borderId="115" xfId="0" applyNumberFormat="1" applyFont="1" applyFill="1" applyBorder="1" applyAlignment="1">
      <alignment horizontal="center" vertical="center"/>
    </xf>
    <xf numFmtId="164" fontId="5" fillId="3" borderId="117" xfId="0" applyNumberFormat="1" applyFont="1" applyFill="1" applyBorder="1" applyAlignment="1">
      <alignment horizontal="center" vertical="center"/>
    </xf>
    <xf numFmtId="164" fontId="5" fillId="3" borderId="45" xfId="0" applyNumberFormat="1" applyFont="1" applyFill="1" applyBorder="1" applyAlignment="1">
      <alignment horizontal="center" vertical="center"/>
    </xf>
    <xf numFmtId="164" fontId="5" fillId="3" borderId="47" xfId="0" applyNumberFormat="1" applyFont="1" applyFill="1" applyBorder="1" applyAlignment="1">
      <alignment horizontal="center" vertical="center"/>
    </xf>
    <xf numFmtId="164" fontId="5" fillId="3" borderId="116" xfId="0" applyNumberFormat="1" applyFont="1" applyFill="1" applyBorder="1" applyAlignment="1">
      <alignment horizontal="center" vertical="center"/>
    </xf>
    <xf numFmtId="164" fontId="5" fillId="3" borderId="121" xfId="0" applyNumberFormat="1" applyFont="1" applyFill="1" applyBorder="1" applyAlignment="1">
      <alignment horizontal="center" vertical="center"/>
    </xf>
    <xf numFmtId="164" fontId="5" fillId="3" borderId="102" xfId="0" applyNumberFormat="1" applyFont="1" applyFill="1" applyBorder="1" applyAlignment="1">
      <alignment horizontal="center" vertical="center"/>
    </xf>
    <xf numFmtId="164" fontId="5" fillId="3" borderId="122" xfId="0" applyNumberFormat="1" applyFont="1" applyFill="1" applyBorder="1" applyAlignment="1">
      <alignment horizontal="center" vertical="center"/>
    </xf>
    <xf numFmtId="0" fontId="5" fillId="0" borderId="0" xfId="0" applyFont="1" applyBorder="1"/>
    <xf numFmtId="0" fontId="5" fillId="0" borderId="0" xfId="0" applyFont="1" applyAlignment="1"/>
    <xf numFmtId="0" fontId="5" fillId="4" borderId="0" xfId="0" applyFont="1" applyFill="1" applyAlignment="1"/>
    <xf numFmtId="164" fontId="5" fillId="3" borderId="104" xfId="0" applyNumberFormat="1" applyFont="1" applyFill="1" applyBorder="1" applyAlignment="1">
      <alignment horizontal="center" vertical="center"/>
    </xf>
    <xf numFmtId="164" fontId="5" fillId="3" borderId="118" xfId="0" applyNumberFormat="1" applyFont="1" applyFill="1" applyBorder="1" applyAlignment="1">
      <alignment horizontal="center" vertical="center"/>
    </xf>
    <xf numFmtId="0" fontId="5" fillId="3" borderId="102" xfId="0" applyFont="1" applyFill="1" applyBorder="1" applyAlignment="1">
      <alignment horizontal="center" vertical="center" wrapText="1"/>
    </xf>
    <xf numFmtId="0" fontId="5" fillId="3" borderId="99" xfId="0" applyFont="1" applyFill="1" applyBorder="1" applyAlignment="1">
      <alignment horizontal="center" vertical="center" wrapText="1"/>
    </xf>
    <xf numFmtId="164" fontId="6" fillId="10" borderId="63" xfId="0" applyNumberFormat="1" applyFont="1" applyFill="1" applyBorder="1" applyAlignment="1">
      <alignment horizontal="center" vertical="top"/>
    </xf>
    <xf numFmtId="164" fontId="6" fillId="10" borderId="88" xfId="0" applyNumberFormat="1" applyFont="1" applyFill="1" applyBorder="1" applyAlignment="1">
      <alignment horizontal="center" vertical="top"/>
    </xf>
    <xf numFmtId="164" fontId="6" fillId="13" borderId="63" xfId="0" applyNumberFormat="1" applyFont="1" applyFill="1" applyBorder="1" applyAlignment="1">
      <alignment horizontal="center" vertical="top"/>
    </xf>
    <xf numFmtId="164" fontId="6" fillId="13" borderId="88" xfId="0" applyNumberFormat="1" applyFont="1" applyFill="1" applyBorder="1" applyAlignment="1">
      <alignment horizontal="center" vertical="top"/>
    </xf>
    <xf numFmtId="164" fontId="5" fillId="3" borderId="130" xfId="0" applyNumberFormat="1" applyFont="1" applyFill="1" applyBorder="1" applyAlignment="1">
      <alignment horizontal="center" vertical="center"/>
    </xf>
    <xf numFmtId="164" fontId="5" fillId="3" borderId="131" xfId="0" applyNumberFormat="1" applyFont="1" applyFill="1" applyBorder="1" applyAlignment="1">
      <alignment horizontal="center" vertical="center"/>
    </xf>
    <xf numFmtId="164" fontId="6" fillId="13" borderId="62" xfId="0" applyNumberFormat="1" applyFont="1" applyFill="1" applyBorder="1" applyAlignment="1">
      <alignment horizontal="center" vertical="top"/>
    </xf>
    <xf numFmtId="164" fontId="6" fillId="10" borderId="61" xfId="0" applyNumberFormat="1" applyFont="1" applyFill="1" applyBorder="1" applyAlignment="1">
      <alignment horizontal="center" vertical="top"/>
    </xf>
    <xf numFmtId="164" fontId="6" fillId="10" borderId="62" xfId="0" applyNumberFormat="1" applyFont="1" applyFill="1" applyBorder="1" applyAlignment="1">
      <alignment horizontal="center" vertical="top"/>
    </xf>
    <xf numFmtId="0" fontId="5" fillId="3" borderId="102" xfId="0" applyFont="1" applyFill="1" applyBorder="1" applyAlignment="1">
      <alignment horizontal="center" vertical="center"/>
    </xf>
    <xf numFmtId="0" fontId="5" fillId="3" borderId="98" xfId="0" applyFont="1" applyFill="1" applyBorder="1" applyAlignment="1">
      <alignment horizontal="center" vertical="center"/>
    </xf>
    <xf numFmtId="164" fontId="5" fillId="4" borderId="143" xfId="0" applyNumberFormat="1" applyFont="1" applyFill="1" applyBorder="1" applyAlignment="1">
      <alignment horizontal="center" vertical="center"/>
    </xf>
    <xf numFmtId="164" fontId="5" fillId="4" borderId="130" xfId="0" applyNumberFormat="1" applyFont="1" applyFill="1" applyBorder="1" applyAlignment="1">
      <alignment horizontal="center" vertical="center"/>
    </xf>
    <xf numFmtId="164" fontId="5" fillId="4" borderId="144" xfId="0" applyNumberFormat="1" applyFont="1" applyFill="1" applyBorder="1" applyAlignment="1">
      <alignment horizontal="center" vertical="center"/>
    </xf>
    <xf numFmtId="164" fontId="5" fillId="4" borderId="145" xfId="0" applyNumberFormat="1" applyFont="1" applyFill="1" applyBorder="1" applyAlignment="1">
      <alignment horizontal="center" vertical="center"/>
    </xf>
    <xf numFmtId="0" fontId="5" fillId="4" borderId="96" xfId="0" applyFont="1" applyFill="1" applyBorder="1" applyAlignment="1">
      <alignment horizontal="center" vertical="center" wrapText="1"/>
    </xf>
    <xf numFmtId="164" fontId="6" fillId="6" borderId="61" xfId="0" applyNumberFormat="1" applyFont="1" applyFill="1" applyBorder="1" applyAlignment="1">
      <alignment horizontal="center" vertical="top"/>
    </xf>
    <xf numFmtId="164" fontId="6" fillId="6" borderId="88" xfId="0" applyNumberFormat="1" applyFont="1" applyFill="1" applyBorder="1" applyAlignment="1">
      <alignment horizontal="center" vertical="top"/>
    </xf>
    <xf numFmtId="164" fontId="6" fillId="6" borderId="60" xfId="0" applyNumberFormat="1" applyFont="1" applyFill="1" applyBorder="1" applyAlignment="1">
      <alignment horizontal="center" vertical="top"/>
    </xf>
    <xf numFmtId="164" fontId="6" fillId="6" borderId="62" xfId="0" applyNumberFormat="1" applyFont="1" applyFill="1" applyBorder="1" applyAlignment="1">
      <alignment horizontal="center" vertical="top"/>
    </xf>
    <xf numFmtId="164" fontId="6" fillId="6" borderId="88" xfId="0" applyNumberFormat="1" applyFont="1" applyFill="1" applyBorder="1" applyAlignment="1">
      <alignment horizontal="center" vertical="top" wrapText="1"/>
    </xf>
    <xf numFmtId="164" fontId="6" fillId="6" borderId="64" xfId="0" applyNumberFormat="1" applyFont="1" applyFill="1" applyBorder="1" applyAlignment="1">
      <alignment horizontal="center" vertical="top"/>
    </xf>
    <xf numFmtId="164" fontId="6" fillId="6" borderId="92" xfId="0" applyNumberFormat="1" applyFont="1" applyFill="1" applyBorder="1" applyAlignment="1">
      <alignment horizontal="center" vertical="top"/>
    </xf>
    <xf numFmtId="164" fontId="6" fillId="6" borderId="94" xfId="0" applyNumberFormat="1" applyFont="1" applyFill="1" applyBorder="1" applyAlignment="1">
      <alignment horizontal="center" vertical="top"/>
    </xf>
    <xf numFmtId="164" fontId="6" fillId="6" borderId="63" xfId="0" applyNumberFormat="1" applyFont="1" applyFill="1" applyBorder="1" applyAlignment="1">
      <alignment horizontal="center" vertical="top"/>
    </xf>
    <xf numFmtId="164" fontId="6" fillId="6" borderId="89" xfId="0" applyNumberFormat="1" applyFont="1" applyFill="1" applyBorder="1" applyAlignment="1">
      <alignment horizontal="center" vertical="top"/>
    </xf>
    <xf numFmtId="164" fontId="6" fillId="6" borderId="90" xfId="0" applyNumberFormat="1" applyFont="1" applyFill="1" applyBorder="1" applyAlignment="1">
      <alignment horizontal="center" vertical="top"/>
    </xf>
    <xf numFmtId="164" fontId="5" fillId="3" borderId="149" xfId="0" applyNumberFormat="1" applyFont="1" applyFill="1" applyBorder="1" applyAlignment="1">
      <alignment horizontal="center" vertical="center"/>
    </xf>
    <xf numFmtId="164" fontId="5" fillId="3" borderId="100" xfId="0" applyNumberFormat="1" applyFont="1" applyFill="1" applyBorder="1" applyAlignment="1">
      <alignment horizontal="center" vertical="center"/>
    </xf>
    <xf numFmtId="164" fontId="5" fillId="3" borderId="109" xfId="0" applyNumberFormat="1" applyFont="1" applyFill="1" applyBorder="1" applyAlignment="1">
      <alignment horizontal="center" vertical="center"/>
    </xf>
    <xf numFmtId="0" fontId="6" fillId="6" borderId="90" xfId="0" applyFont="1" applyFill="1" applyBorder="1" applyAlignment="1">
      <alignment horizontal="center" vertical="top" wrapText="1"/>
    </xf>
    <xf numFmtId="164" fontId="6" fillId="6" borderId="95" xfId="0" applyNumberFormat="1" applyFont="1" applyFill="1" applyBorder="1" applyAlignment="1">
      <alignment horizontal="center" vertical="top"/>
    </xf>
    <xf numFmtId="164" fontId="6" fillId="10" borderId="125" xfId="0" applyNumberFormat="1" applyFont="1" applyFill="1" applyBorder="1" applyAlignment="1">
      <alignment horizontal="center" vertical="top"/>
    </xf>
    <xf numFmtId="164" fontId="6" fillId="7" borderId="95" xfId="0" applyNumberFormat="1" applyFont="1" applyFill="1" applyBorder="1" applyAlignment="1">
      <alignment horizontal="center" vertical="top"/>
    </xf>
    <xf numFmtId="164" fontId="6" fillId="7" borderId="94" xfId="0" applyNumberFormat="1" applyFont="1" applyFill="1" applyBorder="1" applyAlignment="1">
      <alignment horizontal="center" vertical="top"/>
    </xf>
    <xf numFmtId="164" fontId="6" fillId="7" borderId="62" xfId="0" applyNumberFormat="1" applyFont="1" applyFill="1" applyBorder="1" applyAlignment="1">
      <alignment horizontal="center" vertical="top"/>
    </xf>
    <xf numFmtId="164" fontId="6" fillId="7" borderId="92" xfId="0" applyNumberFormat="1" applyFont="1" applyFill="1" applyBorder="1" applyAlignment="1">
      <alignment horizontal="center" vertical="top"/>
    </xf>
    <xf numFmtId="0" fontId="6" fillId="0" borderId="0" xfId="0" applyFont="1" applyProtection="1">
      <protection locked="0"/>
    </xf>
    <xf numFmtId="0" fontId="5" fillId="0" borderId="0" xfId="0" applyFont="1" applyProtection="1">
      <protection locked="0"/>
    </xf>
    <xf numFmtId="0" fontId="5" fillId="0" borderId="0" xfId="0" applyFont="1" applyBorder="1" applyProtection="1">
      <protection locked="0"/>
    </xf>
    <xf numFmtId="0" fontId="5" fillId="0" borderId="0" xfId="0" applyFont="1"/>
    <xf numFmtId="0" fontId="5" fillId="0" borderId="63" xfId="0" applyFont="1" applyBorder="1" applyAlignment="1">
      <alignment horizontal="center" vertical="top" wrapText="1"/>
    </xf>
    <xf numFmtId="0" fontId="5" fillId="0" borderId="87" xfId="0" applyFont="1" applyBorder="1" applyAlignment="1">
      <alignment horizontal="center" vertical="top" wrapText="1"/>
    </xf>
    <xf numFmtId="0" fontId="5" fillId="0" borderId="88" xfId="0" applyFont="1" applyBorder="1" applyAlignment="1">
      <alignment vertical="top" wrapText="1"/>
    </xf>
    <xf numFmtId="0" fontId="7" fillId="0" borderId="0" xfId="0" applyFont="1"/>
    <xf numFmtId="0" fontId="7" fillId="0" borderId="0" xfId="0" applyFont="1" applyProtection="1">
      <protection locked="0"/>
    </xf>
    <xf numFmtId="0" fontId="6" fillId="0" borderId="0" xfId="0" applyFont="1" applyAlignment="1" applyProtection="1">
      <alignment horizontal="center"/>
      <protection locked="0"/>
    </xf>
    <xf numFmtId="0" fontId="5" fillId="0" borderId="64" xfId="0" applyFont="1" applyBorder="1" applyAlignment="1">
      <alignment horizontal="center" vertical="top" wrapText="1" indent="1"/>
    </xf>
    <xf numFmtId="0" fontId="5" fillId="0" borderId="89" xfId="0" applyFont="1" applyBorder="1" applyAlignment="1">
      <alignment horizontal="center" vertical="top" textRotation="90" wrapText="1"/>
    </xf>
    <xf numFmtId="164" fontId="6" fillId="14" borderId="63" xfId="0" applyNumberFormat="1" applyFont="1" applyFill="1" applyBorder="1" applyAlignment="1">
      <alignment horizontal="center" vertical="top"/>
    </xf>
    <xf numFmtId="164" fontId="6" fillId="14" borderId="88" xfId="0" applyNumberFormat="1" applyFont="1" applyFill="1" applyBorder="1" applyAlignment="1">
      <alignment horizontal="center" vertical="top"/>
    </xf>
    <xf numFmtId="164" fontId="6" fillId="14" borderId="89" xfId="0" applyNumberFormat="1" applyFont="1" applyFill="1" applyBorder="1" applyAlignment="1">
      <alignment horizontal="center" vertical="top"/>
    </xf>
    <xf numFmtId="164" fontId="5" fillId="0" borderId="63" xfId="0" applyNumberFormat="1" applyFont="1" applyBorder="1" applyAlignment="1">
      <alignment horizontal="center" vertical="top"/>
    </xf>
    <xf numFmtId="164" fontId="5" fillId="0" borderId="88" xfId="0" applyNumberFormat="1" applyFont="1" applyBorder="1" applyAlignment="1">
      <alignment horizontal="center" vertical="top"/>
    </xf>
    <xf numFmtId="164" fontId="5" fillId="0" borderId="89" xfId="0" applyNumberFormat="1" applyFont="1" applyBorder="1" applyAlignment="1">
      <alignment horizontal="center" vertical="top"/>
    </xf>
    <xf numFmtId="164" fontId="5" fillId="0" borderId="60" xfId="0" applyNumberFormat="1" applyFont="1" applyBorder="1" applyAlignment="1">
      <alignment horizontal="center" vertical="top"/>
    </xf>
    <xf numFmtId="164" fontId="5" fillId="0" borderId="62" xfId="0" applyNumberFormat="1" applyFont="1" applyBorder="1" applyAlignment="1">
      <alignment horizontal="center" vertical="top"/>
    </xf>
    <xf numFmtId="164" fontId="6" fillId="10" borderId="89" xfId="0" applyNumberFormat="1" applyFont="1" applyFill="1" applyBorder="1" applyAlignment="1">
      <alignment horizontal="center" vertical="top"/>
    </xf>
    <xf numFmtId="164" fontId="6" fillId="10" borderId="90" xfId="0" applyNumberFormat="1" applyFont="1" applyFill="1" applyBorder="1" applyAlignment="1">
      <alignment horizontal="center" vertical="top"/>
    </xf>
    <xf numFmtId="164" fontId="6" fillId="10" borderId="140" xfId="0" applyNumberFormat="1" applyFont="1" applyFill="1" applyBorder="1" applyAlignment="1">
      <alignment horizontal="center" vertical="top"/>
    </xf>
    <xf numFmtId="164" fontId="6" fillId="13" borderId="94" xfId="0" applyNumberFormat="1" applyFont="1" applyFill="1" applyBorder="1" applyAlignment="1">
      <alignment horizontal="center" vertical="top"/>
    </xf>
    <xf numFmtId="164" fontId="6" fillId="13" borderId="95" xfId="0" applyNumberFormat="1" applyFont="1" applyFill="1" applyBorder="1" applyAlignment="1">
      <alignment horizontal="center" vertical="top"/>
    </xf>
    <xf numFmtId="0" fontId="6" fillId="14" borderId="20" xfId="0" applyFont="1" applyFill="1" applyBorder="1" applyAlignment="1">
      <alignment vertical="top" wrapText="1"/>
    </xf>
    <xf numFmtId="164" fontId="6" fillId="14" borderId="21" xfId="0" applyNumberFormat="1" applyFont="1" applyFill="1" applyBorder="1" applyAlignment="1">
      <alignment horizontal="center" vertical="top" wrapText="1"/>
    </xf>
    <xf numFmtId="164" fontId="6" fillId="14" borderId="22" xfId="0" applyNumberFormat="1" applyFont="1" applyFill="1" applyBorder="1" applyAlignment="1">
      <alignment horizontal="center" vertical="top" wrapText="1"/>
    </xf>
    <xf numFmtId="164" fontId="6" fillId="14" borderId="74" xfId="0" applyNumberFormat="1" applyFont="1" applyFill="1" applyBorder="1" applyAlignment="1">
      <alignment horizontal="center" vertical="top" wrapText="1"/>
    </xf>
    <xf numFmtId="164" fontId="6" fillId="14" borderId="75" xfId="0" applyNumberFormat="1" applyFont="1" applyFill="1" applyBorder="1" applyAlignment="1">
      <alignment horizontal="center" vertical="top" wrapText="1"/>
    </xf>
    <xf numFmtId="164" fontId="9" fillId="14" borderId="21" xfId="0" applyNumberFormat="1" applyFont="1" applyFill="1" applyBorder="1" applyAlignment="1">
      <alignment horizontal="center" vertical="top" wrapText="1"/>
    </xf>
    <xf numFmtId="0" fontId="6" fillId="0" borderId="20" xfId="0" applyFont="1" applyBorder="1" applyAlignment="1">
      <alignment horizontal="left" vertical="top" wrapText="1" indent="1"/>
    </xf>
    <xf numFmtId="164" fontId="5" fillId="0" borderId="21" xfId="0" applyNumberFormat="1" applyFont="1" applyBorder="1" applyAlignment="1">
      <alignment horizontal="center" vertical="top" wrapText="1"/>
    </xf>
    <xf numFmtId="164" fontId="5" fillId="0" borderId="76" xfId="0" applyNumberFormat="1" applyFont="1" applyBorder="1" applyAlignment="1">
      <alignment horizontal="center" vertical="top" wrapText="1"/>
    </xf>
    <xf numFmtId="164" fontId="5" fillId="5" borderId="18" xfId="0" applyNumberFormat="1" applyFont="1" applyFill="1" applyBorder="1" applyAlignment="1">
      <alignment horizontal="center" vertical="top" wrapText="1"/>
    </xf>
    <xf numFmtId="164" fontId="10" fillId="0" borderId="21" xfId="0" applyNumberFormat="1" applyFont="1" applyBorder="1" applyAlignment="1">
      <alignment horizontal="center" vertical="top" wrapText="1"/>
    </xf>
    <xf numFmtId="0" fontId="11" fillId="0" borderId="0" xfId="0" quotePrefix="1" applyFont="1"/>
    <xf numFmtId="0" fontId="5" fillId="0" borderId="20" xfId="0" applyFont="1" applyBorder="1" applyAlignment="1">
      <alignment horizontal="left" vertical="top" wrapText="1" indent="2"/>
    </xf>
    <xf numFmtId="164" fontId="5" fillId="0" borderId="77" xfId="0" applyNumberFormat="1" applyFont="1" applyBorder="1" applyAlignment="1">
      <alignment horizontal="center" vertical="top" wrapText="1"/>
    </xf>
    <xf numFmtId="164" fontId="5" fillId="0" borderId="9" xfId="0" applyNumberFormat="1" applyFont="1" applyBorder="1" applyAlignment="1">
      <alignment horizontal="center" vertical="top" wrapText="1"/>
    </xf>
    <xf numFmtId="164" fontId="10" fillId="0" borderId="10" xfId="0" applyNumberFormat="1" applyFont="1" applyBorder="1" applyAlignment="1">
      <alignment horizontal="center" vertical="top" wrapText="1"/>
    </xf>
    <xf numFmtId="0" fontId="6" fillId="0" borderId="72" xfId="0" applyFont="1" applyBorder="1" applyAlignment="1">
      <alignment horizontal="left" vertical="top" wrapText="1" indent="1"/>
    </xf>
    <xf numFmtId="164" fontId="6" fillId="0" borderId="10" xfId="0" applyNumberFormat="1" applyFont="1" applyBorder="1" applyAlignment="1">
      <alignment horizontal="center" vertical="top" wrapText="1"/>
    </xf>
    <xf numFmtId="164" fontId="6" fillId="0" borderId="12" xfId="0" applyNumberFormat="1" applyFont="1" applyBorder="1" applyAlignment="1">
      <alignment horizontal="center" vertical="top" wrapText="1"/>
    </xf>
    <xf numFmtId="164" fontId="6" fillId="0" borderId="9" xfId="0" applyNumberFormat="1" applyFont="1" applyBorder="1" applyAlignment="1">
      <alignment horizontal="center" vertical="top" wrapText="1"/>
    </xf>
    <xf numFmtId="164" fontId="5" fillId="0" borderId="10" xfId="0" applyNumberFormat="1" applyFont="1" applyBorder="1" applyAlignment="1">
      <alignment horizontal="center" vertical="top" wrapText="1"/>
    </xf>
    <xf numFmtId="164" fontId="5" fillId="5" borderId="12" xfId="0" applyNumberFormat="1" applyFont="1" applyFill="1" applyBorder="1" applyAlignment="1">
      <alignment horizontal="center" vertical="top" wrapText="1"/>
    </xf>
    <xf numFmtId="164" fontId="5" fillId="0" borderId="18" xfId="0" applyNumberFormat="1" applyFont="1" applyBorder="1" applyAlignment="1">
      <alignment horizontal="center" vertical="top" wrapText="1"/>
    </xf>
    <xf numFmtId="164" fontId="5" fillId="0" borderId="12" xfId="0" applyNumberFormat="1" applyFont="1" applyBorder="1" applyAlignment="1">
      <alignment horizontal="center" vertical="top" wrapText="1"/>
    </xf>
    <xf numFmtId="164" fontId="5" fillId="0" borderId="21" xfId="0" applyNumberFormat="1" applyFont="1" applyBorder="1" applyAlignment="1">
      <alignment horizontal="center" vertical="top"/>
    </xf>
    <xf numFmtId="164" fontId="10" fillId="0" borderId="21" xfId="0" applyNumberFormat="1" applyFont="1" applyBorder="1" applyAlignment="1">
      <alignment horizontal="center" vertical="top"/>
    </xf>
    <xf numFmtId="164" fontId="6" fillId="0" borderId="21" xfId="0" applyNumberFormat="1" applyFont="1" applyBorder="1" applyAlignment="1">
      <alignment horizontal="center" vertical="top" wrapText="1"/>
    </xf>
    <xf numFmtId="164" fontId="6" fillId="0" borderId="14" xfId="0" applyNumberFormat="1" applyFont="1" applyBorder="1" applyAlignment="1">
      <alignment horizontal="center" vertical="top" wrapText="1"/>
    </xf>
    <xf numFmtId="164" fontId="9" fillId="0" borderId="21" xfId="0" applyNumberFormat="1" applyFont="1" applyBorder="1" applyAlignment="1">
      <alignment horizontal="center" vertical="top" wrapText="1"/>
    </xf>
    <xf numFmtId="164" fontId="5" fillId="0" borderId="21" xfId="0" applyNumberFormat="1" applyFont="1" applyBorder="1" applyAlignment="1">
      <alignment horizontal="center" wrapText="1"/>
    </xf>
    <xf numFmtId="164" fontId="5" fillId="0" borderId="18" xfId="0" applyNumberFormat="1" applyFont="1" applyBorder="1" applyAlignment="1">
      <alignment horizontal="center" wrapText="1"/>
    </xf>
    <xf numFmtId="164" fontId="10" fillId="0" borderId="21" xfId="0" applyNumberFormat="1" applyFont="1" applyBorder="1" applyAlignment="1">
      <alignment horizontal="center" wrapText="1"/>
    </xf>
    <xf numFmtId="164" fontId="5" fillId="0" borderId="86" xfId="0" applyNumberFormat="1" applyFont="1" applyBorder="1" applyAlignment="1">
      <alignment horizontal="center" vertical="top" wrapText="1"/>
    </xf>
    <xf numFmtId="164" fontId="5" fillId="5" borderId="58" xfId="0" applyNumberFormat="1" applyFont="1" applyFill="1" applyBorder="1" applyAlignment="1">
      <alignment horizontal="center" vertical="top" wrapText="1"/>
    </xf>
    <xf numFmtId="164" fontId="10" fillId="0" borderId="86" xfId="0" applyNumberFormat="1" applyFont="1" applyBorder="1" applyAlignment="1">
      <alignment horizontal="center" vertical="top" wrapText="1"/>
    </xf>
    <xf numFmtId="0" fontId="5" fillId="0" borderId="0" xfId="0" applyFont="1" applyAlignment="1" applyProtection="1">
      <alignment horizontal="justify"/>
      <protection locked="0"/>
    </xf>
    <xf numFmtId="0" fontId="5" fillId="0" borderId="0" xfId="0" applyFont="1" applyAlignment="1">
      <alignment horizontal="justify"/>
    </xf>
    <xf numFmtId="164" fontId="5" fillId="4" borderId="104" xfId="0" applyNumberFormat="1" applyFont="1" applyFill="1" applyBorder="1" applyAlignment="1">
      <alignment horizontal="center" vertical="center"/>
    </xf>
    <xf numFmtId="164" fontId="5" fillId="3" borderId="13" xfId="0" applyNumberFormat="1" applyFont="1" applyFill="1" applyBorder="1" applyAlignment="1">
      <alignment horizontal="center" vertical="center"/>
    </xf>
    <xf numFmtId="164" fontId="5" fillId="3" borderId="134" xfId="0" applyNumberFormat="1" applyFont="1" applyFill="1" applyBorder="1" applyAlignment="1">
      <alignment horizontal="center" vertical="center"/>
    </xf>
    <xf numFmtId="164" fontId="5" fillId="3" borderId="151" xfId="0" applyNumberFormat="1" applyFont="1" applyFill="1" applyBorder="1" applyAlignment="1">
      <alignment horizontal="center" vertical="center"/>
    </xf>
    <xf numFmtId="164" fontId="5" fillId="3" borderId="152" xfId="0" applyNumberFormat="1" applyFont="1" applyFill="1" applyBorder="1" applyAlignment="1">
      <alignment horizontal="center" vertical="center"/>
    </xf>
    <xf numFmtId="164" fontId="6" fillId="6" borderId="153" xfId="0" applyNumberFormat="1" applyFont="1" applyFill="1" applyBorder="1" applyAlignment="1">
      <alignment horizontal="center" vertical="top"/>
    </xf>
    <xf numFmtId="0" fontId="5" fillId="3" borderId="158" xfId="0" applyFont="1" applyFill="1" applyBorder="1" applyAlignment="1">
      <alignment horizontal="center" vertical="center" textRotation="90" wrapText="1"/>
    </xf>
    <xf numFmtId="0" fontId="5" fillId="2" borderId="158" xfId="0" applyFont="1" applyFill="1" applyBorder="1" applyAlignment="1">
      <alignment horizontal="center" vertical="center" textRotation="90" wrapText="1"/>
    </xf>
    <xf numFmtId="49" fontId="6" fillId="13" borderId="94" xfId="0" applyNumberFormat="1" applyFont="1" applyFill="1" applyBorder="1" applyAlignment="1">
      <alignment horizontal="center" vertical="top"/>
    </xf>
    <xf numFmtId="49" fontId="6" fillId="10" borderId="92" xfId="0" applyNumberFormat="1" applyFont="1" applyFill="1" applyBorder="1" applyAlignment="1">
      <alignment horizontal="center" vertical="top"/>
    </xf>
    <xf numFmtId="49" fontId="6" fillId="13" borderId="88" xfId="0" applyNumberFormat="1" applyFont="1" applyFill="1" applyBorder="1" applyAlignment="1">
      <alignment horizontal="center" vertical="top" wrapText="1"/>
    </xf>
    <xf numFmtId="0" fontId="5" fillId="3" borderId="96" xfId="0" applyFont="1" applyFill="1" applyBorder="1" applyAlignment="1">
      <alignment horizontal="center" vertical="center" wrapText="1"/>
    </xf>
    <xf numFmtId="0" fontId="5" fillId="3" borderId="161" xfId="0" applyFont="1" applyFill="1" applyBorder="1" applyAlignment="1">
      <alignment horizontal="center" vertical="center" wrapText="1"/>
    </xf>
    <xf numFmtId="164" fontId="5" fillId="3" borderId="162" xfId="0" applyNumberFormat="1" applyFont="1" applyFill="1" applyBorder="1" applyAlignment="1">
      <alignment horizontal="center" vertical="center"/>
    </xf>
    <xf numFmtId="164" fontId="5" fillId="3" borderId="145" xfId="0" applyNumberFormat="1" applyFont="1" applyFill="1" applyBorder="1" applyAlignment="1">
      <alignment horizontal="center" vertical="center"/>
    </xf>
    <xf numFmtId="164" fontId="5" fillId="3" borderId="136" xfId="0" applyNumberFormat="1" applyFont="1" applyFill="1" applyBorder="1" applyAlignment="1">
      <alignment horizontal="center" vertical="center"/>
    </xf>
    <xf numFmtId="164" fontId="5" fillId="3" borderId="137" xfId="0" applyNumberFormat="1" applyFont="1" applyFill="1" applyBorder="1" applyAlignment="1">
      <alignment horizontal="center" vertical="center"/>
    </xf>
    <xf numFmtId="164" fontId="5" fillId="3" borderId="148" xfId="0" applyNumberFormat="1" applyFont="1" applyFill="1" applyBorder="1" applyAlignment="1">
      <alignment horizontal="center" vertical="center"/>
    </xf>
    <xf numFmtId="164" fontId="5" fillId="3" borderId="138" xfId="0" applyNumberFormat="1" applyFont="1" applyFill="1" applyBorder="1" applyAlignment="1">
      <alignment horizontal="center" vertical="center"/>
    </xf>
    <xf numFmtId="164" fontId="5" fillId="3" borderId="129" xfId="0" applyNumberFormat="1" applyFont="1" applyFill="1" applyBorder="1" applyAlignment="1">
      <alignment horizontal="center" vertical="center"/>
    </xf>
    <xf numFmtId="164" fontId="5" fillId="3" borderId="128" xfId="0" applyNumberFormat="1" applyFont="1" applyFill="1" applyBorder="1" applyAlignment="1">
      <alignment horizontal="center" vertical="center"/>
    </xf>
    <xf numFmtId="164" fontId="5" fillId="3" borderId="99" xfId="0" applyNumberFormat="1" applyFont="1" applyFill="1" applyBorder="1" applyAlignment="1">
      <alignment horizontal="center" vertical="center"/>
    </xf>
    <xf numFmtId="164" fontId="6" fillId="6" borderId="63" xfId="0" applyNumberFormat="1" applyFont="1" applyFill="1" applyBorder="1" applyAlignment="1">
      <alignment horizontal="center" vertical="top" wrapText="1"/>
    </xf>
    <xf numFmtId="164" fontId="6" fillId="6" borderId="89" xfId="0" applyNumberFormat="1" applyFont="1" applyFill="1" applyBorder="1" applyAlignment="1">
      <alignment horizontal="center" vertical="top" wrapText="1"/>
    </xf>
    <xf numFmtId="164" fontId="6" fillId="6" borderId="90" xfId="0" applyNumberFormat="1" applyFont="1" applyFill="1" applyBorder="1" applyAlignment="1">
      <alignment horizontal="center" vertical="top" wrapText="1"/>
    </xf>
    <xf numFmtId="164" fontId="5" fillId="3" borderId="143" xfId="0" applyNumberFormat="1" applyFont="1" applyFill="1" applyBorder="1" applyAlignment="1">
      <alignment horizontal="center" vertical="center"/>
    </xf>
    <xf numFmtId="164" fontId="5" fillId="3" borderId="163" xfId="0" applyNumberFormat="1" applyFont="1" applyFill="1" applyBorder="1" applyAlignment="1">
      <alignment horizontal="center" vertical="center"/>
    </xf>
    <xf numFmtId="164" fontId="5" fillId="3" borderId="158" xfId="0" applyNumberFormat="1" applyFont="1" applyFill="1" applyBorder="1" applyAlignment="1">
      <alignment horizontal="center" vertical="center"/>
    </xf>
    <xf numFmtId="164" fontId="5" fillId="3" borderId="164" xfId="0" applyNumberFormat="1" applyFont="1" applyFill="1" applyBorder="1" applyAlignment="1">
      <alignment horizontal="center" vertical="center"/>
    </xf>
    <xf numFmtId="164" fontId="5" fillId="3" borderId="139" xfId="0" applyNumberFormat="1" applyFont="1" applyFill="1" applyBorder="1" applyAlignment="1">
      <alignment horizontal="center" vertical="center"/>
    </xf>
    <xf numFmtId="164" fontId="5" fillId="3" borderId="107" xfId="0" applyNumberFormat="1" applyFont="1" applyFill="1" applyBorder="1" applyAlignment="1">
      <alignment horizontal="center" vertical="center"/>
    </xf>
    <xf numFmtId="164" fontId="5" fillId="3" borderId="96" xfId="0" applyNumberFormat="1" applyFont="1" applyFill="1" applyBorder="1" applyAlignment="1">
      <alignment horizontal="center" vertical="center"/>
    </xf>
    <xf numFmtId="0" fontId="5" fillId="3" borderId="90" xfId="0" applyFont="1" applyFill="1" applyBorder="1" applyAlignment="1">
      <alignment horizontal="center" vertical="center" wrapText="1"/>
    </xf>
    <xf numFmtId="164" fontId="5" fillId="3" borderId="60" xfId="0" applyNumberFormat="1" applyFont="1" applyFill="1" applyBorder="1" applyAlignment="1">
      <alignment horizontal="center" vertical="center"/>
    </xf>
    <xf numFmtId="164" fontId="5" fillId="3" borderId="88" xfId="0" applyNumberFormat="1" applyFont="1" applyFill="1" applyBorder="1" applyAlignment="1">
      <alignment horizontal="center" vertical="center"/>
    </xf>
    <xf numFmtId="164" fontId="5" fillId="3" borderId="62" xfId="0" applyNumberFormat="1" applyFont="1" applyFill="1" applyBorder="1" applyAlignment="1">
      <alignment horizontal="center" vertical="center"/>
    </xf>
    <xf numFmtId="164" fontId="5" fillId="3" borderId="92" xfId="0" applyNumberFormat="1" applyFont="1" applyFill="1" applyBorder="1" applyAlignment="1">
      <alignment horizontal="center" vertical="center"/>
    </xf>
    <xf numFmtId="164" fontId="5" fillId="3" borderId="165" xfId="0" applyNumberFormat="1" applyFont="1" applyFill="1" applyBorder="1" applyAlignment="1">
      <alignment horizontal="center" vertical="center"/>
    </xf>
    <xf numFmtId="164" fontId="6" fillId="6" borderId="165" xfId="0" applyNumberFormat="1" applyFont="1" applyFill="1" applyBorder="1" applyAlignment="1">
      <alignment horizontal="center" vertical="top"/>
    </xf>
    <xf numFmtId="164" fontId="5" fillId="3" borderId="90" xfId="0" applyNumberFormat="1" applyFont="1" applyFill="1" applyBorder="1" applyAlignment="1">
      <alignment horizontal="center" vertical="center"/>
    </xf>
    <xf numFmtId="164" fontId="5" fillId="3" borderId="95" xfId="0" applyNumberFormat="1" applyFont="1" applyFill="1" applyBorder="1" applyAlignment="1">
      <alignment horizontal="center" vertical="center"/>
    </xf>
    <xf numFmtId="164" fontId="5" fillId="3" borderId="94" xfId="0" applyNumberFormat="1" applyFont="1" applyFill="1" applyBorder="1" applyAlignment="1">
      <alignment horizontal="center" vertical="center"/>
    </xf>
    <xf numFmtId="164" fontId="5" fillId="3" borderId="127" xfId="0" applyNumberFormat="1" applyFont="1" applyFill="1" applyBorder="1" applyAlignment="1">
      <alignment horizontal="center" vertical="center"/>
    </xf>
    <xf numFmtId="164" fontId="5" fillId="3" borderId="124" xfId="0" applyNumberFormat="1" applyFont="1" applyFill="1" applyBorder="1" applyAlignment="1">
      <alignment horizontal="center" vertical="center"/>
    </xf>
    <xf numFmtId="0" fontId="5" fillId="8" borderId="102" xfId="0" applyFont="1" applyFill="1" applyBorder="1" applyAlignment="1">
      <alignment horizontal="center" vertical="center" wrapText="1"/>
    </xf>
    <xf numFmtId="0" fontId="5" fillId="8" borderId="99" xfId="0" applyFont="1" applyFill="1" applyBorder="1" applyAlignment="1">
      <alignment horizontal="center" vertical="center" wrapText="1"/>
    </xf>
    <xf numFmtId="49" fontId="6" fillId="13" borderId="88" xfId="0" applyNumberFormat="1" applyFont="1" applyFill="1" applyBorder="1" applyAlignment="1">
      <alignment horizontal="center" vertical="top"/>
    </xf>
    <xf numFmtId="49" fontId="6" fillId="10" borderId="88" xfId="0" applyNumberFormat="1" applyFont="1" applyFill="1" applyBorder="1" applyAlignment="1">
      <alignment horizontal="center" vertical="top"/>
    </xf>
    <xf numFmtId="0" fontId="5" fillId="3" borderId="96" xfId="0" applyFont="1" applyFill="1" applyBorder="1" applyAlignment="1">
      <alignment horizontal="center" vertical="center"/>
    </xf>
    <xf numFmtId="0" fontId="5" fillId="3" borderId="167" xfId="0" applyFont="1" applyFill="1" applyBorder="1" applyAlignment="1">
      <alignment horizontal="center" vertical="center"/>
    </xf>
    <xf numFmtId="0" fontId="5" fillId="3" borderId="99" xfId="0" applyFont="1" applyFill="1" applyBorder="1" applyAlignment="1">
      <alignment horizontal="center" vertical="center"/>
    </xf>
    <xf numFmtId="164" fontId="5" fillId="3" borderId="105" xfId="0" applyNumberFormat="1" applyFont="1" applyFill="1" applyBorder="1" applyAlignment="1">
      <alignment horizontal="center" vertical="center"/>
    </xf>
    <xf numFmtId="164" fontId="5" fillId="3" borderId="135" xfId="0" applyNumberFormat="1" applyFont="1" applyFill="1" applyBorder="1" applyAlignment="1">
      <alignment horizontal="center" vertical="center"/>
    </xf>
    <xf numFmtId="164" fontId="5" fillId="3" borderId="101" xfId="0" applyNumberFormat="1" applyFont="1" applyFill="1" applyBorder="1" applyAlignment="1">
      <alignment horizontal="center" vertical="center"/>
    </xf>
    <xf numFmtId="164" fontId="5" fillId="3" borderId="106" xfId="0" applyNumberFormat="1" applyFont="1" applyFill="1" applyBorder="1" applyAlignment="1">
      <alignment horizontal="center" vertical="center"/>
    </xf>
    <xf numFmtId="164" fontId="5" fillId="3" borderId="108" xfId="0" applyNumberFormat="1" applyFont="1" applyFill="1" applyBorder="1" applyAlignment="1">
      <alignment horizontal="center" vertical="center"/>
    </xf>
    <xf numFmtId="164" fontId="5" fillId="3" borderId="146" xfId="0" applyNumberFormat="1" applyFont="1" applyFill="1" applyBorder="1" applyAlignment="1">
      <alignment horizontal="center" vertical="center"/>
    </xf>
    <xf numFmtId="164" fontId="5" fillId="3" borderId="103" xfId="0" applyNumberFormat="1" applyFont="1" applyFill="1" applyBorder="1" applyAlignment="1">
      <alignment horizontal="center" vertical="center"/>
    </xf>
    <xf numFmtId="0" fontId="5" fillId="3" borderId="90" xfId="0" applyFont="1" applyFill="1" applyBorder="1" applyAlignment="1">
      <alignment horizontal="center" vertical="center"/>
    </xf>
    <xf numFmtId="164" fontId="5" fillId="3" borderId="63" xfId="0" applyNumberFormat="1" applyFont="1" applyFill="1" applyBorder="1" applyAlignment="1">
      <alignment horizontal="center" vertical="center"/>
    </xf>
    <xf numFmtId="164" fontId="5" fillId="3" borderId="123" xfId="0" applyNumberFormat="1" applyFont="1" applyFill="1" applyBorder="1" applyAlignment="1">
      <alignment horizontal="center" vertical="center"/>
    </xf>
    <xf numFmtId="164" fontId="5" fillId="3" borderId="133" xfId="0" applyNumberFormat="1" applyFont="1" applyFill="1" applyBorder="1" applyAlignment="1">
      <alignment horizontal="center" vertical="center"/>
    </xf>
    <xf numFmtId="164" fontId="5" fillId="3" borderId="81" xfId="0" applyNumberFormat="1" applyFont="1" applyFill="1" applyBorder="1" applyAlignment="1">
      <alignment horizontal="center" vertical="center"/>
    </xf>
    <xf numFmtId="164" fontId="5" fillId="3" borderId="167" xfId="0" applyNumberFormat="1" applyFont="1" applyFill="1" applyBorder="1" applyAlignment="1">
      <alignment horizontal="center" vertical="center"/>
    </xf>
    <xf numFmtId="164" fontId="6" fillId="10" borderId="60" xfId="0" applyNumberFormat="1" applyFont="1" applyFill="1" applyBorder="1" applyAlignment="1">
      <alignment horizontal="center" vertical="top"/>
    </xf>
    <xf numFmtId="49" fontId="6" fillId="10" borderId="94" xfId="0" applyNumberFormat="1" applyFont="1" applyFill="1" applyBorder="1" applyAlignment="1">
      <alignment horizontal="center" vertical="top"/>
    </xf>
    <xf numFmtId="49" fontId="6" fillId="10" borderId="142" xfId="0" applyNumberFormat="1" applyFont="1" applyFill="1" applyBorder="1" applyAlignment="1">
      <alignment horizontal="right" vertical="top"/>
    </xf>
    <xf numFmtId="164" fontId="5" fillId="3" borderId="168" xfId="0" applyNumberFormat="1" applyFont="1" applyFill="1" applyBorder="1" applyAlignment="1">
      <alignment horizontal="center" vertical="center"/>
    </xf>
    <xf numFmtId="164" fontId="5" fillId="3" borderId="169" xfId="0" applyNumberFormat="1" applyFont="1" applyFill="1" applyBorder="1" applyAlignment="1">
      <alignment horizontal="center" vertical="center"/>
    </xf>
    <xf numFmtId="164" fontId="5" fillId="3" borderId="170" xfId="0" applyNumberFormat="1" applyFont="1" applyFill="1" applyBorder="1" applyAlignment="1">
      <alignment horizontal="center" vertical="center"/>
    </xf>
    <xf numFmtId="164" fontId="5" fillId="3" borderId="160" xfId="0" applyNumberFormat="1" applyFont="1" applyFill="1" applyBorder="1" applyAlignment="1">
      <alignment horizontal="center" vertical="center"/>
    </xf>
    <xf numFmtId="49" fontId="6" fillId="10" borderId="114" xfId="0" applyNumberFormat="1" applyFont="1" applyFill="1" applyBorder="1" applyAlignment="1">
      <alignment horizontal="right" vertical="top"/>
    </xf>
    <xf numFmtId="49" fontId="6" fillId="10" borderId="94" xfId="0" applyNumberFormat="1" applyFont="1" applyFill="1" applyBorder="1" applyAlignment="1">
      <alignment horizontal="left" vertical="top"/>
    </xf>
    <xf numFmtId="164" fontId="5" fillId="3" borderId="89" xfId="0" applyNumberFormat="1" applyFont="1" applyFill="1" applyBorder="1" applyAlignment="1">
      <alignment horizontal="center" vertical="center"/>
    </xf>
    <xf numFmtId="49" fontId="5" fillId="4" borderId="96" xfId="0" applyNumberFormat="1" applyFont="1" applyFill="1" applyBorder="1" applyAlignment="1">
      <alignment horizontal="center" vertical="center"/>
    </xf>
    <xf numFmtId="164" fontId="5" fillId="3" borderId="97" xfId="0" applyNumberFormat="1" applyFont="1" applyFill="1" applyBorder="1" applyAlignment="1">
      <alignment horizontal="center" vertical="center"/>
    </xf>
    <xf numFmtId="164" fontId="5" fillId="4" borderId="162" xfId="0" applyNumberFormat="1" applyFont="1" applyFill="1" applyBorder="1" applyAlignment="1">
      <alignment horizontal="center" vertical="center"/>
    </xf>
    <xf numFmtId="164" fontId="5" fillId="4" borderId="96" xfId="0" applyNumberFormat="1" applyFont="1" applyFill="1" applyBorder="1" applyAlignment="1">
      <alignment horizontal="center" vertical="center"/>
    </xf>
    <xf numFmtId="164" fontId="5" fillId="3" borderId="161" xfId="0" applyNumberFormat="1" applyFont="1" applyFill="1" applyBorder="1" applyAlignment="1">
      <alignment horizontal="center" vertical="center"/>
    </xf>
    <xf numFmtId="164" fontId="6" fillId="13" borderId="90" xfId="0" applyNumberFormat="1" applyFont="1" applyFill="1" applyBorder="1" applyAlignment="1">
      <alignment horizontal="center" vertical="top"/>
    </xf>
    <xf numFmtId="164" fontId="6" fillId="13" borderId="89" xfId="0" applyNumberFormat="1" applyFont="1" applyFill="1" applyBorder="1" applyAlignment="1">
      <alignment horizontal="center" vertical="top"/>
    </xf>
    <xf numFmtId="0" fontId="6" fillId="7" borderId="90" xfId="0" applyFont="1" applyFill="1" applyBorder="1" applyAlignment="1">
      <alignment horizontal="center" vertical="top" wrapText="1"/>
    </xf>
    <xf numFmtId="164" fontId="6" fillId="7" borderId="90" xfId="0" applyNumberFormat="1" applyFont="1" applyFill="1" applyBorder="1" applyAlignment="1">
      <alignment horizontal="center" vertical="top"/>
    </xf>
    <xf numFmtId="164" fontId="6" fillId="7" borderId="165" xfId="0" applyNumberFormat="1" applyFont="1" applyFill="1" applyBorder="1" applyAlignment="1">
      <alignment horizontal="center" vertical="top"/>
    </xf>
    <xf numFmtId="164" fontId="6" fillId="7" borderId="60" xfId="0" applyNumberFormat="1" applyFont="1" applyFill="1" applyBorder="1" applyAlignment="1">
      <alignment horizontal="center" vertical="top"/>
    </xf>
    <xf numFmtId="164" fontId="6" fillId="13" borderId="60" xfId="0" applyNumberFormat="1" applyFont="1" applyFill="1" applyBorder="1" applyAlignment="1">
      <alignment horizontal="center" vertical="top"/>
    </xf>
    <xf numFmtId="164" fontId="6" fillId="13" borderId="92" xfId="0" applyNumberFormat="1" applyFont="1" applyFill="1" applyBorder="1" applyAlignment="1">
      <alignment horizontal="center" vertical="top"/>
    </xf>
    <xf numFmtId="164" fontId="6" fillId="10" borderId="95" xfId="0" applyNumberFormat="1" applyFont="1" applyFill="1" applyBorder="1" applyAlignment="1">
      <alignment horizontal="center" vertical="top"/>
    </xf>
    <xf numFmtId="164" fontId="6" fillId="10" borderId="92" xfId="0" applyNumberFormat="1" applyFont="1" applyFill="1" applyBorder="1" applyAlignment="1">
      <alignment horizontal="center" vertical="top"/>
    </xf>
    <xf numFmtId="164" fontId="6" fillId="10" borderId="165" xfId="0" applyNumberFormat="1" applyFont="1" applyFill="1" applyBorder="1" applyAlignment="1">
      <alignment horizontal="center" vertical="top"/>
    </xf>
    <xf numFmtId="164" fontId="6" fillId="13" borderId="165" xfId="0" applyNumberFormat="1" applyFont="1" applyFill="1" applyBorder="1" applyAlignment="1">
      <alignment horizontal="center" vertical="top"/>
    </xf>
    <xf numFmtId="49" fontId="6" fillId="13" borderId="88" xfId="0" applyNumberFormat="1" applyFont="1" applyFill="1" applyBorder="1" applyAlignment="1">
      <alignment horizontal="center" vertical="center"/>
    </xf>
    <xf numFmtId="49" fontId="6" fillId="10" borderId="94" xfId="0" applyNumberFormat="1" applyFont="1" applyFill="1" applyBorder="1" applyAlignment="1">
      <alignment horizontal="center" vertical="center"/>
    </xf>
    <xf numFmtId="164" fontId="6" fillId="10" borderId="87" xfId="0" applyNumberFormat="1" applyFont="1" applyFill="1" applyBorder="1" applyAlignment="1">
      <alignment horizontal="center" vertical="top"/>
    </xf>
    <xf numFmtId="0" fontId="5" fillId="0" borderId="146" xfId="0" applyFont="1" applyBorder="1" applyAlignment="1" applyProtection="1">
      <alignment horizontal="center" vertical="center" textRotation="90"/>
      <protection locked="0"/>
    </xf>
    <xf numFmtId="0" fontId="5" fillId="0" borderId="146" xfId="0" applyFont="1" applyBorder="1" applyAlignment="1" applyProtection="1">
      <alignment horizontal="center" vertical="center" textRotation="90" wrapText="1"/>
      <protection locked="0"/>
    </xf>
    <xf numFmtId="0" fontId="5" fillId="0" borderId="63" xfId="0" applyFont="1" applyBorder="1" applyAlignment="1">
      <alignment horizontal="center" vertical="top"/>
    </xf>
    <xf numFmtId="0" fontId="5" fillId="0" borderId="88" xfId="0" applyFont="1" applyBorder="1" applyAlignment="1">
      <alignment horizontal="center" vertical="top"/>
    </xf>
    <xf numFmtId="0" fontId="5" fillId="3" borderId="139" xfId="0" applyFont="1" applyFill="1" applyBorder="1" applyAlignment="1">
      <alignment horizontal="center" vertical="center" wrapText="1"/>
    </xf>
    <xf numFmtId="164" fontId="5" fillId="3" borderId="2" xfId="0" applyNumberFormat="1" applyFont="1" applyFill="1" applyBorder="1" applyAlignment="1">
      <alignment horizontal="center" vertical="center"/>
    </xf>
    <xf numFmtId="164" fontId="5" fillId="3" borderId="80" xfId="0" applyNumberFormat="1" applyFont="1" applyFill="1" applyBorder="1" applyAlignment="1">
      <alignment horizontal="center" vertical="center"/>
    </xf>
    <xf numFmtId="164" fontId="5" fillId="3" borderId="91" xfId="0" applyNumberFormat="1" applyFont="1" applyFill="1" applyBorder="1" applyAlignment="1">
      <alignment horizontal="center" vertical="center"/>
    </xf>
    <xf numFmtId="164" fontId="5" fillId="3" borderId="16" xfId="0" applyNumberFormat="1" applyFont="1" applyFill="1" applyBorder="1" applyAlignment="1">
      <alignment horizontal="center" vertical="center"/>
    </xf>
    <xf numFmtId="164" fontId="5" fillId="3" borderId="175" xfId="0" applyNumberFormat="1" applyFont="1" applyFill="1" applyBorder="1" applyAlignment="1">
      <alignment horizontal="center" vertical="center"/>
    </xf>
    <xf numFmtId="164" fontId="5" fillId="3" borderId="98" xfId="0" applyNumberFormat="1" applyFont="1" applyFill="1" applyBorder="1" applyAlignment="1">
      <alignment horizontal="center" vertical="center"/>
    </xf>
    <xf numFmtId="0" fontId="5" fillId="3" borderId="143" xfId="0" applyFont="1" applyFill="1" applyBorder="1" applyAlignment="1">
      <alignment horizontal="center" vertical="center" wrapText="1"/>
    </xf>
    <xf numFmtId="0" fontId="5" fillId="3" borderId="176" xfId="0" applyFont="1" applyFill="1" applyBorder="1" applyAlignment="1">
      <alignment horizontal="center" vertical="center" wrapText="1"/>
    </xf>
    <xf numFmtId="0" fontId="6" fillId="6" borderId="60" xfId="0" applyFont="1" applyFill="1" applyBorder="1" applyAlignment="1">
      <alignment horizontal="center" vertical="top" wrapText="1"/>
    </xf>
    <xf numFmtId="164" fontId="5" fillId="3" borderId="51" xfId="0" applyNumberFormat="1" applyFont="1" applyFill="1" applyBorder="1" applyAlignment="1">
      <alignment horizontal="center" vertical="center"/>
    </xf>
    <xf numFmtId="164" fontId="5" fillId="3" borderId="52" xfId="0" applyNumberFormat="1" applyFont="1" applyFill="1" applyBorder="1" applyAlignment="1">
      <alignment horizontal="center" vertical="center"/>
    </xf>
    <xf numFmtId="164" fontId="5" fillId="3" borderId="177" xfId="0" applyNumberFormat="1" applyFont="1" applyFill="1" applyBorder="1" applyAlignment="1">
      <alignment horizontal="center" vertical="center"/>
    </xf>
    <xf numFmtId="164" fontId="5" fillId="3" borderId="113" xfId="0" applyNumberFormat="1" applyFont="1" applyFill="1" applyBorder="1" applyAlignment="1">
      <alignment horizontal="center" vertical="center"/>
    </xf>
    <xf numFmtId="164" fontId="5" fillId="3" borderId="166" xfId="0" applyNumberFormat="1" applyFont="1" applyFill="1" applyBorder="1" applyAlignment="1">
      <alignment horizontal="center" vertical="center"/>
    </xf>
    <xf numFmtId="164" fontId="5" fillId="3" borderId="111" xfId="0" applyNumberFormat="1" applyFont="1" applyFill="1" applyBorder="1" applyAlignment="1">
      <alignment horizontal="center" vertical="center"/>
    </xf>
    <xf numFmtId="164" fontId="5" fillId="3" borderId="132" xfId="0" applyNumberFormat="1" applyFont="1" applyFill="1" applyBorder="1" applyAlignment="1">
      <alignment horizontal="center" vertical="center"/>
    </xf>
    <xf numFmtId="0" fontId="5" fillId="3" borderId="45" xfId="0" applyFont="1" applyFill="1" applyBorder="1" applyAlignment="1">
      <alignment horizontal="center" vertical="center" wrapText="1"/>
    </xf>
    <xf numFmtId="164" fontId="5" fillId="3" borderId="17" xfId="0" applyNumberFormat="1" applyFont="1" applyFill="1" applyBorder="1" applyAlignment="1">
      <alignment horizontal="center" vertical="center"/>
    </xf>
    <xf numFmtId="164" fontId="5" fillId="3" borderId="178" xfId="0" applyNumberFormat="1" applyFont="1" applyFill="1" applyBorder="1" applyAlignment="1">
      <alignment horizontal="center" vertical="center"/>
    </xf>
    <xf numFmtId="164" fontId="5" fillId="3" borderId="59" xfId="0" applyNumberFormat="1" applyFont="1" applyFill="1" applyBorder="1" applyAlignment="1">
      <alignment horizontal="center" vertical="center"/>
    </xf>
    <xf numFmtId="164" fontId="5" fillId="3" borderId="57" xfId="0" applyNumberFormat="1" applyFont="1" applyFill="1" applyBorder="1" applyAlignment="1">
      <alignment horizontal="center" vertical="center"/>
    </xf>
    <xf numFmtId="164" fontId="5" fillId="3" borderId="58" xfId="0" applyNumberFormat="1" applyFont="1" applyFill="1" applyBorder="1" applyAlignment="1">
      <alignment horizontal="center" vertical="center"/>
    </xf>
    <xf numFmtId="0" fontId="5" fillId="3" borderId="176" xfId="0" applyFont="1" applyFill="1" applyBorder="1" applyAlignment="1">
      <alignment horizontal="center" vertical="center"/>
    </xf>
    <xf numFmtId="164" fontId="6" fillId="6" borderId="110" xfId="0" applyNumberFormat="1" applyFont="1" applyFill="1" applyBorder="1" applyAlignment="1">
      <alignment horizontal="center" vertical="top"/>
    </xf>
    <xf numFmtId="164" fontId="6" fillId="6" borderId="112" xfId="0" applyNumberFormat="1" applyFont="1" applyFill="1" applyBorder="1" applyAlignment="1">
      <alignment horizontal="center" vertical="top"/>
    </xf>
    <xf numFmtId="164" fontId="6" fillId="6" borderId="113" xfId="0" applyNumberFormat="1" applyFont="1" applyFill="1" applyBorder="1" applyAlignment="1">
      <alignment horizontal="center" vertical="top"/>
    </xf>
    <xf numFmtId="164" fontId="6" fillId="6" borderId="97" xfId="0" applyNumberFormat="1" applyFont="1" applyFill="1" applyBorder="1" applyAlignment="1">
      <alignment horizontal="center" vertical="top"/>
    </xf>
    <xf numFmtId="164" fontId="5" fillId="3" borderId="79" xfId="0" applyNumberFormat="1" applyFont="1" applyFill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center" vertical="center"/>
    </xf>
    <xf numFmtId="0" fontId="5" fillId="3" borderId="128" xfId="0" applyFont="1" applyFill="1" applyBorder="1" applyAlignment="1">
      <alignment horizontal="center" vertical="center" wrapText="1"/>
    </xf>
    <xf numFmtId="164" fontId="5" fillId="3" borderId="82" xfId="0" applyNumberFormat="1" applyFont="1" applyFill="1" applyBorder="1" applyAlignment="1">
      <alignment horizontal="center" vertical="center" wrapText="1"/>
    </xf>
    <xf numFmtId="164" fontId="5" fillId="3" borderId="19" xfId="0" applyNumberFormat="1" applyFont="1" applyFill="1" applyBorder="1" applyAlignment="1">
      <alignment horizontal="center" vertical="center" wrapText="1"/>
    </xf>
    <xf numFmtId="164" fontId="5" fillId="3" borderId="83" xfId="0" applyNumberFormat="1" applyFont="1" applyFill="1" applyBorder="1" applyAlignment="1">
      <alignment horizontal="center" vertical="center" wrapText="1"/>
    </xf>
    <xf numFmtId="164" fontId="5" fillId="3" borderId="11" xfId="0" applyNumberFormat="1" applyFont="1" applyFill="1" applyBorder="1" applyAlignment="1">
      <alignment horizontal="center" vertical="center" wrapText="1"/>
    </xf>
    <xf numFmtId="164" fontId="5" fillId="3" borderId="81" xfId="0" applyNumberFormat="1" applyFont="1" applyFill="1" applyBorder="1" applyAlignment="1">
      <alignment horizontal="center" vertical="center" wrapText="1"/>
    </xf>
    <xf numFmtId="164" fontId="5" fillId="3" borderId="167" xfId="0" applyNumberFormat="1" applyFont="1" applyFill="1" applyBorder="1" applyAlignment="1">
      <alignment horizontal="center" vertical="center" wrapText="1"/>
    </xf>
    <xf numFmtId="0" fontId="6" fillId="6" borderId="97" xfId="0" applyFont="1" applyFill="1" applyBorder="1" applyAlignment="1">
      <alignment horizontal="center" vertical="top" wrapText="1"/>
    </xf>
    <xf numFmtId="164" fontId="6" fillId="6" borderId="166" xfId="0" applyNumberFormat="1" applyFont="1" applyFill="1" applyBorder="1" applyAlignment="1">
      <alignment horizontal="center" vertical="top"/>
    </xf>
    <xf numFmtId="164" fontId="6" fillId="6" borderId="111" xfId="0" applyNumberFormat="1" applyFont="1" applyFill="1" applyBorder="1" applyAlignment="1">
      <alignment horizontal="center" vertical="top"/>
    </xf>
    <xf numFmtId="164" fontId="6" fillId="6" borderId="118" xfId="0" applyNumberFormat="1" applyFont="1" applyFill="1" applyBorder="1" applyAlignment="1">
      <alignment horizontal="center" vertical="top"/>
    </xf>
    <xf numFmtId="0" fontId="5" fillId="3" borderId="103" xfId="0" applyFont="1" applyFill="1" applyBorder="1" applyAlignment="1">
      <alignment horizontal="center" vertical="center" wrapText="1"/>
    </xf>
    <xf numFmtId="0" fontId="6" fillId="6" borderId="139" xfId="0" applyFont="1" applyFill="1" applyBorder="1" applyAlignment="1">
      <alignment horizontal="center" vertical="top" wrapText="1"/>
    </xf>
    <xf numFmtId="0" fontId="6" fillId="6" borderId="91" xfId="0" applyFont="1" applyFill="1" applyBorder="1" applyAlignment="1">
      <alignment horizontal="center" vertical="top" wrapText="1"/>
    </xf>
    <xf numFmtId="164" fontId="6" fillId="6" borderId="119" xfId="0" applyNumberFormat="1" applyFont="1" applyFill="1" applyBorder="1" applyAlignment="1">
      <alignment horizontal="center" vertical="top"/>
    </xf>
    <xf numFmtId="164" fontId="6" fillId="6" borderId="120" xfId="0" applyNumberFormat="1" applyFont="1" applyFill="1" applyBorder="1" applyAlignment="1">
      <alignment horizontal="center" vertical="top"/>
    </xf>
    <xf numFmtId="164" fontId="5" fillId="3" borderId="179" xfId="0" applyNumberFormat="1" applyFont="1" applyFill="1" applyBorder="1" applyAlignment="1">
      <alignment horizontal="center" vertical="center"/>
    </xf>
    <xf numFmtId="0" fontId="5" fillId="4" borderId="97" xfId="0" applyFont="1" applyFill="1" applyBorder="1" applyAlignment="1">
      <alignment horizontal="center" vertical="center" wrapText="1"/>
    </xf>
    <xf numFmtId="0" fontId="5" fillId="4" borderId="103" xfId="0" applyFont="1" applyFill="1" applyBorder="1" applyAlignment="1">
      <alignment horizontal="center" vertical="center" wrapText="1"/>
    </xf>
    <xf numFmtId="164" fontId="5" fillId="4" borderId="137" xfId="0" applyNumberFormat="1" applyFont="1" applyFill="1" applyBorder="1" applyAlignment="1">
      <alignment horizontal="center" vertical="center"/>
    </xf>
    <xf numFmtId="164" fontId="5" fillId="4" borderId="127" xfId="0" applyNumberFormat="1" applyFont="1" applyFill="1" applyBorder="1" applyAlignment="1">
      <alignment horizontal="center" vertical="center"/>
    </xf>
    <xf numFmtId="164" fontId="5" fillId="4" borderId="138" xfId="0" applyNumberFormat="1" applyFont="1" applyFill="1" applyBorder="1" applyAlignment="1">
      <alignment horizontal="center" vertical="center"/>
    </xf>
    <xf numFmtId="164" fontId="5" fillId="4" borderId="158" xfId="0" applyNumberFormat="1" applyFont="1" applyFill="1" applyBorder="1" applyAlignment="1">
      <alignment horizontal="center" vertical="center"/>
    </xf>
    <xf numFmtId="164" fontId="5" fillId="4" borderId="160" xfId="0" applyNumberFormat="1" applyFont="1" applyFill="1" applyBorder="1" applyAlignment="1">
      <alignment horizontal="center" vertical="center"/>
    </xf>
    <xf numFmtId="164" fontId="5" fillId="4" borderId="170" xfId="0" applyNumberFormat="1" applyFont="1" applyFill="1" applyBorder="1" applyAlignment="1">
      <alignment horizontal="center" vertical="center"/>
    </xf>
    <xf numFmtId="164" fontId="5" fillId="4" borderId="161" xfId="0" applyNumberFormat="1" applyFont="1" applyFill="1" applyBorder="1" applyAlignment="1">
      <alignment horizontal="center" vertical="center"/>
    </xf>
    <xf numFmtId="164" fontId="5" fillId="4" borderId="130" xfId="1" applyNumberFormat="1" applyFont="1" applyFill="1" applyBorder="1" applyAlignment="1">
      <alignment horizontal="center" vertical="center"/>
    </xf>
    <xf numFmtId="164" fontId="5" fillId="4" borderId="96" xfId="1" applyNumberFormat="1" applyFont="1" applyFill="1" applyBorder="1" applyAlignment="1">
      <alignment horizontal="center" vertical="center"/>
    </xf>
    <xf numFmtId="0" fontId="5" fillId="4" borderId="161" xfId="0" applyFont="1" applyFill="1" applyBorder="1" applyAlignment="1">
      <alignment horizontal="center" vertical="center" wrapText="1"/>
    </xf>
    <xf numFmtId="164" fontId="5" fillId="4" borderId="158" xfId="1" applyNumberFormat="1" applyFont="1" applyFill="1" applyBorder="1" applyAlignment="1">
      <alignment horizontal="center" vertical="center"/>
    </xf>
    <xf numFmtId="164" fontId="5" fillId="4" borderId="105" xfId="0" applyNumberFormat="1" applyFont="1" applyFill="1" applyBorder="1" applyAlignment="1">
      <alignment horizontal="center" vertical="center"/>
    </xf>
    <xf numFmtId="0" fontId="12" fillId="2" borderId="0" xfId="0" applyFont="1" applyFill="1" applyBorder="1" applyAlignment="1"/>
    <xf numFmtId="164" fontId="5" fillId="3" borderId="91" xfId="0" applyNumberFormat="1" applyFont="1" applyFill="1" applyBorder="1" applyAlignment="1">
      <alignment horizontal="center" vertical="center" wrapText="1"/>
    </xf>
    <xf numFmtId="164" fontId="5" fillId="3" borderId="175" xfId="0" applyNumberFormat="1" applyFont="1" applyFill="1" applyBorder="1" applyAlignment="1">
      <alignment horizontal="center" vertical="center" wrapText="1"/>
    </xf>
    <xf numFmtId="164" fontId="5" fillId="3" borderId="2" xfId="0" applyNumberFormat="1" applyFont="1" applyFill="1" applyBorder="1" applyAlignment="1">
      <alignment horizontal="center" vertical="center" wrapText="1"/>
    </xf>
    <xf numFmtId="164" fontId="5" fillId="3" borderId="80" xfId="0" applyNumberFormat="1" applyFont="1" applyFill="1" applyBorder="1" applyAlignment="1">
      <alignment horizontal="center" vertical="center" wrapText="1"/>
    </xf>
    <xf numFmtId="164" fontId="5" fillId="3" borderId="17" xfId="0" applyNumberFormat="1" applyFont="1" applyFill="1" applyBorder="1" applyAlignment="1">
      <alignment horizontal="center" vertical="center" wrapText="1"/>
    </xf>
    <xf numFmtId="164" fontId="5" fillId="3" borderId="98" xfId="0" applyNumberFormat="1" applyFont="1" applyFill="1" applyBorder="1" applyAlignment="1">
      <alignment horizontal="center" vertical="center" wrapText="1"/>
    </xf>
    <xf numFmtId="0" fontId="5" fillId="3" borderId="180" xfId="0" applyFont="1" applyFill="1" applyBorder="1" applyAlignment="1">
      <alignment horizontal="center" vertical="center" wrapText="1"/>
    </xf>
    <xf numFmtId="164" fontId="5" fillId="3" borderId="181" xfId="0" applyNumberFormat="1" applyFont="1" applyFill="1" applyBorder="1" applyAlignment="1">
      <alignment horizontal="center" vertical="center"/>
    </xf>
    <xf numFmtId="164" fontId="5" fillId="3" borderId="182" xfId="0" applyNumberFormat="1" applyFont="1" applyFill="1" applyBorder="1" applyAlignment="1">
      <alignment horizontal="center" vertical="center"/>
    </xf>
    <xf numFmtId="164" fontId="5" fillId="3" borderId="183" xfId="0" applyNumberFormat="1" applyFont="1" applyFill="1" applyBorder="1" applyAlignment="1">
      <alignment horizontal="center" vertical="center"/>
    </xf>
    <xf numFmtId="164" fontId="5" fillId="0" borderId="48" xfId="0" applyNumberFormat="1" applyFont="1" applyBorder="1" applyAlignment="1">
      <alignment horizontal="center" vertical="top" wrapText="1"/>
    </xf>
    <xf numFmtId="164" fontId="5" fillId="0" borderId="184" xfId="0" applyNumberFormat="1" applyFont="1" applyBorder="1" applyAlignment="1">
      <alignment horizontal="center" vertical="top" wrapText="1"/>
    </xf>
    <xf numFmtId="0" fontId="7" fillId="0" borderId="0" xfId="0" applyFont="1" applyBorder="1" applyProtection="1">
      <protection locked="0"/>
    </xf>
    <xf numFmtId="164" fontId="6" fillId="14" borderId="100" xfId="0" applyNumberFormat="1" applyFont="1" applyFill="1" applyBorder="1" applyAlignment="1">
      <alignment horizontal="center" vertical="top" wrapText="1"/>
    </xf>
    <xf numFmtId="164" fontId="6" fillId="14" borderId="104" xfId="0" applyNumberFormat="1" applyFont="1" applyFill="1" applyBorder="1" applyAlignment="1">
      <alignment horizontal="center" vertical="top" wrapText="1"/>
    </xf>
    <xf numFmtId="164" fontId="6" fillId="14" borderId="105" xfId="0" applyNumberFormat="1" applyFont="1" applyFill="1" applyBorder="1" applyAlignment="1">
      <alignment horizontal="center" vertical="top" wrapText="1"/>
    </xf>
    <xf numFmtId="164" fontId="6" fillId="0" borderId="185" xfId="0" applyNumberFormat="1" applyFont="1" applyBorder="1" applyAlignment="1">
      <alignment horizontal="center" vertical="top" wrapText="1"/>
    </xf>
    <xf numFmtId="164" fontId="6" fillId="0" borderId="186" xfId="0" applyNumberFormat="1" applyFont="1" applyBorder="1" applyAlignment="1">
      <alignment horizontal="center" vertical="top" wrapText="1"/>
    </xf>
    <xf numFmtId="164" fontId="5" fillId="0" borderId="135" xfId="0" applyNumberFormat="1" applyFont="1" applyBorder="1" applyAlignment="1">
      <alignment horizontal="center" vertical="top" wrapText="1"/>
    </xf>
    <xf numFmtId="164" fontId="5" fillId="0" borderId="186" xfId="0" applyNumberFormat="1" applyFont="1" applyBorder="1" applyAlignment="1">
      <alignment horizontal="center" vertical="top" wrapText="1"/>
    </xf>
    <xf numFmtId="164" fontId="5" fillId="0" borderId="109" xfId="0" applyNumberFormat="1" applyFont="1" applyBorder="1" applyAlignment="1">
      <alignment horizontal="center" vertical="top" wrapText="1"/>
    </xf>
    <xf numFmtId="164" fontId="5" fillId="0" borderId="149" xfId="0" applyNumberFormat="1" applyFont="1" applyBorder="1" applyAlignment="1">
      <alignment horizontal="center" vertical="top" wrapText="1"/>
    </xf>
    <xf numFmtId="164" fontId="5" fillId="0" borderId="109" xfId="0" applyNumberFormat="1" applyFont="1" applyBorder="1" applyAlignment="1">
      <alignment horizontal="center" vertical="top"/>
    </xf>
    <xf numFmtId="164" fontId="5" fillId="0" borderId="149" xfId="0" applyNumberFormat="1" applyFont="1" applyBorder="1" applyAlignment="1">
      <alignment horizontal="center" vertical="top"/>
    </xf>
    <xf numFmtId="164" fontId="6" fillId="0" borderId="135" xfId="0" applyNumberFormat="1" applyFont="1" applyBorder="1" applyAlignment="1">
      <alignment horizontal="center" vertical="top" wrapText="1"/>
    </xf>
    <xf numFmtId="164" fontId="6" fillId="0" borderId="149" xfId="0" applyNumberFormat="1" applyFont="1" applyBorder="1" applyAlignment="1">
      <alignment horizontal="center" vertical="top" wrapText="1"/>
    </xf>
    <xf numFmtId="164" fontId="5" fillId="0" borderId="109" xfId="0" applyNumberFormat="1" applyFont="1" applyBorder="1" applyAlignment="1">
      <alignment horizontal="center" wrapText="1"/>
    </xf>
    <xf numFmtId="164" fontId="5" fillId="0" borderId="149" xfId="0" applyNumberFormat="1" applyFont="1" applyBorder="1" applyAlignment="1">
      <alignment horizontal="center" wrapText="1"/>
    </xf>
    <xf numFmtId="164" fontId="5" fillId="0" borderId="187" xfId="0" applyNumberFormat="1" applyFont="1" applyBorder="1" applyAlignment="1">
      <alignment horizontal="center" vertical="top" wrapText="1"/>
    </xf>
    <xf numFmtId="164" fontId="5" fillId="0" borderId="123" xfId="0" applyNumberFormat="1" applyFont="1" applyBorder="1" applyAlignment="1">
      <alignment horizontal="center" vertical="top" wrapText="1"/>
    </xf>
    <xf numFmtId="164" fontId="5" fillId="0" borderId="179" xfId="0" applyNumberFormat="1" applyFont="1" applyBorder="1" applyAlignment="1">
      <alignment horizontal="center" vertical="top" wrapText="1"/>
    </xf>
    <xf numFmtId="0" fontId="5" fillId="0" borderId="0" xfId="0" applyFont="1" applyBorder="1" applyAlignment="1"/>
    <xf numFmtId="164" fontId="5" fillId="0" borderId="0" xfId="0" applyNumberFormat="1" applyFont="1" applyAlignment="1"/>
    <xf numFmtId="164" fontId="5" fillId="3" borderId="64" xfId="0" applyNumberFormat="1" applyFont="1" applyFill="1" applyBorder="1" applyAlignment="1">
      <alignment horizontal="center" vertical="center"/>
    </xf>
    <xf numFmtId="0" fontId="6" fillId="14" borderId="70" xfId="0" applyFont="1" applyFill="1" applyBorder="1" applyAlignment="1">
      <alignment vertical="top" wrapText="1"/>
    </xf>
    <xf numFmtId="0" fontId="6" fillId="0" borderId="188" xfId="0" applyFont="1" applyBorder="1" applyAlignment="1">
      <alignment horizontal="left" vertical="top" wrapText="1" indent="1"/>
    </xf>
    <xf numFmtId="0" fontId="5" fillId="0" borderId="188" xfId="0" applyFont="1" applyBorder="1" applyAlignment="1">
      <alignment horizontal="left" vertical="top" wrapText="1" indent="2"/>
    </xf>
    <xf numFmtId="0" fontId="5" fillId="0" borderId="70" xfId="0" applyFont="1" applyBorder="1" applyAlignment="1">
      <alignment horizontal="left" vertical="top" wrapText="1" indent="2"/>
    </xf>
    <xf numFmtId="0" fontId="6" fillId="0" borderId="70" xfId="0" applyFont="1" applyBorder="1" applyAlignment="1">
      <alignment vertical="top" wrapText="1"/>
    </xf>
    <xf numFmtId="0" fontId="5" fillId="0" borderId="129" xfId="0" applyFont="1" applyBorder="1" applyAlignment="1">
      <alignment horizontal="left" vertical="top" wrapText="1" indent="2"/>
    </xf>
    <xf numFmtId="0" fontId="5" fillId="0" borderId="185" xfId="0" applyFont="1" applyBorder="1" applyAlignment="1">
      <alignment horizontal="left" vertical="top" wrapText="1" indent="2"/>
    </xf>
    <xf numFmtId="0" fontId="5" fillId="0" borderId="189" xfId="0" applyFont="1" applyBorder="1" applyAlignment="1">
      <alignment horizontal="left" vertical="top" wrapText="1" indent="2"/>
    </xf>
    <xf numFmtId="164" fontId="5" fillId="0" borderId="190" xfId="0" applyNumberFormat="1" applyFont="1" applyBorder="1" applyAlignment="1">
      <alignment horizontal="center" vertical="top" wrapText="1"/>
    </xf>
    <xf numFmtId="164" fontId="6" fillId="14" borderId="45" xfId="0" applyNumberFormat="1" applyFont="1" applyFill="1" applyBorder="1" applyAlignment="1">
      <alignment horizontal="center" vertical="top" wrapText="1"/>
    </xf>
    <xf numFmtId="164" fontId="6" fillId="14" borderId="191" xfId="0" applyNumberFormat="1" applyFont="1" applyFill="1" applyBorder="1" applyAlignment="1">
      <alignment horizontal="center" vertical="top" wrapText="1"/>
    </xf>
    <xf numFmtId="164" fontId="9" fillId="14" borderId="191" xfId="0" applyNumberFormat="1" applyFont="1" applyFill="1" applyBorder="1" applyAlignment="1">
      <alignment horizontal="center" vertical="top" wrapText="1"/>
    </xf>
    <xf numFmtId="164" fontId="6" fillId="14" borderId="47" xfId="0" applyNumberFormat="1" applyFont="1" applyFill="1" applyBorder="1" applyAlignment="1">
      <alignment horizontal="center" vertical="top" wrapText="1"/>
    </xf>
    <xf numFmtId="164" fontId="6" fillId="0" borderId="192" xfId="0" applyNumberFormat="1" applyFont="1" applyBorder="1" applyAlignment="1">
      <alignment horizontal="center" vertical="top" wrapText="1"/>
    </xf>
    <xf numFmtId="164" fontId="5" fillId="0" borderId="185" xfId="0" applyNumberFormat="1" applyFont="1" applyBorder="1" applyAlignment="1">
      <alignment horizontal="center" vertical="top" wrapText="1"/>
    </xf>
    <xf numFmtId="164" fontId="5" fillId="0" borderId="129" xfId="0" applyNumberFormat="1" applyFont="1" applyBorder="1" applyAlignment="1">
      <alignment horizontal="center" vertical="top" wrapText="1"/>
    </xf>
    <xf numFmtId="164" fontId="5" fillId="0" borderId="129" xfId="0" applyNumberFormat="1" applyFont="1" applyBorder="1" applyAlignment="1">
      <alignment horizontal="center" vertical="top"/>
    </xf>
    <xf numFmtId="164" fontId="6" fillId="0" borderId="129" xfId="0" applyNumberFormat="1" applyFont="1" applyBorder="1" applyAlignment="1">
      <alignment horizontal="center" vertical="top" wrapText="1"/>
    </xf>
    <xf numFmtId="164" fontId="5" fillId="0" borderId="129" xfId="0" applyNumberFormat="1" applyFont="1" applyBorder="1" applyAlignment="1">
      <alignment horizontal="center" wrapText="1"/>
    </xf>
    <xf numFmtId="164" fontId="5" fillId="0" borderId="193" xfId="0" applyNumberFormat="1" applyFont="1" applyBorder="1" applyAlignment="1">
      <alignment horizontal="center" vertical="top" wrapText="1"/>
    </xf>
    <xf numFmtId="164" fontId="5" fillId="0" borderId="189" xfId="0" applyNumberFormat="1" applyFont="1" applyBorder="1" applyAlignment="1">
      <alignment horizontal="center" vertical="top" wrapText="1"/>
    </xf>
    <xf numFmtId="164" fontId="5" fillId="0" borderId="146" xfId="0" applyNumberFormat="1" applyFont="1" applyBorder="1" applyAlignment="1">
      <alignment horizontal="center" vertical="top" wrapText="1"/>
    </xf>
    <xf numFmtId="164" fontId="5" fillId="0" borderId="194" xfId="0" applyNumberFormat="1" applyFont="1" applyBorder="1" applyAlignment="1">
      <alignment horizontal="center" vertical="top" wrapText="1"/>
    </xf>
    <xf numFmtId="164" fontId="10" fillId="0" borderId="194" xfId="0" applyNumberFormat="1" applyFont="1" applyBorder="1" applyAlignment="1">
      <alignment horizontal="center" vertical="top" wrapText="1"/>
    </xf>
    <xf numFmtId="0" fontId="12" fillId="3" borderId="0" xfId="0" applyFont="1" applyFill="1" applyBorder="1" applyAlignment="1"/>
    <xf numFmtId="0" fontId="5" fillId="3" borderId="158" xfId="0" applyFont="1" applyFill="1" applyBorder="1" applyAlignment="1">
      <alignment horizontal="center" vertical="center" textRotation="90"/>
    </xf>
    <xf numFmtId="0" fontId="5" fillId="3" borderId="160" xfId="0" applyFont="1" applyFill="1" applyBorder="1" applyAlignment="1">
      <alignment horizontal="center" vertical="center" textRotation="90"/>
    </xf>
    <xf numFmtId="0" fontId="4" fillId="4" borderId="0" xfId="0" applyFont="1" applyFill="1" applyAlignment="1"/>
    <xf numFmtId="49" fontId="6" fillId="15" borderId="61" xfId="0" applyNumberFormat="1" applyFont="1" applyFill="1" applyBorder="1" applyAlignment="1">
      <alignment horizontal="left" vertical="top"/>
    </xf>
    <xf numFmtId="49" fontId="6" fillId="13" borderId="88" xfId="0" applyNumberFormat="1" applyFont="1" applyFill="1" applyBorder="1" applyAlignment="1">
      <alignment horizontal="center" vertical="center" wrapText="1"/>
    </xf>
    <xf numFmtId="49" fontId="6" fillId="17" borderId="63" xfId="0" applyNumberFormat="1" applyFont="1" applyFill="1" applyBorder="1" applyAlignment="1">
      <alignment horizontal="center" vertical="top" wrapText="1"/>
    </xf>
    <xf numFmtId="49" fontId="6" fillId="17" borderId="95" xfId="0" applyNumberFormat="1" applyFont="1" applyFill="1" applyBorder="1" applyAlignment="1">
      <alignment horizontal="center" vertical="top"/>
    </xf>
    <xf numFmtId="49" fontId="6" fillId="17" borderId="63" xfId="0" applyNumberFormat="1" applyFont="1" applyFill="1" applyBorder="1" applyAlignment="1">
      <alignment horizontal="center" vertical="top"/>
    </xf>
    <xf numFmtId="49" fontId="6" fillId="17" borderId="63" xfId="0" applyNumberFormat="1" applyFont="1" applyFill="1" applyBorder="1" applyAlignment="1">
      <alignment horizontal="center" vertical="center" wrapText="1"/>
    </xf>
    <xf numFmtId="49" fontId="6" fillId="17" borderId="63" xfId="0" applyNumberFormat="1" applyFont="1" applyFill="1" applyBorder="1" applyAlignment="1">
      <alignment horizontal="center" vertical="center"/>
    </xf>
    <xf numFmtId="49" fontId="6" fillId="17" borderId="2" xfId="0" applyNumberFormat="1" applyFont="1" applyFill="1" applyBorder="1" applyAlignment="1">
      <alignment horizontal="center" vertical="top"/>
    </xf>
    <xf numFmtId="49" fontId="6" fillId="17" borderId="60" xfId="0" applyNumberFormat="1" applyFont="1" applyFill="1" applyBorder="1" applyAlignment="1">
      <alignment horizontal="center" vertical="top"/>
    </xf>
    <xf numFmtId="49" fontId="6" fillId="20" borderId="93" xfId="0" applyNumberFormat="1" applyFont="1" applyFill="1" applyBorder="1" applyAlignment="1">
      <alignment horizontal="center" vertical="top"/>
    </xf>
    <xf numFmtId="49" fontId="6" fillId="20" borderId="61" xfId="0" applyNumberFormat="1" applyFont="1" applyFill="1" applyBorder="1" applyAlignment="1">
      <alignment horizontal="right" vertical="top"/>
    </xf>
    <xf numFmtId="49" fontId="6" fillId="20" borderId="62" xfId="0" applyNumberFormat="1" applyFont="1" applyFill="1" applyBorder="1" applyAlignment="1">
      <alignment horizontal="right" vertical="top"/>
    </xf>
    <xf numFmtId="164" fontId="6" fillId="20" borderId="63" xfId="0" applyNumberFormat="1" applyFont="1" applyFill="1" applyBorder="1" applyAlignment="1">
      <alignment horizontal="center" vertical="top"/>
    </xf>
    <xf numFmtId="164" fontId="6" fillId="20" borderId="88" xfId="0" applyNumberFormat="1" applyFont="1" applyFill="1" applyBorder="1" applyAlignment="1">
      <alignment horizontal="center" vertical="top"/>
    </xf>
    <xf numFmtId="164" fontId="6" fillId="20" borderId="62" xfId="0" applyNumberFormat="1" applyFont="1" applyFill="1" applyBorder="1" applyAlignment="1">
      <alignment horizontal="center" vertical="top"/>
    </xf>
    <xf numFmtId="164" fontId="6" fillId="20" borderId="95" xfId="0" applyNumberFormat="1" applyFont="1" applyFill="1" applyBorder="1" applyAlignment="1">
      <alignment horizontal="center" vertical="top"/>
    </xf>
    <xf numFmtId="164" fontId="6" fillId="20" borderId="94" xfId="0" applyNumberFormat="1" applyFont="1" applyFill="1" applyBorder="1" applyAlignment="1">
      <alignment horizontal="center" vertical="top"/>
    </xf>
    <xf numFmtId="164" fontId="6" fillId="20" borderId="89" xfId="0" applyNumberFormat="1" applyFont="1" applyFill="1" applyBorder="1" applyAlignment="1">
      <alignment horizontal="center" vertical="top"/>
    </xf>
    <xf numFmtId="164" fontId="6" fillId="20" borderId="90" xfId="0" applyNumberFormat="1" applyFont="1" applyFill="1" applyBorder="1" applyAlignment="1">
      <alignment horizontal="center" vertical="top"/>
    </xf>
    <xf numFmtId="49" fontId="6" fillId="10" borderId="93" xfId="0" applyNumberFormat="1" applyFont="1" applyFill="1" applyBorder="1" applyAlignment="1">
      <alignment horizontal="right" vertical="top"/>
    </xf>
    <xf numFmtId="49" fontId="6" fillId="10" borderId="112" xfId="0" applyNumberFormat="1" applyFont="1" applyFill="1" applyBorder="1" applyAlignment="1">
      <alignment horizontal="center" vertical="top"/>
    </xf>
    <xf numFmtId="49" fontId="6" fillId="17" borderId="119" xfId="0" applyNumberFormat="1" applyFont="1" applyFill="1" applyBorder="1" applyAlignment="1">
      <alignment horizontal="center" vertical="top"/>
    </xf>
    <xf numFmtId="49" fontId="6" fillId="13" borderId="118" xfId="0" applyNumberFormat="1" applyFont="1" applyFill="1" applyBorder="1" applyAlignment="1">
      <alignment horizontal="center" vertical="top"/>
    </xf>
    <xf numFmtId="49" fontId="6" fillId="13" borderId="2" xfId="0" applyNumberFormat="1" applyFont="1" applyFill="1" applyBorder="1" applyAlignment="1">
      <alignment horizontal="center" vertical="top"/>
    </xf>
    <xf numFmtId="49" fontId="6" fillId="10" borderId="61" xfId="0" applyNumberFormat="1" applyFont="1" applyFill="1" applyBorder="1" applyAlignment="1">
      <alignment horizontal="right" vertical="top"/>
    </xf>
    <xf numFmtId="0" fontId="2" fillId="2" borderId="0" xfId="0" applyFont="1" applyFill="1" applyBorder="1" applyAlignment="1">
      <alignment horizontal="center"/>
    </xf>
    <xf numFmtId="0" fontId="3" fillId="0" borderId="0" xfId="0" applyFont="1" applyBorder="1"/>
    <xf numFmtId="0" fontId="2" fillId="2" borderId="0" xfId="0" applyFont="1" applyFill="1" applyBorder="1" applyAlignment="1">
      <alignment horizontal="center"/>
    </xf>
    <xf numFmtId="0" fontId="3" fillId="0" borderId="0" xfId="0" applyFont="1" applyBorder="1"/>
    <xf numFmtId="0" fontId="13" fillId="0" borderId="0" xfId="0" applyFont="1" applyBorder="1" applyAlignment="1">
      <alignment horizontal="left" vertical="center"/>
    </xf>
    <xf numFmtId="0" fontId="6" fillId="12" borderId="87" xfId="0" applyFont="1" applyFill="1" applyBorder="1" applyAlignment="1">
      <alignment horizontal="right" vertical="top"/>
    </xf>
    <xf numFmtId="0" fontId="6" fillId="12" borderId="61" xfId="0" applyFont="1" applyFill="1" applyBorder="1" applyAlignment="1">
      <alignment horizontal="right" vertical="top"/>
    </xf>
    <xf numFmtId="0" fontId="6" fillId="12" borderId="62" xfId="0" applyFont="1" applyFill="1" applyBorder="1" applyAlignment="1">
      <alignment horizontal="right" vertical="top"/>
    </xf>
    <xf numFmtId="0" fontId="5" fillId="4" borderId="118" xfId="0" applyFont="1" applyFill="1" applyBorder="1" applyAlignment="1">
      <alignment horizontal="center" vertical="top"/>
    </xf>
    <xf numFmtId="0" fontId="5" fillId="4" borderId="17" xfId="0" applyFont="1" applyFill="1" applyBorder="1" applyAlignment="1">
      <alignment horizontal="center" vertical="top"/>
    </xf>
    <xf numFmtId="0" fontId="5" fillId="4" borderId="124" xfId="0" applyFont="1" applyFill="1" applyBorder="1" applyAlignment="1">
      <alignment horizontal="center" vertical="top"/>
    </xf>
    <xf numFmtId="0" fontId="5" fillId="4" borderId="120" xfId="0" applyFont="1" applyFill="1" applyBorder="1" applyAlignment="1">
      <alignment horizontal="center" vertical="top"/>
    </xf>
    <xf numFmtId="0" fontId="5" fillId="4" borderId="59" xfId="0" applyFont="1" applyFill="1" applyBorder="1" applyAlignment="1">
      <alignment horizontal="center" vertical="top"/>
    </xf>
    <xf numFmtId="0" fontId="5" fillId="4" borderId="126" xfId="0" applyFont="1" applyFill="1" applyBorder="1" applyAlignment="1">
      <alignment horizontal="center" vertical="top"/>
    </xf>
    <xf numFmtId="49" fontId="6" fillId="15" borderId="61" xfId="0" applyNumberFormat="1" applyFont="1" applyFill="1" applyBorder="1" applyAlignment="1">
      <alignment horizontal="center" vertical="top"/>
    </xf>
    <xf numFmtId="49" fontId="6" fillId="15" borderId="62" xfId="0" applyNumberFormat="1" applyFont="1" applyFill="1" applyBorder="1" applyAlignment="1">
      <alignment horizontal="center" vertical="top"/>
    </xf>
    <xf numFmtId="0" fontId="5" fillId="20" borderId="163" xfId="0" applyFont="1" applyFill="1" applyBorder="1" applyAlignment="1">
      <alignment horizontal="center" vertical="top"/>
    </xf>
    <xf numFmtId="0" fontId="5" fillId="20" borderId="173" xfId="0" applyFont="1" applyFill="1" applyBorder="1" applyAlignment="1">
      <alignment horizontal="center" vertical="top"/>
    </xf>
    <xf numFmtId="0" fontId="5" fillId="20" borderId="164" xfId="0" applyFont="1" applyFill="1" applyBorder="1" applyAlignment="1">
      <alignment horizontal="center" vertical="top"/>
    </xf>
    <xf numFmtId="49" fontId="5" fillId="3" borderId="97" xfId="0" applyNumberFormat="1" applyFont="1" applyFill="1" applyBorder="1" applyAlignment="1">
      <alignment horizontal="center" vertical="top"/>
    </xf>
    <xf numFmtId="49" fontId="5" fillId="3" borderId="98" xfId="0" applyNumberFormat="1" applyFont="1" applyFill="1" applyBorder="1" applyAlignment="1">
      <alignment horizontal="center" vertical="top"/>
    </xf>
    <xf numFmtId="0" fontId="5" fillId="4" borderId="99" xfId="0" applyFont="1" applyFill="1" applyBorder="1"/>
    <xf numFmtId="0" fontId="6" fillId="19" borderId="119" xfId="0" applyFont="1" applyFill="1" applyBorder="1" applyAlignment="1">
      <alignment horizontal="center" vertical="top"/>
    </xf>
    <xf numFmtId="0" fontId="6" fillId="19" borderId="57" xfId="0" applyFont="1" applyFill="1" applyBorder="1" applyAlignment="1">
      <alignment horizontal="center" vertical="top"/>
    </xf>
    <xf numFmtId="0" fontId="6" fillId="19" borderId="123" xfId="0" applyFont="1" applyFill="1" applyBorder="1" applyAlignment="1">
      <alignment horizontal="center" vertical="top"/>
    </xf>
    <xf numFmtId="0" fontId="6" fillId="12" borderId="118" xfId="0" applyFont="1" applyFill="1" applyBorder="1" applyAlignment="1">
      <alignment horizontal="center" vertical="top"/>
    </xf>
    <xf numFmtId="0" fontId="6" fillId="12" borderId="17" xfId="0" applyFont="1" applyFill="1" applyBorder="1" applyAlignment="1">
      <alignment horizontal="center" vertical="top"/>
    </xf>
    <xf numFmtId="0" fontId="6" fillId="12" borderId="124" xfId="0" applyFont="1" applyFill="1" applyBorder="1" applyAlignment="1">
      <alignment horizontal="center" vertical="top"/>
    </xf>
    <xf numFmtId="0" fontId="6" fillId="11" borderId="118" xfId="0" applyFont="1" applyFill="1" applyBorder="1" applyAlignment="1">
      <alignment horizontal="center" vertical="top"/>
    </xf>
    <xf numFmtId="0" fontId="6" fillId="11" borderId="17" xfId="0" applyFont="1" applyFill="1" applyBorder="1" applyAlignment="1">
      <alignment horizontal="center" vertical="top"/>
    </xf>
    <xf numFmtId="0" fontId="6" fillId="11" borderId="124" xfId="0" applyFont="1" applyFill="1" applyBorder="1" applyAlignment="1">
      <alignment horizontal="center" vertical="top"/>
    </xf>
    <xf numFmtId="0" fontId="6" fillId="4" borderId="118" xfId="0" applyFont="1" applyFill="1" applyBorder="1" applyAlignment="1">
      <alignment horizontal="center" vertical="top"/>
    </xf>
    <xf numFmtId="0" fontId="6" fillId="4" borderId="17" xfId="0" applyFont="1" applyFill="1" applyBorder="1" applyAlignment="1">
      <alignment horizontal="center" vertical="top"/>
    </xf>
    <xf numFmtId="0" fontId="6" fillId="4" borderId="124" xfId="0" applyFont="1" applyFill="1" applyBorder="1" applyAlignment="1">
      <alignment horizontal="center" vertical="top"/>
    </xf>
    <xf numFmtId="0" fontId="5" fillId="4" borderId="118" xfId="0" applyFont="1" applyFill="1" applyBorder="1" applyAlignment="1">
      <alignment horizontal="left" vertical="top" wrapText="1"/>
    </xf>
    <xf numFmtId="0" fontId="5" fillId="4" borderId="17" xfId="0" applyFont="1" applyFill="1" applyBorder="1" applyAlignment="1">
      <alignment horizontal="left" vertical="top" wrapText="1"/>
    </xf>
    <xf numFmtId="0" fontId="5" fillId="4" borderId="124" xfId="0" applyFont="1" applyFill="1" applyBorder="1" applyAlignment="1">
      <alignment horizontal="left" vertical="top" wrapText="1"/>
    </xf>
    <xf numFmtId="0" fontId="5" fillId="4" borderId="118" xfId="0" applyFont="1" applyFill="1" applyBorder="1" applyAlignment="1">
      <alignment horizontal="center"/>
    </xf>
    <xf numFmtId="0" fontId="5" fillId="4" borderId="17" xfId="0" applyFont="1" applyFill="1" applyBorder="1" applyAlignment="1">
      <alignment horizontal="center"/>
    </xf>
    <xf numFmtId="0" fontId="5" fillId="4" borderId="124" xfId="0" applyFont="1" applyFill="1" applyBorder="1" applyAlignment="1">
      <alignment horizontal="center"/>
    </xf>
    <xf numFmtId="0" fontId="5" fillId="4" borderId="120" xfId="0" applyFont="1" applyFill="1" applyBorder="1" applyAlignment="1">
      <alignment horizontal="center" vertical="center" textRotation="90" wrapText="1"/>
    </xf>
    <xf numFmtId="0" fontId="5" fillId="4" borderId="59" xfId="0" applyFont="1" applyFill="1" applyBorder="1" applyAlignment="1">
      <alignment horizontal="center" vertical="center" textRotation="90" wrapText="1"/>
    </xf>
    <xf numFmtId="0" fontId="5" fillId="4" borderId="126" xfId="0" applyFont="1" applyFill="1" applyBorder="1" applyAlignment="1">
      <alignment horizontal="center" vertical="center" textRotation="90" wrapText="1"/>
    </xf>
    <xf numFmtId="0" fontId="5" fillId="4" borderId="97" xfId="0" applyFont="1" applyFill="1" applyBorder="1" applyAlignment="1">
      <alignment horizontal="center"/>
    </xf>
    <xf numFmtId="0" fontId="5" fillId="4" borderId="98" xfId="0" applyFont="1" applyFill="1" applyBorder="1" applyAlignment="1">
      <alignment horizontal="center"/>
    </xf>
    <xf numFmtId="0" fontId="5" fillId="4" borderId="99" xfId="0" applyFont="1" applyFill="1" applyBorder="1" applyAlignment="1">
      <alignment horizontal="center"/>
    </xf>
    <xf numFmtId="0" fontId="5" fillId="3" borderId="132" xfId="0" applyFont="1" applyFill="1" applyBorder="1" applyAlignment="1">
      <alignment horizontal="center" vertical="top" wrapText="1"/>
    </xf>
    <xf numFmtId="0" fontId="5" fillId="3" borderId="80" xfId="0" applyFont="1" applyFill="1" applyBorder="1" applyAlignment="1">
      <alignment horizontal="center" vertical="top" wrapText="1"/>
    </xf>
    <xf numFmtId="0" fontId="5" fillId="4" borderId="138" xfId="0" applyFont="1" applyFill="1" applyBorder="1" applyAlignment="1">
      <alignment wrapText="1"/>
    </xf>
    <xf numFmtId="49" fontId="6" fillId="17" borderId="119" xfId="0" applyNumberFormat="1" applyFont="1" applyFill="1" applyBorder="1" applyAlignment="1">
      <alignment horizontal="center" vertical="top"/>
    </xf>
    <xf numFmtId="49" fontId="6" fillId="17" borderId="57" xfId="0" applyNumberFormat="1" applyFont="1" applyFill="1" applyBorder="1" applyAlignment="1">
      <alignment horizontal="center" vertical="top"/>
    </xf>
    <xf numFmtId="49" fontId="6" fillId="17" borderId="123" xfId="0" applyNumberFormat="1" applyFont="1" applyFill="1" applyBorder="1" applyAlignment="1">
      <alignment horizontal="center" vertical="top"/>
    </xf>
    <xf numFmtId="49" fontId="6" fillId="13" borderId="118" xfId="0" applyNumberFormat="1" applyFont="1" applyFill="1" applyBorder="1" applyAlignment="1">
      <alignment horizontal="center" vertical="top"/>
    </xf>
    <xf numFmtId="49" fontId="6" fillId="13" borderId="17" xfId="0" applyNumberFormat="1" applyFont="1" applyFill="1" applyBorder="1" applyAlignment="1">
      <alignment horizontal="center" vertical="top"/>
    </xf>
    <xf numFmtId="49" fontId="6" fillId="13" borderId="124" xfId="0" applyNumberFormat="1" applyFont="1" applyFill="1" applyBorder="1" applyAlignment="1">
      <alignment horizontal="center" vertical="top"/>
    </xf>
    <xf numFmtId="1" fontId="6" fillId="10" borderId="104" xfId="0" applyNumberFormat="1" applyFont="1" applyFill="1" applyBorder="1" applyAlignment="1">
      <alignment horizontal="center" vertical="top"/>
    </xf>
    <xf numFmtId="1" fontId="6" fillId="10" borderId="12" xfId="0" applyNumberFormat="1" applyFont="1" applyFill="1" applyBorder="1" applyAlignment="1">
      <alignment horizontal="center" vertical="top"/>
    </xf>
    <xf numFmtId="0" fontId="5" fillId="11" borderId="107" xfId="0" applyFont="1" applyFill="1" applyBorder="1"/>
    <xf numFmtId="49" fontId="6" fillId="3" borderId="112" xfId="0" applyNumberFormat="1" applyFont="1" applyFill="1" applyBorder="1" applyAlignment="1">
      <alignment horizontal="center" vertical="top"/>
    </xf>
    <xf numFmtId="49" fontId="6" fillId="3" borderId="1" xfId="0" applyNumberFormat="1" applyFont="1" applyFill="1" applyBorder="1" applyAlignment="1">
      <alignment horizontal="center" vertical="top"/>
    </xf>
    <xf numFmtId="0" fontId="5" fillId="4" borderId="127" xfId="0" applyFont="1" applyFill="1" applyBorder="1"/>
    <xf numFmtId="0" fontId="5" fillId="4" borderId="111" xfId="0" applyFont="1" applyFill="1" applyBorder="1" applyAlignment="1">
      <alignment horizontal="left" vertical="top" wrapText="1"/>
    </xf>
    <xf numFmtId="0" fontId="5" fillId="4" borderId="2" xfId="0" applyFont="1" applyFill="1" applyBorder="1" applyAlignment="1">
      <alignment horizontal="left" vertical="top" wrapText="1"/>
    </xf>
    <xf numFmtId="0" fontId="5" fillId="4" borderId="137" xfId="0" applyFont="1" applyFill="1" applyBorder="1"/>
    <xf numFmtId="0" fontId="5" fillId="3" borderId="110" xfId="0" applyFont="1" applyFill="1" applyBorder="1" applyAlignment="1">
      <alignment horizontal="left" vertical="top" wrapText="1"/>
    </xf>
    <xf numFmtId="0" fontId="5" fillId="3" borderId="79" xfId="0" applyFont="1" applyFill="1" applyBorder="1" applyAlignment="1">
      <alignment horizontal="left" vertical="top" wrapText="1"/>
    </xf>
    <xf numFmtId="0" fontId="5" fillId="4" borderId="136" xfId="0" applyFont="1" applyFill="1" applyBorder="1"/>
    <xf numFmtId="0" fontId="5" fillId="3" borderId="111" xfId="0" applyFont="1" applyFill="1" applyBorder="1" applyAlignment="1">
      <alignment horizontal="center" vertical="top" wrapText="1"/>
    </xf>
    <xf numFmtId="0" fontId="5" fillId="3" borderId="2" xfId="0" applyFont="1" applyFill="1" applyBorder="1" applyAlignment="1">
      <alignment horizontal="center" vertical="top" wrapText="1"/>
    </xf>
    <xf numFmtId="0" fontId="5" fillId="4" borderId="137" xfId="0" applyFont="1" applyFill="1" applyBorder="1" applyAlignment="1">
      <alignment wrapText="1"/>
    </xf>
    <xf numFmtId="0" fontId="6" fillId="2" borderId="0" xfId="0" applyFont="1" applyFill="1" applyBorder="1" applyAlignment="1">
      <alignment horizontal="center" vertical="top" wrapText="1"/>
    </xf>
    <xf numFmtId="0" fontId="5" fillId="0" borderId="0" xfId="0" applyFont="1" applyBorder="1"/>
    <xf numFmtId="0" fontId="5" fillId="2" borderId="0" xfId="0" applyFont="1" applyFill="1" applyBorder="1" applyAlignment="1">
      <alignment horizontal="center" vertical="top" wrapText="1"/>
    </xf>
    <xf numFmtId="0" fontId="6" fillId="3" borderId="97" xfId="0" applyFont="1" applyFill="1" applyBorder="1" applyAlignment="1">
      <alignment horizontal="center" vertical="center" textRotation="90" wrapText="1"/>
    </xf>
    <xf numFmtId="0" fontId="5" fillId="4" borderId="98" xfId="0" applyFont="1" applyFill="1" applyBorder="1" applyAlignment="1">
      <alignment vertical="center"/>
    </xf>
    <xf numFmtId="0" fontId="5" fillId="4" borderId="99" xfId="0" applyFont="1" applyFill="1" applyBorder="1" applyAlignment="1">
      <alignment vertical="center"/>
    </xf>
    <xf numFmtId="0" fontId="6" fillId="3" borderId="143" xfId="0" applyFont="1" applyFill="1" applyBorder="1" applyAlignment="1">
      <alignment horizontal="center" vertical="top"/>
    </xf>
    <xf numFmtId="0" fontId="5" fillId="4" borderId="147" xfId="0" applyFont="1" applyFill="1" applyBorder="1"/>
    <xf numFmtId="0" fontId="5" fillId="4" borderId="157" xfId="0" applyFont="1" applyFill="1" applyBorder="1"/>
    <xf numFmtId="0" fontId="5" fillId="3" borderId="3" xfId="0" applyFont="1" applyFill="1" applyBorder="1" applyAlignment="1">
      <alignment horizontal="center" vertical="top"/>
    </xf>
    <xf numFmtId="0" fontId="5" fillId="4" borderId="5" xfId="0" applyFont="1" applyFill="1" applyBorder="1"/>
    <xf numFmtId="0" fontId="5" fillId="4" borderId="159" xfId="0" applyFont="1" applyFill="1" applyBorder="1"/>
    <xf numFmtId="0" fontId="6" fillId="2" borderId="0" xfId="0" applyFont="1" applyFill="1" applyBorder="1" applyAlignment="1">
      <alignment horizontal="right" vertical="top"/>
    </xf>
    <xf numFmtId="0" fontId="5" fillId="3" borderId="84" xfId="0" applyFont="1" applyFill="1" applyBorder="1" applyAlignment="1">
      <alignment horizontal="center" vertical="center"/>
    </xf>
    <xf numFmtId="0" fontId="5" fillId="4" borderId="136" xfId="0" applyFont="1" applyFill="1" applyBorder="1" applyAlignment="1">
      <alignment vertical="center"/>
    </xf>
    <xf numFmtId="0" fontId="5" fillId="3" borderId="84" xfId="0" applyFont="1" applyFill="1" applyBorder="1" applyAlignment="1">
      <alignment horizontal="center" vertical="center" textRotation="90" wrapText="1"/>
    </xf>
    <xf numFmtId="0" fontId="5" fillId="4" borderId="136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3" borderId="85" xfId="0" applyFont="1" applyFill="1" applyBorder="1" applyAlignment="1">
      <alignment horizontal="center" vertical="center" textRotation="90" wrapText="1"/>
    </xf>
    <xf numFmtId="0" fontId="5" fillId="4" borderId="138" xfId="0" applyFont="1" applyFill="1" applyBorder="1" applyAlignment="1">
      <alignment horizontal="center" vertical="center"/>
    </xf>
    <xf numFmtId="0" fontId="5" fillId="2" borderId="97" xfId="0" applyFont="1" applyFill="1" applyBorder="1" applyAlignment="1">
      <alignment horizontal="center" vertical="center" textRotation="90" wrapText="1"/>
    </xf>
    <xf numFmtId="0" fontId="5" fillId="0" borderId="98" xfId="0" applyFont="1" applyBorder="1" applyAlignment="1">
      <alignment vertical="center"/>
    </xf>
    <xf numFmtId="0" fontId="5" fillId="0" borderId="99" xfId="0" applyFont="1" applyBorder="1" applyAlignment="1">
      <alignment vertical="center"/>
    </xf>
    <xf numFmtId="0" fontId="6" fillId="3" borderId="143" xfId="0" applyFont="1" applyFill="1" applyBorder="1" applyAlignment="1">
      <alignment horizontal="center" vertical="top" wrapText="1"/>
    </xf>
    <xf numFmtId="0" fontId="5" fillId="2" borderId="154" xfId="0" applyFont="1" applyFill="1" applyBorder="1" applyAlignment="1">
      <alignment horizontal="center" vertical="center" textRotation="90"/>
    </xf>
    <xf numFmtId="0" fontId="5" fillId="0" borderId="155" xfId="0" applyFont="1" applyBorder="1" applyAlignment="1">
      <alignment vertical="center"/>
    </xf>
    <xf numFmtId="0" fontId="5" fillId="0" borderId="156" xfId="0" applyFont="1" applyBorder="1" applyAlignment="1">
      <alignment vertical="center"/>
    </xf>
    <xf numFmtId="0" fontId="5" fillId="2" borderId="85" xfId="0" applyFont="1" applyFill="1" applyBorder="1" applyAlignment="1">
      <alignment horizontal="center" vertical="center" textRotation="90" wrapText="1"/>
    </xf>
    <xf numFmtId="0" fontId="5" fillId="0" borderId="138" xfId="0" applyFont="1" applyBorder="1" applyAlignment="1">
      <alignment vertical="center"/>
    </xf>
    <xf numFmtId="0" fontId="5" fillId="2" borderId="84" xfId="0" applyFont="1" applyFill="1" applyBorder="1" applyAlignment="1">
      <alignment horizontal="center" vertical="center" textRotation="90" wrapText="1"/>
    </xf>
    <xf numFmtId="0" fontId="5" fillId="0" borderId="136" xfId="0" applyFont="1" applyBorder="1" applyAlignment="1">
      <alignment vertical="center"/>
    </xf>
    <xf numFmtId="0" fontId="5" fillId="2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5" fillId="2" borderId="111" xfId="0" applyFont="1" applyFill="1" applyBorder="1" applyAlignment="1">
      <alignment horizontal="center" vertical="center" textRotation="90" wrapText="1"/>
    </xf>
    <xf numFmtId="0" fontId="5" fillId="0" borderId="2" xfId="0" applyFont="1" applyBorder="1" applyAlignment="1">
      <alignment vertical="center"/>
    </xf>
    <xf numFmtId="0" fontId="5" fillId="0" borderId="137" xfId="0" applyFont="1" applyBorder="1" applyAlignment="1">
      <alignment vertical="center"/>
    </xf>
    <xf numFmtId="0" fontId="5" fillId="2" borderId="132" xfId="0" applyFont="1" applyFill="1" applyBorder="1" applyAlignment="1">
      <alignment horizontal="center" vertical="center" textRotation="90" wrapText="1"/>
    </xf>
    <xf numFmtId="0" fontId="5" fillId="0" borderId="80" xfId="0" applyFont="1" applyBorder="1" applyAlignment="1">
      <alignment vertical="center"/>
    </xf>
    <xf numFmtId="49" fontId="6" fillId="9" borderId="60" xfId="0" applyNumberFormat="1" applyFont="1" applyFill="1" applyBorder="1" applyAlignment="1">
      <alignment horizontal="left" vertical="top" wrapText="1"/>
    </xf>
    <xf numFmtId="49" fontId="6" fillId="9" borderId="61" xfId="0" applyNumberFormat="1" applyFont="1" applyFill="1" applyBorder="1" applyAlignment="1">
      <alignment horizontal="left" vertical="top" wrapText="1"/>
    </xf>
    <xf numFmtId="49" fontId="6" fillId="9" borderId="62" xfId="0" applyNumberFormat="1" applyFont="1" applyFill="1" applyBorder="1" applyAlignment="1">
      <alignment horizontal="left" vertical="top" wrapText="1"/>
    </xf>
    <xf numFmtId="0" fontId="6" fillId="18" borderId="61" xfId="0" applyFont="1" applyFill="1" applyBorder="1" applyAlignment="1">
      <alignment horizontal="left" vertical="top" wrapText="1"/>
    </xf>
    <xf numFmtId="0" fontId="6" fillId="18" borderId="62" xfId="0" applyFont="1" applyFill="1" applyBorder="1" applyAlignment="1">
      <alignment horizontal="left" vertical="top" wrapText="1"/>
    </xf>
    <xf numFmtId="49" fontId="6" fillId="17" borderId="110" xfId="0" applyNumberFormat="1" applyFont="1" applyFill="1" applyBorder="1" applyAlignment="1">
      <alignment horizontal="center" vertical="top"/>
    </xf>
    <xf numFmtId="49" fontId="6" fillId="17" borderId="79" xfId="0" applyNumberFormat="1" applyFont="1" applyFill="1" applyBorder="1" applyAlignment="1">
      <alignment horizontal="center" vertical="top"/>
    </xf>
    <xf numFmtId="0" fontId="5" fillId="19" borderId="136" xfId="0" applyFont="1" applyFill="1" applyBorder="1"/>
    <xf numFmtId="49" fontId="6" fillId="13" borderId="112" xfId="0" applyNumberFormat="1" applyFont="1" applyFill="1" applyBorder="1" applyAlignment="1">
      <alignment horizontal="center" vertical="top"/>
    </xf>
    <xf numFmtId="49" fontId="6" fillId="13" borderId="1" xfId="0" applyNumberFormat="1" applyFont="1" applyFill="1" applyBorder="1" applyAlignment="1">
      <alignment horizontal="center" vertical="top"/>
    </xf>
    <xf numFmtId="0" fontId="5" fillId="12" borderId="127" xfId="0" applyFont="1" applyFill="1" applyBorder="1"/>
    <xf numFmtId="49" fontId="6" fillId="10" borderId="111" xfId="0" applyNumberFormat="1" applyFont="1" applyFill="1" applyBorder="1" applyAlignment="1">
      <alignment horizontal="center" vertical="top"/>
    </xf>
    <xf numFmtId="49" fontId="6" fillId="10" borderId="2" xfId="0" applyNumberFormat="1" applyFont="1" applyFill="1" applyBorder="1" applyAlignment="1">
      <alignment horizontal="center" vertical="top"/>
    </xf>
    <xf numFmtId="0" fontId="5" fillId="11" borderId="137" xfId="0" applyFont="1" applyFill="1" applyBorder="1"/>
    <xf numFmtId="49" fontId="6" fillId="17" borderId="100" xfId="0" applyNumberFormat="1" applyFont="1" applyFill="1" applyBorder="1" applyAlignment="1">
      <alignment horizontal="center" vertical="top"/>
    </xf>
    <xf numFmtId="49" fontId="6" fillId="17" borderId="135" xfId="0" applyNumberFormat="1" applyFont="1" applyFill="1" applyBorder="1" applyAlignment="1">
      <alignment horizontal="center" vertical="top"/>
    </xf>
    <xf numFmtId="0" fontId="5" fillId="19" borderId="106" xfId="0" applyFont="1" applyFill="1" applyBorder="1"/>
    <xf numFmtId="49" fontId="6" fillId="13" borderId="104" xfId="0" applyNumberFormat="1" applyFont="1" applyFill="1" applyBorder="1" applyAlignment="1">
      <alignment horizontal="center" vertical="top"/>
    </xf>
    <xf numFmtId="49" fontId="6" fillId="13" borderId="12" xfId="0" applyNumberFormat="1" applyFont="1" applyFill="1" applyBorder="1" applyAlignment="1">
      <alignment horizontal="center" vertical="top"/>
    </xf>
    <xf numFmtId="0" fontId="5" fillId="12" borderId="107" xfId="0" applyFont="1" applyFill="1" applyBorder="1"/>
    <xf numFmtId="1" fontId="6" fillId="10" borderId="112" xfId="0" applyNumberFormat="1" applyFont="1" applyFill="1" applyBorder="1" applyAlignment="1">
      <alignment horizontal="center" vertical="top"/>
    </xf>
    <xf numFmtId="1" fontId="6" fillId="10" borderId="1" xfId="0" applyNumberFormat="1" applyFont="1" applyFill="1" applyBorder="1" applyAlignment="1">
      <alignment horizontal="center" vertical="top"/>
    </xf>
    <xf numFmtId="0" fontId="5" fillId="11" borderId="127" xfId="0" applyFont="1" applyFill="1" applyBorder="1"/>
    <xf numFmtId="49" fontId="6" fillId="3" borderId="111" xfId="0" applyNumberFormat="1" applyFont="1" applyFill="1" applyBorder="1" applyAlignment="1">
      <alignment horizontal="center" vertical="top"/>
    </xf>
    <xf numFmtId="49" fontId="6" fillId="3" borderId="2" xfId="0" applyNumberFormat="1" applyFont="1" applyFill="1" applyBorder="1" applyAlignment="1">
      <alignment horizontal="center" vertical="top"/>
    </xf>
    <xf numFmtId="49" fontId="5" fillId="3" borderId="132" xfId="0" applyNumberFormat="1" applyFont="1" applyFill="1" applyBorder="1" applyAlignment="1">
      <alignment horizontal="center" vertical="center" textRotation="90"/>
    </xf>
    <xf numFmtId="49" fontId="5" fillId="3" borderId="80" xfId="0" applyNumberFormat="1" applyFont="1" applyFill="1" applyBorder="1" applyAlignment="1">
      <alignment horizontal="center" vertical="center" textRotation="90"/>
    </xf>
    <xf numFmtId="0" fontId="5" fillId="4" borderId="138" xfId="0" applyFont="1" applyFill="1" applyBorder="1" applyAlignment="1">
      <alignment vertical="center"/>
    </xf>
    <xf numFmtId="49" fontId="5" fillId="3" borderId="97" xfId="0" applyNumberFormat="1" applyFont="1" applyFill="1" applyBorder="1" applyAlignment="1">
      <alignment horizontal="center" vertical="top" textRotation="90"/>
    </xf>
    <xf numFmtId="49" fontId="5" fillId="3" borderId="98" xfId="0" applyNumberFormat="1" applyFont="1" applyFill="1" applyBorder="1" applyAlignment="1">
      <alignment horizontal="center" vertical="top" textRotation="90"/>
    </xf>
    <xf numFmtId="0" fontId="5" fillId="4" borderId="138" xfId="0" applyFont="1" applyFill="1" applyBorder="1"/>
    <xf numFmtId="0" fontId="6" fillId="15" borderId="61" xfId="0" applyFont="1" applyFill="1" applyBorder="1" applyAlignment="1">
      <alignment horizontal="left" vertical="top" wrapText="1"/>
    </xf>
    <xf numFmtId="0" fontId="6" fillId="15" borderId="62" xfId="0" applyFont="1" applyFill="1" applyBorder="1" applyAlignment="1">
      <alignment horizontal="left" vertical="top" wrapText="1"/>
    </xf>
    <xf numFmtId="0" fontId="6" fillId="16" borderId="93" xfId="0" applyFont="1" applyFill="1" applyBorder="1" applyAlignment="1">
      <alignment horizontal="left" vertical="top" wrapText="1"/>
    </xf>
    <xf numFmtId="0" fontId="6" fillId="16" borderId="61" xfId="0" applyFont="1" applyFill="1" applyBorder="1" applyAlignment="1">
      <alignment horizontal="left" vertical="top" wrapText="1"/>
    </xf>
    <xf numFmtId="0" fontId="6" fillId="16" borderId="62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/>
    </xf>
    <xf numFmtId="0" fontId="3" fillId="0" borderId="0" xfId="0" applyFont="1" applyBorder="1"/>
    <xf numFmtId="0" fontId="12" fillId="3" borderId="0" xfId="0" applyFont="1" applyFill="1" applyBorder="1" applyAlignment="1">
      <alignment horizontal="right"/>
    </xf>
    <xf numFmtId="0" fontId="13" fillId="2" borderId="0" xfId="0" applyFont="1" applyFill="1" applyBorder="1" applyAlignment="1">
      <alignment horizontal="left"/>
    </xf>
    <xf numFmtId="0" fontId="5" fillId="2" borderId="112" xfId="0" applyFont="1" applyFill="1" applyBorder="1" applyAlignment="1">
      <alignment horizontal="center" vertical="center" textRotation="90" wrapText="1"/>
    </xf>
    <xf numFmtId="0" fontId="5" fillId="0" borderId="1" xfId="0" applyFont="1" applyBorder="1" applyAlignment="1">
      <alignment vertical="center"/>
    </xf>
    <xf numFmtId="0" fontId="5" fillId="0" borderId="127" xfId="0" applyFont="1" applyBorder="1" applyAlignment="1">
      <alignment vertical="center"/>
    </xf>
    <xf numFmtId="0" fontId="5" fillId="0" borderId="111" xfId="0" applyFont="1" applyBorder="1" applyAlignment="1">
      <alignment horizontal="center" vertical="center" wrapText="1"/>
    </xf>
    <xf numFmtId="0" fontId="6" fillId="2" borderId="143" xfId="0" applyFont="1" applyFill="1" applyBorder="1" applyAlignment="1">
      <alignment horizontal="center" vertical="top" wrapText="1"/>
    </xf>
    <xf numFmtId="0" fontId="5" fillId="0" borderId="147" xfId="0" applyFont="1" applyBorder="1"/>
    <xf numFmtId="0" fontId="5" fillId="0" borderId="157" xfId="0" applyFont="1" applyBorder="1"/>
    <xf numFmtId="0" fontId="5" fillId="3" borderId="112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49" fontId="5" fillId="3" borderId="166" xfId="0" applyNumberFormat="1" applyFont="1" applyFill="1" applyBorder="1" applyAlignment="1">
      <alignment horizontal="center" vertical="top"/>
    </xf>
    <xf numFmtId="49" fontId="5" fillId="3" borderId="91" xfId="0" applyNumberFormat="1" applyFont="1" applyFill="1" applyBorder="1" applyAlignment="1">
      <alignment horizontal="center" vertical="top"/>
    </xf>
    <xf numFmtId="49" fontId="6" fillId="10" borderId="104" xfId="0" applyNumberFormat="1" applyFont="1" applyFill="1" applyBorder="1" applyAlignment="1">
      <alignment horizontal="center" vertical="top"/>
    </xf>
    <xf numFmtId="49" fontId="6" fillId="10" borderId="12" xfId="0" applyNumberFormat="1" applyFont="1" applyFill="1" applyBorder="1" applyAlignment="1">
      <alignment horizontal="center" vertical="top"/>
    </xf>
    <xf numFmtId="49" fontId="6" fillId="3" borderId="104" xfId="0" applyNumberFormat="1" applyFont="1" applyFill="1" applyBorder="1" applyAlignment="1">
      <alignment horizontal="center" vertical="top"/>
    </xf>
    <xf numFmtId="49" fontId="6" fillId="3" borderId="12" xfId="0" applyNumberFormat="1" applyFont="1" applyFill="1" applyBorder="1" applyAlignment="1">
      <alignment horizontal="center" vertical="top"/>
    </xf>
    <xf numFmtId="0" fontId="5" fillId="4" borderId="107" xfId="0" applyFont="1" applyFill="1" applyBorder="1"/>
    <xf numFmtId="0" fontId="5" fillId="4" borderId="112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 vertical="top" wrapText="1"/>
    </xf>
    <xf numFmtId="9" fontId="5" fillId="3" borderId="111" xfId="0" applyNumberFormat="1" applyFont="1" applyFill="1" applyBorder="1" applyAlignment="1">
      <alignment horizontal="center" vertical="top" wrapText="1"/>
    </xf>
    <xf numFmtId="9" fontId="5" fillId="3" borderId="2" xfId="0" applyNumberFormat="1" applyFont="1" applyFill="1" applyBorder="1" applyAlignment="1">
      <alignment horizontal="center" vertical="top" wrapText="1"/>
    </xf>
    <xf numFmtId="9" fontId="5" fillId="3" borderId="132" xfId="0" applyNumberFormat="1" applyFont="1" applyFill="1" applyBorder="1" applyAlignment="1">
      <alignment horizontal="center" vertical="top" wrapText="1"/>
    </xf>
    <xf numFmtId="9" fontId="5" fillId="3" borderId="80" xfId="0" applyNumberFormat="1" applyFont="1" applyFill="1" applyBorder="1" applyAlignment="1">
      <alignment horizontal="center" vertical="top" wrapText="1"/>
    </xf>
    <xf numFmtId="49" fontId="6" fillId="10" borderId="17" xfId="0" applyNumberFormat="1" applyFont="1" applyFill="1" applyBorder="1" applyAlignment="1">
      <alignment horizontal="center" vertical="top"/>
    </xf>
    <xf numFmtId="49" fontId="6" fillId="3" borderId="17" xfId="0" applyNumberFormat="1" applyFont="1" applyFill="1" applyBorder="1" applyAlignment="1">
      <alignment horizontal="center" vertical="top"/>
    </xf>
    <xf numFmtId="0" fontId="5" fillId="3" borderId="111" xfId="0" applyFont="1" applyFill="1" applyBorder="1" applyAlignment="1">
      <alignment horizontal="center" vertical="top"/>
    </xf>
    <xf numFmtId="0" fontId="5" fillId="3" borderId="2" xfId="0" applyFont="1" applyFill="1" applyBorder="1" applyAlignment="1">
      <alignment horizontal="center" vertical="top"/>
    </xf>
    <xf numFmtId="0" fontId="5" fillId="4" borderId="137" xfId="0" applyFont="1" applyFill="1" applyBorder="1" applyAlignment="1"/>
    <xf numFmtId="0" fontId="5" fillId="3" borderId="132" xfId="0" applyFont="1" applyFill="1" applyBorder="1" applyAlignment="1">
      <alignment horizontal="center" vertical="top"/>
    </xf>
    <xf numFmtId="0" fontId="5" fillId="3" borderId="80" xfId="0" applyFont="1" applyFill="1" applyBorder="1" applyAlignment="1">
      <alignment horizontal="center" vertical="top"/>
    </xf>
    <xf numFmtId="0" fontId="5" fillId="4" borderId="138" xfId="0" applyFont="1" applyFill="1" applyBorder="1" applyAlignment="1"/>
    <xf numFmtId="49" fontId="6" fillId="10" borderId="61" xfId="0" applyNumberFormat="1" applyFont="1" applyFill="1" applyBorder="1" applyAlignment="1">
      <alignment horizontal="right" vertical="top"/>
    </xf>
    <xf numFmtId="0" fontId="5" fillId="11" borderId="61" xfId="0" applyFont="1" applyFill="1" applyBorder="1"/>
    <xf numFmtId="0" fontId="5" fillId="10" borderId="61" xfId="0" applyFont="1" applyFill="1" applyBorder="1" applyAlignment="1">
      <alignment horizontal="center" vertical="top" wrapText="1"/>
    </xf>
    <xf numFmtId="0" fontId="5" fillId="11" borderId="62" xfId="0" applyFont="1" applyFill="1" applyBorder="1"/>
    <xf numFmtId="49" fontId="6" fillId="16" borderId="61" xfId="0" applyNumberFormat="1" applyFont="1" applyFill="1" applyBorder="1" applyAlignment="1">
      <alignment horizontal="left" vertical="top"/>
    </xf>
    <xf numFmtId="0" fontId="5" fillId="11" borderId="125" xfId="0" applyFont="1" applyFill="1" applyBorder="1"/>
    <xf numFmtId="49" fontId="6" fillId="13" borderId="111" xfId="0" applyNumberFormat="1" applyFont="1" applyFill="1" applyBorder="1" applyAlignment="1">
      <alignment horizontal="center" vertical="top"/>
    </xf>
    <xf numFmtId="49" fontId="6" fillId="13" borderId="2" xfId="0" applyNumberFormat="1" applyFont="1" applyFill="1" applyBorder="1" applyAlignment="1">
      <alignment horizontal="center" vertical="top"/>
    </xf>
    <xf numFmtId="0" fontId="5" fillId="12" borderId="137" xfId="0" applyFont="1" applyFill="1" applyBorder="1"/>
    <xf numFmtId="1" fontId="6" fillId="10" borderId="111" xfId="0" applyNumberFormat="1" applyFont="1" applyFill="1" applyBorder="1" applyAlignment="1">
      <alignment horizontal="center" vertical="top"/>
    </xf>
    <xf numFmtId="1" fontId="6" fillId="10" borderId="2" xfId="0" applyNumberFormat="1" applyFont="1" applyFill="1" applyBorder="1" applyAlignment="1">
      <alignment horizontal="center" vertical="top"/>
    </xf>
    <xf numFmtId="0" fontId="5" fillId="3" borderId="111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left" vertical="top" wrapText="1"/>
    </xf>
    <xf numFmtId="0" fontId="5" fillId="3" borderId="112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top" wrapText="1"/>
    </xf>
    <xf numFmtId="49" fontId="5" fillId="3" borderId="132" xfId="0" applyNumberFormat="1" applyFont="1" applyFill="1" applyBorder="1" applyAlignment="1">
      <alignment horizontal="center" vertical="center" textRotation="90" wrapText="1"/>
    </xf>
    <xf numFmtId="49" fontId="5" fillId="3" borderId="80" xfId="0" applyNumberFormat="1" applyFont="1" applyFill="1" applyBorder="1" applyAlignment="1">
      <alignment horizontal="center" vertical="center" textRotation="90" wrapText="1"/>
    </xf>
    <xf numFmtId="0" fontId="5" fillId="4" borderId="138" xfId="0" applyFont="1" applyFill="1" applyBorder="1" applyAlignment="1">
      <alignment vertical="center" wrapText="1"/>
    </xf>
    <xf numFmtId="49" fontId="6" fillId="17" borderId="136" xfId="0" applyNumberFormat="1" applyFont="1" applyFill="1" applyBorder="1" applyAlignment="1">
      <alignment horizontal="center" vertical="top"/>
    </xf>
    <xf numFmtId="0" fontId="6" fillId="11" borderId="61" xfId="0" applyFont="1" applyFill="1" applyBorder="1" applyAlignment="1">
      <alignment horizontal="right" vertical="top"/>
    </xf>
    <xf numFmtId="0" fontId="5" fillId="11" borderId="61" xfId="0" applyFont="1" applyFill="1" applyBorder="1" applyAlignment="1">
      <alignment vertical="top"/>
    </xf>
    <xf numFmtId="0" fontId="5" fillId="11" borderId="62" xfId="0" applyFont="1" applyFill="1" applyBorder="1" applyAlignment="1">
      <alignment vertical="top"/>
    </xf>
    <xf numFmtId="0" fontId="5" fillId="10" borderId="60" xfId="0" applyFont="1" applyFill="1" applyBorder="1" applyAlignment="1">
      <alignment horizontal="center" vertical="top" wrapText="1"/>
    </xf>
    <xf numFmtId="49" fontId="6" fillId="16" borderId="93" xfId="0" applyNumberFormat="1" applyFont="1" applyFill="1" applyBorder="1" applyAlignment="1">
      <alignment horizontal="left" vertical="top"/>
    </xf>
    <xf numFmtId="0" fontId="5" fillId="11" borderId="1" xfId="0" applyFont="1" applyFill="1" applyBorder="1"/>
    <xf numFmtId="0" fontId="5" fillId="4" borderId="2" xfId="0" applyFont="1" applyFill="1" applyBorder="1"/>
    <xf numFmtId="0" fontId="5" fillId="4" borderId="80" xfId="0" applyFont="1" applyFill="1" applyBorder="1"/>
    <xf numFmtId="0" fontId="5" fillId="4" borderId="80" xfId="0" applyFont="1" applyFill="1" applyBorder="1" applyAlignment="1">
      <alignment vertical="center"/>
    </xf>
    <xf numFmtId="0" fontId="5" fillId="4" borderId="98" xfId="0" applyFont="1" applyFill="1" applyBorder="1"/>
    <xf numFmtId="0" fontId="5" fillId="4" borderId="79" xfId="0" applyFont="1" applyFill="1" applyBorder="1"/>
    <xf numFmtId="0" fontId="6" fillId="11" borderId="114" xfId="0" applyFont="1" applyFill="1" applyBorder="1" applyAlignment="1">
      <alignment horizontal="right" vertical="top"/>
    </xf>
    <xf numFmtId="0" fontId="5" fillId="11" borderId="114" xfId="0" applyFont="1" applyFill="1" applyBorder="1" applyAlignment="1">
      <alignment vertical="top"/>
    </xf>
    <xf numFmtId="0" fontId="5" fillId="11" borderId="113" xfId="0" applyFont="1" applyFill="1" applyBorder="1" applyAlignment="1">
      <alignment vertical="top"/>
    </xf>
    <xf numFmtId="0" fontId="5" fillId="3" borderId="142" xfId="0" applyFont="1" applyFill="1" applyBorder="1" applyAlignment="1">
      <alignment horizontal="center" vertical="top" wrapText="1"/>
    </xf>
    <xf numFmtId="0" fontId="5" fillId="4" borderId="141" xfId="0" applyFont="1" applyFill="1" applyBorder="1" applyAlignment="1">
      <alignment wrapText="1"/>
    </xf>
    <xf numFmtId="0" fontId="5" fillId="3" borderId="6" xfId="0" applyFont="1" applyFill="1" applyBorder="1" applyAlignment="1">
      <alignment horizontal="center" vertical="top" wrapText="1"/>
    </xf>
    <xf numFmtId="0" fontId="5" fillId="19" borderId="135" xfId="0" applyFont="1" applyFill="1" applyBorder="1"/>
    <xf numFmtId="0" fontId="5" fillId="12" borderId="12" xfId="0" applyFont="1" applyFill="1" applyBorder="1"/>
    <xf numFmtId="49" fontId="6" fillId="10" borderId="112" xfId="0" applyNumberFormat="1" applyFont="1" applyFill="1" applyBorder="1" applyAlignment="1">
      <alignment horizontal="center" vertical="top"/>
    </xf>
    <xf numFmtId="49" fontId="6" fillId="3" borderId="142" xfId="0" applyNumberFormat="1" applyFont="1" applyFill="1" applyBorder="1" applyAlignment="1">
      <alignment horizontal="center" vertical="top" wrapText="1"/>
    </xf>
    <xf numFmtId="0" fontId="5" fillId="4" borderId="6" xfId="0" applyFont="1" applyFill="1" applyBorder="1"/>
    <xf numFmtId="0" fontId="5" fillId="4" borderId="141" xfId="0" applyFont="1" applyFill="1" applyBorder="1"/>
    <xf numFmtId="0" fontId="5" fillId="4" borderId="2" xfId="0" applyFont="1" applyFill="1" applyBorder="1" applyAlignment="1">
      <alignment horizontal="left"/>
    </xf>
    <xf numFmtId="0" fontId="5" fillId="4" borderId="137" xfId="0" applyFont="1" applyFill="1" applyBorder="1" applyAlignment="1">
      <alignment horizontal="left"/>
    </xf>
    <xf numFmtId="49" fontId="6" fillId="4" borderId="112" xfId="0" applyNumberFormat="1" applyFont="1" applyFill="1" applyBorder="1" applyAlignment="1">
      <alignment horizontal="center" vertical="top"/>
    </xf>
    <xf numFmtId="0" fontId="5" fillId="4" borderId="1" xfId="0" applyFont="1" applyFill="1" applyBorder="1"/>
    <xf numFmtId="0" fontId="5" fillId="4" borderId="80" xfId="0" applyFont="1" applyFill="1" applyBorder="1" applyAlignment="1">
      <alignment vertical="center" wrapText="1"/>
    </xf>
    <xf numFmtId="49" fontId="6" fillId="4" borderId="97" xfId="0" applyNumberFormat="1" applyFont="1" applyFill="1" applyBorder="1" applyAlignment="1">
      <alignment horizontal="center" vertical="top"/>
    </xf>
    <xf numFmtId="0" fontId="5" fillId="4" borderId="79" xfId="0" applyFont="1" applyFill="1" applyBorder="1" applyAlignment="1">
      <alignment horizontal="left"/>
    </xf>
    <xf numFmtId="0" fontId="5" fillId="4" borderId="136" xfId="0" applyFont="1" applyFill="1" applyBorder="1" applyAlignment="1">
      <alignment horizontal="left"/>
    </xf>
    <xf numFmtId="49" fontId="6" fillId="4" borderId="111" xfId="0" applyNumberFormat="1" applyFont="1" applyFill="1" applyBorder="1" applyAlignment="1">
      <alignment horizontal="center" vertical="top"/>
    </xf>
    <xf numFmtId="49" fontId="6" fillId="4" borderId="2" xfId="0" applyNumberFormat="1" applyFont="1" applyFill="1" applyBorder="1" applyAlignment="1">
      <alignment horizontal="center" vertical="top"/>
    </xf>
    <xf numFmtId="49" fontId="6" fillId="4" borderId="137" xfId="0" applyNumberFormat="1" applyFont="1" applyFill="1" applyBorder="1" applyAlignment="1">
      <alignment horizontal="center" vertical="top"/>
    </xf>
    <xf numFmtId="49" fontId="6" fillId="4" borderId="132" xfId="0" applyNumberFormat="1" applyFont="1" applyFill="1" applyBorder="1" applyAlignment="1">
      <alignment horizontal="center" vertical="top"/>
    </xf>
    <xf numFmtId="49" fontId="6" fillId="4" borderId="80" xfId="0" applyNumberFormat="1" applyFont="1" applyFill="1" applyBorder="1" applyAlignment="1">
      <alignment horizontal="center" vertical="top"/>
    </xf>
    <xf numFmtId="49" fontId="6" fillId="4" borderId="138" xfId="0" applyNumberFormat="1" applyFont="1" applyFill="1" applyBorder="1" applyAlignment="1">
      <alignment horizontal="center" vertical="top"/>
    </xf>
    <xf numFmtId="0" fontId="5" fillId="13" borderId="60" xfId="0" applyFont="1" applyFill="1" applyBorder="1" applyAlignment="1">
      <alignment horizontal="center" vertical="top" wrapText="1"/>
    </xf>
    <xf numFmtId="0" fontId="5" fillId="12" borderId="61" xfId="0" applyFont="1" applyFill="1" applyBorder="1"/>
    <xf numFmtId="0" fontId="5" fillId="12" borderId="62" xfId="0" applyFont="1" applyFill="1" applyBorder="1"/>
    <xf numFmtId="0" fontId="5" fillId="4" borderId="1" xfId="0" applyFont="1" applyFill="1" applyBorder="1" applyAlignment="1">
      <alignment horizontal="left"/>
    </xf>
    <xf numFmtId="0" fontId="5" fillId="4" borderId="127" xfId="0" applyFont="1" applyFill="1" applyBorder="1" applyAlignment="1">
      <alignment horizontal="left"/>
    </xf>
    <xf numFmtId="0" fontId="5" fillId="3" borderId="137" xfId="0" applyFont="1" applyFill="1" applyBorder="1" applyAlignment="1">
      <alignment horizontal="center" vertical="top"/>
    </xf>
    <xf numFmtId="0" fontId="5" fillId="3" borderId="138" xfId="0" applyFont="1" applyFill="1" applyBorder="1" applyAlignment="1">
      <alignment horizontal="center" vertical="top"/>
    </xf>
    <xf numFmtId="49" fontId="6" fillId="3" borderId="111" xfId="0" applyNumberFormat="1" applyFont="1" applyFill="1" applyBorder="1" applyAlignment="1">
      <alignment horizontal="center" vertical="top" wrapText="1"/>
    </xf>
    <xf numFmtId="49" fontId="5" fillId="3" borderId="120" xfId="0" applyNumberFormat="1" applyFont="1" applyFill="1" applyBorder="1" applyAlignment="1">
      <alignment horizontal="center" vertical="center" textRotation="90"/>
    </xf>
    <xf numFmtId="0" fontId="5" fillId="4" borderId="126" xfId="0" applyFont="1" applyFill="1" applyBorder="1" applyAlignment="1">
      <alignment vertical="center"/>
    </xf>
    <xf numFmtId="49" fontId="5" fillId="3" borderId="97" xfId="0" applyNumberFormat="1" applyFont="1" applyFill="1" applyBorder="1" applyAlignment="1">
      <alignment horizontal="center" vertical="top" wrapText="1"/>
    </xf>
    <xf numFmtId="0" fontId="5" fillId="4" borderId="137" xfId="0" applyFont="1" applyFill="1" applyBorder="1" applyAlignment="1">
      <alignment horizontal="center" vertical="top"/>
    </xf>
    <xf numFmtId="0" fontId="5" fillId="3" borderId="113" xfId="0" applyFont="1" applyFill="1" applyBorder="1" applyAlignment="1">
      <alignment horizontal="center" vertical="top"/>
    </xf>
    <xf numFmtId="0" fontId="5" fillId="4" borderId="148" xfId="0" applyFont="1" applyFill="1" applyBorder="1"/>
    <xf numFmtId="49" fontId="6" fillId="10" borderId="93" xfId="0" applyNumberFormat="1" applyFont="1" applyFill="1" applyBorder="1" applyAlignment="1">
      <alignment horizontal="right" vertical="top"/>
    </xf>
    <xf numFmtId="0" fontId="5" fillId="10" borderId="166" xfId="0" applyFont="1" applyFill="1" applyBorder="1" applyAlignment="1">
      <alignment horizontal="center" vertical="top"/>
    </xf>
    <xf numFmtId="0" fontId="5" fillId="11" borderId="114" xfId="0" applyFont="1" applyFill="1" applyBorder="1"/>
    <xf numFmtId="0" fontId="5" fillId="11" borderId="113" xfId="0" applyFont="1" applyFill="1" applyBorder="1"/>
    <xf numFmtId="0" fontId="5" fillId="3" borderId="171" xfId="0" applyFont="1" applyFill="1" applyBorder="1" applyAlignment="1">
      <alignment horizontal="center" vertical="top"/>
    </xf>
    <xf numFmtId="0" fontId="5" fillId="4" borderId="172" xfId="0" applyFont="1" applyFill="1" applyBorder="1"/>
    <xf numFmtId="0" fontId="5" fillId="19" borderId="79" xfId="0" applyFont="1" applyFill="1" applyBorder="1"/>
    <xf numFmtId="0" fontId="5" fillId="12" borderId="2" xfId="0" applyFont="1" applyFill="1" applyBorder="1"/>
    <xf numFmtId="0" fontId="5" fillId="11" borderId="2" xfId="0" applyFont="1" applyFill="1" applyBorder="1"/>
    <xf numFmtId="0" fontId="5" fillId="4" borderId="111" xfId="0" applyFont="1" applyFill="1" applyBorder="1" applyAlignment="1">
      <alignment horizontal="center" vertical="top" wrapText="1"/>
    </xf>
    <xf numFmtId="49" fontId="5" fillId="4" borderId="132" xfId="0" applyNumberFormat="1" applyFont="1" applyFill="1" applyBorder="1" applyAlignment="1">
      <alignment horizontal="center" vertical="center" textRotation="90"/>
    </xf>
    <xf numFmtId="49" fontId="5" fillId="4" borderId="97" xfId="0" applyNumberFormat="1" applyFont="1" applyFill="1" applyBorder="1" applyAlignment="1">
      <alignment horizontal="center" vertical="top" textRotation="90"/>
    </xf>
    <xf numFmtId="49" fontId="5" fillId="4" borderId="97" xfId="0" applyNumberFormat="1" applyFont="1" applyFill="1" applyBorder="1" applyAlignment="1">
      <alignment horizontal="center" vertical="top"/>
    </xf>
    <xf numFmtId="49" fontId="5" fillId="4" borderId="132" xfId="0" applyNumberFormat="1" applyFont="1" applyFill="1" applyBorder="1" applyAlignment="1">
      <alignment horizontal="center" textRotation="90"/>
    </xf>
    <xf numFmtId="0" fontId="5" fillId="4" borderId="80" xfId="0" applyFont="1" applyFill="1" applyBorder="1" applyAlignment="1"/>
    <xf numFmtId="0" fontId="5" fillId="4" borderId="138" xfId="0" applyFont="1" applyFill="1" applyBorder="1" applyAlignment="1">
      <alignment horizontal="center" vertical="top"/>
    </xf>
    <xf numFmtId="49" fontId="6" fillId="13" borderId="6" xfId="0" applyNumberFormat="1" applyFont="1" applyFill="1" applyBorder="1" applyAlignment="1">
      <alignment horizontal="right" vertical="top"/>
    </xf>
    <xf numFmtId="0" fontId="5" fillId="12" borderId="0" xfId="0" applyFont="1" applyFill="1" applyBorder="1"/>
    <xf numFmtId="0" fontId="5" fillId="12" borderId="174" xfId="0" applyFont="1" applyFill="1" applyBorder="1" applyAlignment="1">
      <alignment horizontal="center" vertical="top" wrapText="1"/>
    </xf>
    <xf numFmtId="0" fontId="5" fillId="12" borderId="5" xfId="0" applyFont="1" applyFill="1" applyBorder="1"/>
    <xf numFmtId="0" fontId="5" fillId="12" borderId="159" xfId="0" applyFont="1" applyFill="1" applyBorder="1"/>
    <xf numFmtId="49" fontId="5" fillId="3" borderId="111" xfId="0" applyNumberFormat="1" applyFont="1" applyFill="1" applyBorder="1" applyAlignment="1">
      <alignment horizontal="center" vertical="top" wrapText="1"/>
    </xf>
    <xf numFmtId="49" fontId="5" fillId="3" borderId="132" xfId="0" applyNumberFormat="1" applyFont="1" applyFill="1" applyBorder="1" applyAlignment="1">
      <alignment horizontal="center" vertical="top" wrapText="1"/>
    </xf>
    <xf numFmtId="0" fontId="5" fillId="10" borderId="143" xfId="0" applyFont="1" applyFill="1" applyBorder="1" applyAlignment="1">
      <alignment horizontal="center" vertical="top" wrapText="1"/>
    </xf>
    <xf numFmtId="0" fontId="5" fillId="11" borderId="147" xfId="0" applyFont="1" applyFill="1" applyBorder="1"/>
    <xf numFmtId="0" fontId="5" fillId="11" borderId="157" xfId="0" applyFont="1" applyFill="1" applyBorder="1"/>
    <xf numFmtId="0" fontId="6" fillId="16" borderId="93" xfId="0" applyFont="1" applyFill="1" applyBorder="1" applyAlignment="1">
      <alignment horizontal="left" vertical="center" wrapText="1"/>
    </xf>
    <xf numFmtId="0" fontId="5" fillId="3" borderId="119" xfId="0" applyFont="1" applyFill="1" applyBorder="1" applyAlignment="1">
      <alignment horizontal="left" vertical="top" wrapText="1"/>
    </xf>
    <xf numFmtId="0" fontId="5" fillId="4" borderId="57" xfId="0" applyFont="1" applyFill="1" applyBorder="1"/>
    <xf numFmtId="0" fontId="5" fillId="4" borderId="123" xfId="0" applyFont="1" applyFill="1" applyBorder="1"/>
    <xf numFmtId="49" fontId="6" fillId="13" borderId="61" xfId="0" applyNumberFormat="1" applyFont="1" applyFill="1" applyBorder="1" applyAlignment="1">
      <alignment horizontal="right" vertical="top"/>
    </xf>
    <xf numFmtId="0" fontId="5" fillId="13" borderId="163" xfId="0" applyFont="1" applyFill="1" applyBorder="1" applyAlignment="1">
      <alignment horizontal="center" vertical="top"/>
    </xf>
    <xf numFmtId="0" fontId="5" fillId="12" borderId="173" xfId="0" applyFont="1" applyFill="1" applyBorder="1"/>
    <xf numFmtId="0" fontId="5" fillId="12" borderId="164" xfId="0" applyFont="1" applyFill="1" applyBorder="1"/>
    <xf numFmtId="49" fontId="6" fillId="15" borderId="61" xfId="0" applyNumberFormat="1" applyFont="1" applyFill="1" applyBorder="1" applyAlignment="1">
      <alignment horizontal="left" vertical="center" wrapText="1"/>
    </xf>
    <xf numFmtId="0" fontId="6" fillId="14" borderId="60" xfId="0" applyFont="1" applyFill="1" applyBorder="1" applyAlignment="1">
      <alignment horizontal="right" vertical="top"/>
    </xf>
    <xf numFmtId="0" fontId="6" fillId="14" borderId="61" xfId="0" applyFont="1" applyFill="1" applyBorder="1" applyAlignment="1">
      <alignment horizontal="right" vertical="top"/>
    </xf>
    <xf numFmtId="0" fontId="6" fillId="14" borderId="62" xfId="0" applyFont="1" applyFill="1" applyBorder="1" applyAlignment="1">
      <alignment horizontal="right" vertical="top"/>
    </xf>
    <xf numFmtId="0" fontId="6" fillId="0" borderId="45" xfId="0" applyFont="1" applyBorder="1" applyAlignment="1" applyProtection="1">
      <alignment horizontal="center" vertical="top"/>
      <protection locked="0"/>
    </xf>
    <xf numFmtId="0" fontId="6" fillId="0" borderId="46" xfId="0" applyFont="1" applyBorder="1" applyAlignment="1" applyProtection="1">
      <alignment horizontal="center" vertical="top"/>
      <protection locked="0"/>
    </xf>
    <xf numFmtId="0" fontId="6" fillId="0" borderId="47" xfId="0" applyFont="1" applyBorder="1" applyAlignment="1" applyProtection="1">
      <alignment horizontal="center" vertical="top"/>
      <protection locked="0"/>
    </xf>
    <xf numFmtId="0" fontId="6" fillId="0" borderId="45" xfId="0" applyFont="1" applyBorder="1" applyAlignment="1" applyProtection="1">
      <alignment horizontal="center" vertical="top" wrapText="1"/>
      <protection locked="0"/>
    </xf>
    <xf numFmtId="0" fontId="6" fillId="0" borderId="46" xfId="0" applyFont="1" applyBorder="1" applyAlignment="1" applyProtection="1">
      <alignment horizontal="center" vertical="top" wrapText="1"/>
      <protection locked="0"/>
    </xf>
    <xf numFmtId="0" fontId="6" fillId="0" borderId="47" xfId="0" applyFont="1" applyBorder="1" applyAlignment="1" applyProtection="1">
      <alignment horizontal="center" vertical="top" wrapText="1"/>
      <protection locked="0"/>
    </xf>
    <xf numFmtId="0" fontId="5" fillId="0" borderId="51" xfId="0" applyFont="1" applyBorder="1" applyAlignment="1" applyProtection="1">
      <alignment horizontal="center" vertical="center" textRotation="90"/>
      <protection locked="0"/>
    </xf>
    <xf numFmtId="0" fontId="5" fillId="0" borderId="123" xfId="0" applyFont="1" applyBorder="1" applyAlignment="1" applyProtection="1">
      <alignment horizontal="center" vertical="center" textRotation="90"/>
      <protection locked="0"/>
    </xf>
    <xf numFmtId="0" fontId="5" fillId="0" borderId="23" xfId="0" applyFont="1" applyBorder="1" applyAlignment="1" applyProtection="1">
      <alignment horizontal="center" vertical="center"/>
      <protection locked="0"/>
    </xf>
    <xf numFmtId="0" fontId="5" fillId="0" borderId="14" xfId="0" applyFont="1" applyBorder="1" applyAlignment="1" applyProtection="1">
      <alignment horizontal="center" vertical="center"/>
      <protection locked="0"/>
    </xf>
    <xf numFmtId="0" fontId="5" fillId="0" borderId="52" xfId="0" applyFont="1" applyBorder="1" applyAlignment="1" applyProtection="1">
      <alignment horizontal="center" vertical="center" textRotation="90" wrapText="1"/>
      <protection locked="0"/>
    </xf>
    <xf numFmtId="0" fontId="5" fillId="0" borderId="126" xfId="0" applyFont="1" applyBorder="1" applyAlignment="1" applyProtection="1">
      <alignment horizontal="center" vertical="center" textRotation="90" wrapText="1"/>
      <protection locked="0"/>
    </xf>
    <xf numFmtId="0" fontId="5" fillId="0" borderId="51" xfId="0" applyFont="1" applyBorder="1" applyAlignment="1" applyProtection="1">
      <alignment horizontal="center" vertical="center" textRotation="90" wrapText="1"/>
      <protection locked="0"/>
    </xf>
    <xf numFmtId="0" fontId="5" fillId="0" borderId="123" xfId="0" applyFont="1" applyBorder="1" applyAlignment="1" applyProtection="1">
      <alignment horizontal="center" vertical="center" textRotation="90" wrapText="1"/>
      <protection locked="0"/>
    </xf>
    <xf numFmtId="0" fontId="5" fillId="0" borderId="119" xfId="0" applyFont="1" applyBorder="1" applyAlignment="1" applyProtection="1">
      <alignment horizontal="center" vertical="center" textRotation="90"/>
      <protection locked="0"/>
    </xf>
    <xf numFmtId="0" fontId="5" fillId="0" borderId="57" xfId="0" applyFont="1" applyBorder="1" applyAlignment="1" applyProtection="1">
      <alignment horizontal="center" vertical="center" textRotation="90"/>
      <protection locked="0"/>
    </xf>
    <xf numFmtId="0" fontId="5" fillId="0" borderId="118" xfId="0" applyFont="1" applyBorder="1" applyAlignment="1" applyProtection="1">
      <alignment horizontal="center" vertical="center" textRotation="90"/>
      <protection locked="0"/>
    </xf>
    <xf numFmtId="0" fontId="5" fillId="0" borderId="17" xfId="0" applyFont="1" applyBorder="1" applyAlignment="1" applyProtection="1">
      <alignment horizontal="center" vertical="center" textRotation="90"/>
      <protection locked="0"/>
    </xf>
    <xf numFmtId="0" fontId="5" fillId="0" borderId="124" xfId="0" applyFont="1" applyBorder="1" applyAlignment="1" applyProtection="1">
      <alignment horizontal="center" vertical="center" textRotation="90"/>
      <protection locked="0"/>
    </xf>
    <xf numFmtId="0" fontId="8" fillId="0" borderId="0" xfId="0" applyFont="1" applyAlignment="1" applyProtection="1">
      <alignment horizontal="right"/>
      <protection locked="0"/>
    </xf>
    <xf numFmtId="0" fontId="7" fillId="0" borderId="0" xfId="0" applyFont="1" applyAlignment="1">
      <alignment horizontal="right"/>
    </xf>
    <xf numFmtId="0" fontId="5" fillId="0" borderId="120" xfId="0" applyFont="1" applyBorder="1" applyAlignment="1" applyProtection="1">
      <alignment horizontal="center" vertical="center" textRotation="90"/>
      <protection locked="0"/>
    </xf>
    <xf numFmtId="0" fontId="5" fillId="0" borderId="59" xfId="0" applyFont="1" applyBorder="1" applyAlignment="1" applyProtection="1">
      <alignment horizontal="center" vertical="center" textRotation="90"/>
      <protection locked="0"/>
    </xf>
    <xf numFmtId="0" fontId="5" fillId="0" borderId="126" xfId="0" applyFont="1" applyBorder="1" applyAlignment="1" applyProtection="1">
      <alignment horizontal="center" vertical="center" textRotation="90"/>
      <protection locked="0"/>
    </xf>
    <xf numFmtId="0" fontId="5" fillId="0" borderId="28" xfId="0" applyFont="1" applyBorder="1" applyAlignment="1">
      <alignment horizontal="left"/>
    </xf>
    <xf numFmtId="164" fontId="5" fillId="5" borderId="29" xfId="0" applyNumberFormat="1" applyFont="1" applyFill="1" applyBorder="1" applyAlignment="1">
      <alignment horizontal="center"/>
    </xf>
    <xf numFmtId="164" fontId="5" fillId="5" borderId="30" xfId="0" applyNumberFormat="1" applyFont="1" applyFill="1" applyBorder="1" applyAlignment="1">
      <alignment horizontal="center"/>
    </xf>
    <xf numFmtId="164" fontId="5" fillId="5" borderId="31" xfId="0" applyNumberFormat="1" applyFont="1" applyFill="1" applyBorder="1" applyAlignment="1">
      <alignment horizontal="center"/>
    </xf>
    <xf numFmtId="164" fontId="5" fillId="0" borderId="29" xfId="0" applyNumberFormat="1" applyFont="1" applyBorder="1" applyAlignment="1">
      <alignment horizontal="center"/>
    </xf>
    <xf numFmtId="164" fontId="5" fillId="0" borderId="30" xfId="0" applyNumberFormat="1" applyFont="1" applyBorder="1" applyAlignment="1">
      <alignment horizontal="center"/>
    </xf>
    <xf numFmtId="164" fontId="5" fillId="0" borderId="31" xfId="0" applyNumberFormat="1" applyFont="1" applyBorder="1" applyAlignment="1">
      <alignment horizontal="center"/>
    </xf>
    <xf numFmtId="0" fontId="5" fillId="0" borderId="32" xfId="0" applyFont="1" applyBorder="1" applyAlignment="1">
      <alignment horizontal="center"/>
    </xf>
    <xf numFmtId="0" fontId="6" fillId="14" borderId="24" xfId="0" applyFont="1" applyFill="1" applyBorder="1" applyAlignment="1" applyProtection="1">
      <alignment horizontal="center" vertical="center"/>
      <protection locked="0"/>
    </xf>
    <xf numFmtId="0" fontId="6" fillId="14" borderId="25" xfId="0" applyFont="1" applyFill="1" applyBorder="1" applyAlignment="1" applyProtection="1">
      <alignment horizontal="center" vertical="center" wrapText="1"/>
      <protection locked="0"/>
    </xf>
    <xf numFmtId="0" fontId="6" fillId="14" borderId="26" xfId="0" applyFont="1" applyFill="1" applyBorder="1" applyAlignment="1" applyProtection="1">
      <alignment horizontal="center" vertical="center" wrapText="1"/>
      <protection locked="0"/>
    </xf>
    <xf numFmtId="0" fontId="6" fillId="14" borderId="27" xfId="0" applyFont="1" applyFill="1" applyBorder="1" applyAlignment="1" applyProtection="1">
      <alignment horizontal="center" vertical="center" wrapText="1"/>
      <protection locked="0"/>
    </xf>
    <xf numFmtId="0" fontId="5" fillId="0" borderId="33" xfId="0" applyFont="1" applyBorder="1" applyAlignment="1">
      <alignment horizontal="left"/>
    </xf>
    <xf numFmtId="164" fontId="5" fillId="0" borderId="34" xfId="0" applyNumberFormat="1" applyFont="1" applyBorder="1" applyAlignment="1">
      <alignment horizontal="center"/>
    </xf>
    <xf numFmtId="164" fontId="5" fillId="0" borderId="35" xfId="0" applyNumberFormat="1" applyFont="1" applyBorder="1" applyAlignment="1">
      <alignment horizontal="center"/>
    </xf>
    <xf numFmtId="164" fontId="5" fillId="0" borderId="36" xfId="0" applyNumberFormat="1" applyFont="1" applyBorder="1" applyAlignment="1">
      <alignment horizontal="center"/>
    </xf>
    <xf numFmtId="164" fontId="5" fillId="0" borderId="38" xfId="0" applyNumberFormat="1" applyFont="1" applyBorder="1" applyAlignment="1">
      <alignment horizontal="center"/>
    </xf>
    <xf numFmtId="0" fontId="5" fillId="0" borderId="37" xfId="0" applyFont="1" applyBorder="1" applyAlignment="1">
      <alignment horizontal="center"/>
    </xf>
    <xf numFmtId="164" fontId="5" fillId="0" borderId="135" xfId="0" applyNumberFormat="1" applyFont="1" applyBorder="1" applyAlignment="1">
      <alignment horizontal="left" wrapText="1"/>
    </xf>
    <xf numFmtId="164" fontId="5" fillId="0" borderId="78" xfId="0" applyNumberFormat="1" applyFont="1" applyBorder="1" applyAlignment="1">
      <alignment horizontal="left" wrapText="1"/>
    </xf>
    <xf numFmtId="164" fontId="5" fillId="0" borderId="34" xfId="0" applyNumberFormat="1" applyFont="1" applyBorder="1" applyAlignment="1">
      <alignment horizontal="center" vertical="top"/>
    </xf>
    <xf numFmtId="164" fontId="5" fillId="0" borderId="35" xfId="0" applyNumberFormat="1" applyFont="1" applyBorder="1" applyAlignment="1">
      <alignment horizontal="center" vertical="top"/>
    </xf>
    <xf numFmtId="164" fontId="5" fillId="0" borderId="36" xfId="0" applyNumberFormat="1" applyFont="1" applyBorder="1" applyAlignment="1">
      <alignment horizontal="center" vertical="top"/>
    </xf>
    <xf numFmtId="164" fontId="5" fillId="0" borderId="38" xfId="0" applyNumberFormat="1" applyFont="1" applyBorder="1" applyAlignment="1">
      <alignment horizontal="center" vertical="top"/>
    </xf>
    <xf numFmtId="0" fontId="5" fillId="0" borderId="37" xfId="0" applyFont="1" applyBorder="1" applyAlignment="1">
      <alignment horizontal="center" vertical="top"/>
    </xf>
    <xf numFmtId="0" fontId="5" fillId="0" borderId="39" xfId="0" applyFont="1" applyBorder="1" applyAlignment="1">
      <alignment horizontal="left"/>
    </xf>
    <xf numFmtId="0" fontId="5" fillId="0" borderId="35" xfId="0" applyFont="1" applyBorder="1" applyAlignment="1">
      <alignment horizontal="left"/>
    </xf>
    <xf numFmtId="0" fontId="5" fillId="0" borderId="36" xfId="0" applyFont="1" applyBorder="1" applyAlignment="1">
      <alignment horizontal="left"/>
    </xf>
    <xf numFmtId="0" fontId="6" fillId="14" borderId="40" xfId="0" applyFont="1" applyFill="1" applyBorder="1" applyAlignment="1">
      <alignment horizontal="right"/>
    </xf>
    <xf numFmtId="164" fontId="6" fillId="14" borderId="41" xfId="0" applyNumberFormat="1" applyFont="1" applyFill="1" applyBorder="1" applyAlignment="1">
      <alignment horizontal="center"/>
    </xf>
    <xf numFmtId="164" fontId="6" fillId="14" borderId="42" xfId="0" applyNumberFormat="1" applyFont="1" applyFill="1" applyBorder="1" applyAlignment="1">
      <alignment horizontal="center"/>
    </xf>
    <xf numFmtId="164" fontId="6" fillId="14" borderId="43" xfId="0" applyNumberFormat="1" applyFont="1" applyFill="1" applyBorder="1" applyAlignment="1">
      <alignment horizontal="center"/>
    </xf>
    <xf numFmtId="0" fontId="6" fillId="14" borderId="44" xfId="0" applyFont="1" applyFill="1" applyBorder="1" applyAlignment="1">
      <alignment horizontal="center"/>
    </xf>
    <xf numFmtId="0" fontId="5" fillId="0" borderId="0" xfId="0" applyFont="1" applyAlignment="1" applyProtection="1">
      <alignment horizontal="center"/>
      <protection locked="0"/>
    </xf>
    <xf numFmtId="0" fontId="7" fillId="0" borderId="0" xfId="0" applyFont="1" applyAlignment="1" applyProtection="1">
      <alignment horizontal="center"/>
      <protection locked="0"/>
    </xf>
    <xf numFmtId="0" fontId="6" fillId="5" borderId="65" xfId="0" applyFont="1" applyFill="1" applyBorder="1" applyAlignment="1" applyProtection="1">
      <alignment horizontal="center" vertical="center" wrapText="1"/>
      <protection locked="0"/>
    </xf>
    <xf numFmtId="0" fontId="6" fillId="5" borderId="15" xfId="0" applyFont="1" applyFill="1" applyBorder="1" applyAlignment="1" applyProtection="1">
      <alignment horizontal="center" vertical="center" wrapText="1"/>
      <protection locked="0"/>
    </xf>
    <xf numFmtId="0" fontId="6" fillId="5" borderId="72" xfId="0" applyFont="1" applyFill="1" applyBorder="1" applyAlignment="1" applyProtection="1">
      <alignment horizontal="center" vertical="center" wrapText="1"/>
      <protection locked="0"/>
    </xf>
    <xf numFmtId="0" fontId="6" fillId="5" borderId="65" xfId="0" applyFont="1" applyFill="1" applyBorder="1" applyAlignment="1" applyProtection="1">
      <alignment horizontal="center" vertical="center" textRotation="90" wrapText="1"/>
      <protection locked="0"/>
    </xf>
    <xf numFmtId="0" fontId="6" fillId="5" borderId="15" xfId="0" applyFont="1" applyFill="1" applyBorder="1" applyAlignment="1" applyProtection="1">
      <alignment horizontal="center" vertical="center" textRotation="90" wrapText="1"/>
      <protection locked="0"/>
    </xf>
    <xf numFmtId="0" fontId="6" fillId="5" borderId="72" xfId="0" applyFont="1" applyFill="1" applyBorder="1" applyAlignment="1" applyProtection="1">
      <alignment horizontal="center" vertical="center" textRotation="90" wrapText="1"/>
      <protection locked="0"/>
    </xf>
    <xf numFmtId="0" fontId="6" fillId="5" borderId="69" xfId="0" applyFont="1" applyFill="1" applyBorder="1" applyAlignment="1" applyProtection="1">
      <alignment horizontal="center" vertical="center" textRotation="90" wrapText="1"/>
      <protection locked="0"/>
    </xf>
    <xf numFmtId="0" fontId="6" fillId="5" borderId="71" xfId="0" applyFont="1" applyFill="1" applyBorder="1" applyAlignment="1" applyProtection="1">
      <alignment horizontal="center" vertical="center" textRotation="90" wrapText="1"/>
      <protection locked="0"/>
    </xf>
    <xf numFmtId="0" fontId="6" fillId="5" borderId="73" xfId="0" applyFont="1" applyFill="1" applyBorder="1" applyAlignment="1" applyProtection="1">
      <alignment horizontal="center" vertical="center" textRotation="90" wrapText="1"/>
      <protection locked="0"/>
    </xf>
    <xf numFmtId="0" fontId="5" fillId="5" borderId="50" xfId="0" applyFont="1" applyFill="1" applyBorder="1" applyAlignment="1" applyProtection="1">
      <alignment horizontal="center" vertical="top" wrapText="1"/>
      <protection locked="0"/>
    </xf>
    <xf numFmtId="0" fontId="5" fillId="5" borderId="48" xfId="0" applyFont="1" applyFill="1" applyBorder="1" applyAlignment="1" applyProtection="1">
      <alignment horizontal="center" vertical="top" wrapText="1"/>
      <protection locked="0"/>
    </xf>
    <xf numFmtId="0" fontId="5" fillId="5" borderId="54" xfId="0" applyFont="1" applyFill="1" applyBorder="1" applyAlignment="1" applyProtection="1">
      <alignment horizontal="center" vertical="top" wrapText="1"/>
      <protection locked="0"/>
    </xf>
    <xf numFmtId="0" fontId="7" fillId="0" borderId="150" xfId="0" applyFont="1" applyBorder="1" applyAlignment="1" applyProtection="1">
      <alignment horizontal="right"/>
      <protection locked="0"/>
    </xf>
    <xf numFmtId="0" fontId="6" fillId="5" borderId="66" xfId="0" applyFont="1" applyFill="1" applyBorder="1" applyAlignment="1" applyProtection="1">
      <alignment horizontal="center" vertical="center"/>
      <protection locked="0"/>
    </xf>
    <xf numFmtId="0" fontId="6" fillId="5" borderId="67" xfId="0" applyFont="1" applyFill="1" applyBorder="1" applyAlignment="1" applyProtection="1">
      <alignment horizontal="center" vertical="center"/>
      <protection locked="0"/>
    </xf>
    <xf numFmtId="0" fontId="6" fillId="5" borderId="68" xfId="0" applyFont="1" applyFill="1" applyBorder="1" applyAlignment="1" applyProtection="1">
      <alignment horizontal="center" vertical="center"/>
      <protection locked="0"/>
    </xf>
    <xf numFmtId="0" fontId="6" fillId="5" borderId="70" xfId="0" applyFont="1" applyFill="1" applyBorder="1" applyAlignment="1" applyProtection="1">
      <alignment horizontal="center" vertical="center"/>
      <protection locked="0"/>
    </xf>
    <xf numFmtId="0" fontId="6" fillId="5" borderId="22" xfId="0" applyFont="1" applyFill="1" applyBorder="1" applyAlignment="1" applyProtection="1">
      <alignment horizontal="center" vertical="center"/>
      <protection locked="0"/>
    </xf>
    <xf numFmtId="0" fontId="6" fillId="5" borderId="21" xfId="0" applyFont="1" applyFill="1" applyBorder="1" applyAlignment="1" applyProtection="1">
      <alignment horizontal="center" vertical="center"/>
      <protection locked="0"/>
    </xf>
    <xf numFmtId="0" fontId="5" fillId="5" borderId="16" xfId="0" applyFont="1" applyFill="1" applyBorder="1" applyAlignment="1" applyProtection="1">
      <alignment horizontal="left" vertical="top" wrapText="1"/>
      <protection locked="0"/>
    </xf>
    <xf numFmtId="0" fontId="5" fillId="5" borderId="17" xfId="0" applyFont="1" applyFill="1" applyBorder="1" applyAlignment="1" applyProtection="1">
      <alignment horizontal="left" vertical="top" wrapText="1"/>
      <protection locked="0"/>
    </xf>
    <xf numFmtId="0" fontId="5" fillId="5" borderId="55" xfId="0" applyFont="1" applyFill="1" applyBorder="1" applyAlignment="1" applyProtection="1">
      <alignment horizontal="left" vertical="top" wrapText="1"/>
      <protection locked="0"/>
    </xf>
    <xf numFmtId="0" fontId="5" fillId="5" borderId="53" xfId="0" applyFont="1" applyFill="1" applyBorder="1" applyAlignment="1" applyProtection="1">
      <alignment horizontal="center" vertical="top" wrapText="1"/>
      <protection locked="0"/>
    </xf>
    <xf numFmtId="0" fontId="5" fillId="5" borderId="49" xfId="0" applyFont="1" applyFill="1" applyBorder="1" applyAlignment="1" applyProtection="1">
      <alignment horizontal="center" vertical="top" wrapText="1"/>
      <protection locked="0"/>
    </xf>
    <xf numFmtId="0" fontId="5" fillId="5" borderId="56" xfId="0" applyFont="1" applyFill="1" applyBorder="1" applyAlignment="1" applyProtection="1">
      <alignment horizontal="center" vertical="top" wrapText="1"/>
      <protection locked="0"/>
    </xf>
    <xf numFmtId="0" fontId="5" fillId="0" borderId="0" xfId="0" applyFont="1" applyAlignment="1" applyProtection="1">
      <alignment horizontal="left"/>
      <protection locked="0"/>
    </xf>
    <xf numFmtId="0" fontId="6" fillId="21" borderId="118" xfId="0" applyFont="1" applyFill="1" applyBorder="1" applyAlignment="1">
      <alignment horizontal="center" vertical="top"/>
    </xf>
    <xf numFmtId="0" fontId="5" fillId="21" borderId="118" xfId="0" applyFont="1" applyFill="1" applyBorder="1" applyAlignment="1">
      <alignment horizontal="left" vertical="top" wrapText="1"/>
    </xf>
    <xf numFmtId="0" fontId="5" fillId="21" borderId="118" xfId="0" applyFont="1" applyFill="1" applyBorder="1" applyAlignment="1">
      <alignment horizontal="center"/>
    </xf>
    <xf numFmtId="0" fontId="5" fillId="21" borderId="120" xfId="0" applyFont="1" applyFill="1" applyBorder="1" applyAlignment="1">
      <alignment horizontal="center" vertical="center" textRotation="90" wrapText="1"/>
    </xf>
    <xf numFmtId="0" fontId="5" fillId="21" borderId="97" xfId="0" applyFont="1" applyFill="1" applyBorder="1" applyAlignment="1">
      <alignment horizontal="center"/>
    </xf>
    <xf numFmtId="49" fontId="5" fillId="22" borderId="97" xfId="0" applyNumberFormat="1" applyFont="1" applyFill="1" applyBorder="1" applyAlignment="1">
      <alignment horizontal="center" vertical="top"/>
    </xf>
    <xf numFmtId="0" fontId="5" fillId="23" borderId="102" xfId="0" applyFont="1" applyFill="1" applyBorder="1" applyAlignment="1">
      <alignment horizontal="center" vertical="center" wrapText="1"/>
    </xf>
    <xf numFmtId="164" fontId="5" fillId="23" borderId="100" xfId="0" applyNumberFormat="1" applyFont="1" applyFill="1" applyBorder="1" applyAlignment="1">
      <alignment horizontal="center" vertical="center"/>
    </xf>
    <xf numFmtId="164" fontId="5" fillId="23" borderId="104" xfId="0" applyNumberFormat="1" applyFont="1" applyFill="1" applyBorder="1" applyAlignment="1">
      <alignment horizontal="center" vertical="center"/>
    </xf>
    <xf numFmtId="164" fontId="5" fillId="23" borderId="105" xfId="0" applyNumberFormat="1" applyFont="1" applyFill="1" applyBorder="1" applyAlignment="1">
      <alignment horizontal="center" vertical="center"/>
    </xf>
    <xf numFmtId="164" fontId="5" fillId="23" borderId="102" xfId="0" applyNumberFormat="1" applyFont="1" applyFill="1" applyBorder="1" applyAlignment="1">
      <alignment horizontal="center" vertical="center"/>
    </xf>
    <xf numFmtId="0" fontId="14" fillId="22" borderId="116" xfId="0" applyFont="1" applyFill="1" applyBorder="1" applyAlignment="1">
      <alignment vertical="top" wrapText="1"/>
    </xf>
    <xf numFmtId="0" fontId="5" fillId="21" borderId="104" xfId="0" applyFont="1" applyFill="1" applyBorder="1" applyAlignment="1">
      <alignment horizontal="center" vertical="top"/>
    </xf>
    <xf numFmtId="0" fontId="5" fillId="21" borderId="105" xfId="0" applyFont="1" applyFill="1" applyBorder="1" applyAlignment="1">
      <alignment horizontal="center" vertical="top"/>
    </xf>
    <xf numFmtId="0" fontId="6" fillId="21" borderId="17" xfId="0" applyFont="1" applyFill="1" applyBorder="1" applyAlignment="1">
      <alignment horizontal="center" vertical="top"/>
    </xf>
    <xf numFmtId="0" fontId="5" fillId="21" borderId="17" xfId="0" applyFont="1" applyFill="1" applyBorder="1" applyAlignment="1">
      <alignment horizontal="left" vertical="top" wrapText="1"/>
    </xf>
    <xf numFmtId="0" fontId="5" fillId="21" borderId="17" xfId="0" applyFont="1" applyFill="1" applyBorder="1" applyAlignment="1">
      <alignment horizontal="center"/>
    </xf>
    <xf numFmtId="0" fontId="5" fillId="21" borderId="59" xfId="0" applyFont="1" applyFill="1" applyBorder="1" applyAlignment="1">
      <alignment horizontal="center" vertical="center" textRotation="90" wrapText="1"/>
    </xf>
    <xf numFmtId="0" fontId="5" fillId="21" borderId="98" xfId="0" applyFont="1" applyFill="1" applyBorder="1" applyAlignment="1">
      <alignment horizontal="center"/>
    </xf>
    <xf numFmtId="49" fontId="5" fillId="22" borderId="98" xfId="0" applyNumberFormat="1" applyFont="1" applyFill="1" applyBorder="1" applyAlignment="1">
      <alignment horizontal="center" vertical="top"/>
    </xf>
    <xf numFmtId="0" fontId="5" fillId="23" borderId="177" xfId="0" applyFont="1" applyFill="1" applyBorder="1" applyAlignment="1">
      <alignment horizontal="center" vertical="center" wrapText="1"/>
    </xf>
    <xf numFmtId="164" fontId="5" fillId="23" borderId="51" xfId="0" applyNumberFormat="1" applyFont="1" applyFill="1" applyBorder="1" applyAlignment="1">
      <alignment horizontal="center" vertical="center"/>
    </xf>
    <xf numFmtId="164" fontId="5" fillId="23" borderId="16" xfId="0" applyNumberFormat="1" applyFont="1" applyFill="1" applyBorder="1" applyAlignment="1">
      <alignment horizontal="center" vertical="center"/>
    </xf>
    <xf numFmtId="164" fontId="5" fillId="23" borderId="52" xfId="0" applyNumberFormat="1" applyFont="1" applyFill="1" applyBorder="1" applyAlignment="1">
      <alignment horizontal="center" vertical="center"/>
    </xf>
    <xf numFmtId="164" fontId="5" fillId="23" borderId="177" xfId="0" applyNumberFormat="1" applyFont="1" applyFill="1" applyBorder="1" applyAlignment="1">
      <alignment horizontal="center" vertical="center"/>
    </xf>
    <xf numFmtId="0" fontId="14" fillId="22" borderId="195" xfId="0" applyFont="1" applyFill="1" applyBorder="1" applyAlignment="1">
      <alignment vertical="top" wrapText="1"/>
    </xf>
    <xf numFmtId="0" fontId="5" fillId="21" borderId="12" xfId="0" applyFont="1" applyFill="1" applyBorder="1" applyAlignment="1">
      <alignment horizontal="center" vertical="top"/>
    </xf>
    <xf numFmtId="0" fontId="5" fillId="21" borderId="196" xfId="0" applyFont="1" applyFill="1" applyBorder="1" applyAlignment="1">
      <alignment horizontal="center" vertical="top"/>
    </xf>
    <xf numFmtId="0" fontId="5" fillId="23" borderId="99" xfId="0" applyFont="1" applyFill="1" applyBorder="1" applyAlignment="1">
      <alignment horizontal="center" vertical="center" wrapText="1"/>
    </xf>
    <xf numFmtId="164" fontId="5" fillId="23" borderId="123" xfId="0" applyNumberFormat="1" applyFont="1" applyFill="1" applyBorder="1" applyAlignment="1">
      <alignment horizontal="center" vertical="center"/>
    </xf>
    <xf numFmtId="164" fontId="5" fillId="23" borderId="124" xfId="0" applyNumberFormat="1" applyFont="1" applyFill="1" applyBorder="1" applyAlignment="1">
      <alignment horizontal="center" vertical="center"/>
    </xf>
    <xf numFmtId="164" fontId="5" fillId="23" borderId="126" xfId="0" applyNumberFormat="1" applyFont="1" applyFill="1" applyBorder="1" applyAlignment="1">
      <alignment horizontal="center" vertical="center"/>
    </xf>
    <xf numFmtId="164" fontId="5" fillId="23" borderId="99" xfId="0" applyNumberFormat="1" applyFont="1" applyFill="1" applyBorder="1" applyAlignment="1">
      <alignment horizontal="center" vertical="center"/>
    </xf>
    <xf numFmtId="0" fontId="6" fillId="21" borderId="124" xfId="0" applyFont="1" applyFill="1" applyBorder="1" applyAlignment="1">
      <alignment horizontal="center" vertical="top"/>
    </xf>
    <xf numFmtId="0" fontId="5" fillId="21" borderId="124" xfId="0" applyFont="1" applyFill="1" applyBorder="1" applyAlignment="1">
      <alignment horizontal="left" vertical="top" wrapText="1"/>
    </xf>
    <xf numFmtId="0" fontId="5" fillId="21" borderId="124" xfId="0" applyFont="1" applyFill="1" applyBorder="1" applyAlignment="1">
      <alignment horizontal="center"/>
    </xf>
    <xf numFmtId="0" fontId="5" fillId="21" borderId="126" xfId="0" applyFont="1" applyFill="1" applyBorder="1" applyAlignment="1">
      <alignment horizontal="center" vertical="center" textRotation="90" wrapText="1"/>
    </xf>
    <xf numFmtId="0" fontId="5" fillId="21" borderId="99" xfId="0" applyFont="1" applyFill="1" applyBorder="1" applyAlignment="1">
      <alignment horizontal="center"/>
    </xf>
    <xf numFmtId="0" fontId="5" fillId="21" borderId="99" xfId="0" applyFont="1" applyFill="1" applyBorder="1"/>
    <xf numFmtId="0" fontId="6" fillId="23" borderId="90" xfId="0" applyFont="1" applyFill="1" applyBorder="1" applyAlignment="1">
      <alignment horizontal="center" vertical="top" wrapText="1"/>
    </xf>
    <xf numFmtId="164" fontId="6" fillId="23" borderId="119" xfId="0" applyNumberFormat="1" applyFont="1" applyFill="1" applyBorder="1" applyAlignment="1">
      <alignment horizontal="center" vertical="top"/>
    </xf>
    <xf numFmtId="164" fontId="6" fillId="23" borderId="118" xfId="0" applyNumberFormat="1" applyFont="1" applyFill="1" applyBorder="1" applyAlignment="1">
      <alignment horizontal="center" vertical="top"/>
    </xf>
    <xf numFmtId="164" fontId="6" fillId="23" borderId="120" xfId="0" applyNumberFormat="1" applyFont="1" applyFill="1" applyBorder="1" applyAlignment="1">
      <alignment horizontal="center" vertical="top"/>
    </xf>
    <xf numFmtId="164" fontId="6" fillId="23" borderId="166" xfId="0" applyNumberFormat="1" applyFont="1" applyFill="1" applyBorder="1" applyAlignment="1">
      <alignment horizontal="center" vertical="top"/>
    </xf>
    <xf numFmtId="164" fontId="6" fillId="23" borderId="113" xfId="0" applyNumberFormat="1" applyFont="1" applyFill="1" applyBorder="1" applyAlignment="1">
      <alignment horizontal="center" vertical="top"/>
    </xf>
    <xf numFmtId="164" fontId="6" fillId="23" borderId="97" xfId="0" applyNumberFormat="1" applyFont="1" applyFill="1" applyBorder="1" applyAlignment="1">
      <alignment horizontal="center" vertical="top"/>
    </xf>
    <xf numFmtId="0" fontId="1" fillId="21" borderId="136" xfId="0" applyFont="1" applyFill="1" applyBorder="1" applyAlignment="1">
      <alignment horizontal="left" vertical="top" wrapText="1"/>
    </xf>
    <xf numFmtId="0" fontId="5" fillId="21" borderId="124" xfId="0" applyFont="1" applyFill="1" applyBorder="1" applyAlignment="1">
      <alignment horizontal="center" vertical="top"/>
    </xf>
    <xf numFmtId="0" fontId="5" fillId="21" borderId="126" xfId="0" applyFont="1" applyFill="1" applyBorder="1" applyAlignment="1">
      <alignment horizontal="center" vertical="top"/>
    </xf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colors>
    <mruColors>
      <color rgb="FFFFFF99"/>
      <color rgb="FFCC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entralizuot_DK10/Desktop/strateginis_2018_2020/naujausi_ssgg/Mokyklu%20suvestin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veks. l.d."/>
      <sheetName val="Zibut"/>
      <sheetName val="Azuol"/>
      <sheetName val="Pusele"/>
      <sheetName val="Zvaig"/>
      <sheetName val="Raudon"/>
      <sheetName val="Gintar"/>
      <sheetName val="Zibai"/>
      <sheetName val="Naum m.d."/>
      <sheetName val="RSM"/>
      <sheetName val="Kint"/>
      <sheetName val="Vilkyc"/>
      <sheetName val="Pamar"/>
      <sheetName val="Saugu p."/>
      <sheetName val="Jankus"/>
      <sheetName val="Usen"/>
      <sheetName val="Jukn"/>
      <sheetName val="Katyc"/>
      <sheetName val="JSMC"/>
      <sheetName val="Sveks g."/>
      <sheetName val="Vain"/>
      <sheetName val="Naum. g."/>
      <sheetName val="Vydun"/>
      <sheetName val="Pirm"/>
      <sheetName val="Sporto"/>
      <sheetName val="Meno"/>
      <sheetName val="SPT"/>
      <sheetName val="SUVSTINE"/>
      <sheetName val="Lapas1"/>
    </sheetNames>
    <sheetDataSet>
      <sheetData sheetId="0" refreshError="1">
        <row r="14">
          <cell r="P14">
            <v>128.4</v>
          </cell>
        </row>
        <row r="15">
          <cell r="Q15">
            <v>0</v>
          </cell>
          <cell r="R15">
            <v>0</v>
          </cell>
        </row>
        <row r="18">
          <cell r="R18">
            <v>0</v>
          </cell>
        </row>
        <row r="21">
          <cell r="R21">
            <v>0</v>
          </cell>
        </row>
        <row r="24">
          <cell r="Q24">
            <v>0</v>
          </cell>
          <cell r="R24">
            <v>0</v>
          </cell>
        </row>
        <row r="28">
          <cell r="R28">
            <v>0</v>
          </cell>
        </row>
        <row r="73">
          <cell r="Q73">
            <v>0</v>
          </cell>
          <cell r="R73">
            <v>0</v>
          </cell>
        </row>
        <row r="75">
          <cell r="P75">
            <v>0</v>
          </cell>
          <cell r="Q75">
            <v>0</v>
          </cell>
          <cell r="R75">
            <v>0</v>
          </cell>
          <cell r="AA75">
            <v>0</v>
          </cell>
          <cell r="AB75">
            <v>0</v>
          </cell>
        </row>
        <row r="77">
          <cell r="P77">
            <v>0</v>
          </cell>
          <cell r="Q77">
            <v>0</v>
          </cell>
          <cell r="R77">
            <v>0</v>
          </cell>
          <cell r="AA77">
            <v>0</v>
          </cell>
          <cell r="AB77">
            <v>0</v>
          </cell>
        </row>
        <row r="83">
          <cell r="Q83">
            <v>0</v>
          </cell>
        </row>
        <row r="85">
          <cell r="Q85">
            <v>0</v>
          </cell>
          <cell r="R85">
            <v>0</v>
          </cell>
        </row>
      </sheetData>
      <sheetData sheetId="1" refreshError="1">
        <row r="14">
          <cell r="P14">
            <v>347</v>
          </cell>
        </row>
        <row r="15">
          <cell r="Q15">
            <v>0</v>
          </cell>
          <cell r="R15">
            <v>0</v>
          </cell>
        </row>
        <row r="18">
          <cell r="R18">
            <v>0</v>
          </cell>
        </row>
        <row r="21">
          <cell r="R21">
            <v>0</v>
          </cell>
        </row>
        <row r="24">
          <cell r="Q24">
            <v>0</v>
          </cell>
          <cell r="R24">
            <v>0</v>
          </cell>
        </row>
        <row r="28">
          <cell r="R28">
            <v>0</v>
          </cell>
        </row>
        <row r="73">
          <cell r="Q73">
            <v>0</v>
          </cell>
          <cell r="R73">
            <v>0</v>
          </cell>
        </row>
        <row r="75">
          <cell r="P75">
            <v>0</v>
          </cell>
          <cell r="Q75">
            <v>0</v>
          </cell>
          <cell r="R75">
            <v>0</v>
          </cell>
          <cell r="AA75">
            <v>0</v>
          </cell>
          <cell r="AB75">
            <v>0</v>
          </cell>
        </row>
        <row r="77">
          <cell r="P77">
            <v>0</v>
          </cell>
          <cell r="Q77">
            <v>0</v>
          </cell>
          <cell r="R77">
            <v>0</v>
          </cell>
          <cell r="AA77">
            <v>0</v>
          </cell>
          <cell r="AB77">
            <v>0</v>
          </cell>
        </row>
        <row r="83">
          <cell r="Q83">
            <v>0</v>
          </cell>
        </row>
        <row r="85">
          <cell r="Q85">
            <v>0</v>
          </cell>
          <cell r="R85">
            <v>0</v>
          </cell>
        </row>
      </sheetData>
      <sheetData sheetId="2" refreshError="1">
        <row r="14">
          <cell r="P14">
            <v>400.9</v>
          </cell>
        </row>
        <row r="15">
          <cell r="Q15">
            <v>0</v>
          </cell>
          <cell r="R15">
            <v>0</v>
          </cell>
        </row>
        <row r="18">
          <cell r="R18">
            <v>0</v>
          </cell>
        </row>
        <row r="21">
          <cell r="R21">
            <v>0</v>
          </cell>
        </row>
        <row r="24">
          <cell r="Q24">
            <v>0</v>
          </cell>
          <cell r="R24">
            <v>0</v>
          </cell>
        </row>
        <row r="28">
          <cell r="R28">
            <v>0</v>
          </cell>
        </row>
        <row r="73">
          <cell r="Q73">
            <v>0</v>
          </cell>
          <cell r="R73">
            <v>0</v>
          </cell>
        </row>
        <row r="75">
          <cell r="P75">
            <v>0</v>
          </cell>
          <cell r="Q75">
            <v>0</v>
          </cell>
          <cell r="R75">
            <v>0</v>
          </cell>
          <cell r="AA75">
            <v>0</v>
          </cell>
          <cell r="AB75">
            <v>0</v>
          </cell>
        </row>
        <row r="77">
          <cell r="P77">
            <v>0</v>
          </cell>
          <cell r="Q77">
            <v>0</v>
          </cell>
          <cell r="R77">
            <v>0</v>
          </cell>
          <cell r="AA77">
            <v>0</v>
          </cell>
          <cell r="AB77">
            <v>0</v>
          </cell>
        </row>
        <row r="83">
          <cell r="Q83">
            <v>0</v>
          </cell>
        </row>
        <row r="85">
          <cell r="Q85">
            <v>0</v>
          </cell>
          <cell r="R85">
            <v>0</v>
          </cell>
        </row>
      </sheetData>
      <sheetData sheetId="3" refreshError="1">
        <row r="14">
          <cell r="P14">
            <v>290.60000000000002</v>
          </cell>
        </row>
        <row r="15">
          <cell r="Q15">
            <v>0</v>
          </cell>
          <cell r="R15">
            <v>0</v>
          </cell>
        </row>
        <row r="18">
          <cell r="R18">
            <v>0</v>
          </cell>
        </row>
        <row r="21">
          <cell r="R21">
            <v>0</v>
          </cell>
        </row>
        <row r="24">
          <cell r="Q24">
            <v>0</v>
          </cell>
          <cell r="R24">
            <v>0</v>
          </cell>
        </row>
        <row r="28">
          <cell r="R28">
            <v>0</v>
          </cell>
        </row>
        <row r="73">
          <cell r="Q73">
            <v>0</v>
          </cell>
          <cell r="R73">
            <v>0</v>
          </cell>
        </row>
        <row r="75">
          <cell r="P75">
            <v>0</v>
          </cell>
          <cell r="Q75">
            <v>0</v>
          </cell>
          <cell r="R75">
            <v>0</v>
          </cell>
          <cell r="AA75">
            <v>0</v>
          </cell>
          <cell r="AB75">
            <v>0</v>
          </cell>
        </row>
        <row r="77">
          <cell r="P77">
            <v>0</v>
          </cell>
          <cell r="Q77">
            <v>0</v>
          </cell>
          <cell r="R77">
            <v>0</v>
          </cell>
          <cell r="AA77">
            <v>0</v>
          </cell>
          <cell r="AB77">
            <v>0</v>
          </cell>
        </row>
        <row r="83">
          <cell r="Q83">
            <v>0</v>
          </cell>
        </row>
        <row r="85">
          <cell r="Q85">
            <v>0</v>
          </cell>
          <cell r="R85">
            <v>0</v>
          </cell>
        </row>
      </sheetData>
      <sheetData sheetId="4" refreshError="1">
        <row r="14">
          <cell r="P14">
            <v>311.7</v>
          </cell>
        </row>
        <row r="15">
          <cell r="Q15">
            <v>0</v>
          </cell>
          <cell r="R15">
            <v>0</v>
          </cell>
        </row>
        <row r="18">
          <cell r="R18">
            <v>0</v>
          </cell>
        </row>
        <row r="21">
          <cell r="R21">
            <v>0</v>
          </cell>
        </row>
        <row r="24">
          <cell r="Q24">
            <v>0</v>
          </cell>
          <cell r="R24">
            <v>0</v>
          </cell>
        </row>
        <row r="28">
          <cell r="R28">
            <v>0</v>
          </cell>
        </row>
        <row r="73">
          <cell r="Q73">
            <v>0</v>
          </cell>
          <cell r="R73">
            <v>0</v>
          </cell>
        </row>
        <row r="75">
          <cell r="P75">
            <v>0</v>
          </cell>
          <cell r="Q75">
            <v>0</v>
          </cell>
          <cell r="R75">
            <v>0</v>
          </cell>
          <cell r="AA75">
            <v>0</v>
          </cell>
          <cell r="AB75">
            <v>0</v>
          </cell>
        </row>
        <row r="77">
          <cell r="P77">
            <v>0</v>
          </cell>
          <cell r="Q77">
            <v>0</v>
          </cell>
          <cell r="R77">
            <v>0</v>
          </cell>
          <cell r="AA77">
            <v>0</v>
          </cell>
          <cell r="AB77">
            <v>0</v>
          </cell>
        </row>
        <row r="83">
          <cell r="Q83">
            <v>0</v>
          </cell>
        </row>
        <row r="85">
          <cell r="Q85">
            <v>0</v>
          </cell>
          <cell r="R85">
            <v>0</v>
          </cell>
        </row>
      </sheetData>
      <sheetData sheetId="5" refreshError="1">
        <row r="14">
          <cell r="P14">
            <v>336</v>
          </cell>
        </row>
        <row r="15">
          <cell r="Q15">
            <v>0</v>
          </cell>
          <cell r="R15">
            <v>0</v>
          </cell>
        </row>
        <row r="18">
          <cell r="R18">
            <v>0</v>
          </cell>
        </row>
        <row r="21">
          <cell r="R21">
            <v>0</v>
          </cell>
        </row>
        <row r="24">
          <cell r="Q24">
            <v>0</v>
          </cell>
          <cell r="R24">
            <v>0</v>
          </cell>
        </row>
        <row r="28">
          <cell r="R28">
            <v>0</v>
          </cell>
        </row>
        <row r="73">
          <cell r="Q73">
            <v>0</v>
          </cell>
          <cell r="R73">
            <v>0</v>
          </cell>
        </row>
        <row r="75">
          <cell r="P75">
            <v>0</v>
          </cell>
          <cell r="Q75">
            <v>0</v>
          </cell>
          <cell r="R75">
            <v>0</v>
          </cell>
          <cell r="AA75">
            <v>0</v>
          </cell>
          <cell r="AB75">
            <v>0</v>
          </cell>
        </row>
        <row r="77">
          <cell r="P77">
            <v>0</v>
          </cell>
          <cell r="Q77">
            <v>0</v>
          </cell>
          <cell r="R77">
            <v>0</v>
          </cell>
          <cell r="AA77">
            <v>0</v>
          </cell>
          <cell r="AB77">
            <v>0</v>
          </cell>
        </row>
        <row r="83">
          <cell r="Q83">
            <v>0</v>
          </cell>
        </row>
        <row r="85">
          <cell r="Q85">
            <v>0</v>
          </cell>
          <cell r="R85">
            <v>0</v>
          </cell>
        </row>
      </sheetData>
      <sheetData sheetId="6" refreshError="1">
        <row r="14">
          <cell r="P14">
            <v>299.7</v>
          </cell>
        </row>
        <row r="15">
          <cell r="Q15">
            <v>0</v>
          </cell>
          <cell r="R15">
            <v>0</v>
          </cell>
        </row>
        <row r="18">
          <cell r="R18">
            <v>0</v>
          </cell>
        </row>
        <row r="21">
          <cell r="R21">
            <v>0</v>
          </cell>
        </row>
        <row r="24">
          <cell r="Q24">
            <v>0</v>
          </cell>
          <cell r="R24">
            <v>0</v>
          </cell>
        </row>
        <row r="28">
          <cell r="R28">
            <v>0</v>
          </cell>
        </row>
        <row r="73">
          <cell r="Q73">
            <v>0</v>
          </cell>
          <cell r="R73">
            <v>0</v>
          </cell>
        </row>
        <row r="75">
          <cell r="P75">
            <v>0</v>
          </cell>
          <cell r="Q75">
            <v>0</v>
          </cell>
          <cell r="R75">
            <v>0</v>
          </cell>
          <cell r="AA75">
            <v>0</v>
          </cell>
          <cell r="AB75">
            <v>0</v>
          </cell>
        </row>
        <row r="77">
          <cell r="P77">
            <v>0</v>
          </cell>
          <cell r="Q77">
            <v>0</v>
          </cell>
          <cell r="R77">
            <v>0</v>
          </cell>
          <cell r="AA77">
            <v>0</v>
          </cell>
          <cell r="AB77">
            <v>0</v>
          </cell>
        </row>
        <row r="83">
          <cell r="Q83">
            <v>0</v>
          </cell>
        </row>
        <row r="85">
          <cell r="Q85">
            <v>0</v>
          </cell>
          <cell r="R85">
            <v>0</v>
          </cell>
        </row>
      </sheetData>
      <sheetData sheetId="7" refreshError="1">
        <row r="14">
          <cell r="P14">
            <v>0</v>
          </cell>
        </row>
        <row r="15">
          <cell r="Q15">
            <v>0</v>
          </cell>
          <cell r="R15">
            <v>0</v>
          </cell>
        </row>
        <row r="18">
          <cell r="R18">
            <v>0</v>
          </cell>
        </row>
        <row r="21">
          <cell r="R21">
            <v>0</v>
          </cell>
        </row>
        <row r="24">
          <cell r="Q24">
            <v>0</v>
          </cell>
          <cell r="R24">
            <v>0</v>
          </cell>
        </row>
        <row r="28">
          <cell r="R28">
            <v>0</v>
          </cell>
        </row>
        <row r="73">
          <cell r="Q73">
            <v>0</v>
          </cell>
          <cell r="R73">
            <v>0</v>
          </cell>
        </row>
        <row r="75">
          <cell r="P75">
            <v>0</v>
          </cell>
          <cell r="Q75">
            <v>0</v>
          </cell>
          <cell r="R75">
            <v>0</v>
          </cell>
          <cell r="AA75">
            <v>0</v>
          </cell>
          <cell r="AB75">
            <v>0</v>
          </cell>
        </row>
        <row r="77">
          <cell r="P77">
            <v>0</v>
          </cell>
          <cell r="Q77">
            <v>0</v>
          </cell>
          <cell r="R77">
            <v>0</v>
          </cell>
          <cell r="AA77">
            <v>0</v>
          </cell>
          <cell r="AB77">
            <v>0</v>
          </cell>
        </row>
        <row r="83">
          <cell r="Q83">
            <v>0</v>
          </cell>
        </row>
        <row r="85">
          <cell r="Q85">
            <v>0</v>
          </cell>
          <cell r="R85">
            <v>0</v>
          </cell>
        </row>
      </sheetData>
      <sheetData sheetId="8" refreshError="1">
        <row r="14">
          <cell r="P14">
            <v>0</v>
          </cell>
        </row>
        <row r="15">
          <cell r="Q15">
            <v>0</v>
          </cell>
          <cell r="R15">
            <v>0</v>
          </cell>
        </row>
        <row r="18">
          <cell r="R18">
            <v>0</v>
          </cell>
        </row>
        <row r="21">
          <cell r="R21">
            <v>0</v>
          </cell>
        </row>
        <row r="24">
          <cell r="Q24">
            <v>0</v>
          </cell>
          <cell r="R24">
            <v>0</v>
          </cell>
        </row>
        <row r="28">
          <cell r="R28">
            <v>0</v>
          </cell>
        </row>
        <row r="73">
          <cell r="Q73">
            <v>0</v>
          </cell>
          <cell r="R73">
            <v>0</v>
          </cell>
        </row>
        <row r="75">
          <cell r="P75">
            <v>0</v>
          </cell>
          <cell r="Q75">
            <v>0</v>
          </cell>
          <cell r="R75">
            <v>0</v>
          </cell>
          <cell r="AA75">
            <v>0</v>
          </cell>
          <cell r="AB75">
            <v>0</v>
          </cell>
        </row>
        <row r="77">
          <cell r="P77">
            <v>0</v>
          </cell>
          <cell r="Q77">
            <v>0</v>
          </cell>
          <cell r="R77">
            <v>0</v>
          </cell>
          <cell r="AA77">
            <v>0</v>
          </cell>
          <cell r="AB77">
            <v>0</v>
          </cell>
        </row>
        <row r="83">
          <cell r="Q83">
            <v>0</v>
          </cell>
        </row>
        <row r="85">
          <cell r="Q85">
            <v>0</v>
          </cell>
          <cell r="R85">
            <v>0</v>
          </cell>
        </row>
      </sheetData>
      <sheetData sheetId="9" refreshError="1">
        <row r="14">
          <cell r="P14">
            <v>0</v>
          </cell>
        </row>
        <row r="15">
          <cell r="Q15">
            <v>0</v>
          </cell>
          <cell r="R15">
            <v>0</v>
          </cell>
        </row>
        <row r="18">
          <cell r="R18">
            <v>0</v>
          </cell>
        </row>
        <row r="21">
          <cell r="R21">
            <v>0</v>
          </cell>
        </row>
        <row r="24">
          <cell r="Q24">
            <v>0</v>
          </cell>
          <cell r="R24">
            <v>0</v>
          </cell>
        </row>
        <row r="28">
          <cell r="R28">
            <v>0</v>
          </cell>
        </row>
        <row r="73">
          <cell r="Q73">
            <v>0</v>
          </cell>
          <cell r="R73">
            <v>0</v>
          </cell>
        </row>
        <row r="75">
          <cell r="P75">
            <v>0</v>
          </cell>
          <cell r="Q75">
            <v>0</v>
          </cell>
          <cell r="R75">
            <v>0</v>
          </cell>
          <cell r="AA75">
            <v>0</v>
          </cell>
          <cell r="AB75">
            <v>0</v>
          </cell>
        </row>
        <row r="77">
          <cell r="P77">
            <v>0</v>
          </cell>
          <cell r="Q77">
            <v>0</v>
          </cell>
          <cell r="R77">
            <v>0</v>
          </cell>
          <cell r="AA77">
            <v>0</v>
          </cell>
          <cell r="AB77">
            <v>0</v>
          </cell>
        </row>
        <row r="83">
          <cell r="Q83">
            <v>0</v>
          </cell>
        </row>
        <row r="85">
          <cell r="Q85">
            <v>0</v>
          </cell>
          <cell r="R85">
            <v>0</v>
          </cell>
        </row>
      </sheetData>
      <sheetData sheetId="10" refreshError="1">
        <row r="13">
          <cell r="P13">
            <v>50</v>
          </cell>
        </row>
        <row r="14">
          <cell r="Q14">
            <v>0</v>
          </cell>
          <cell r="R14">
            <v>0</v>
          </cell>
        </row>
        <row r="17">
          <cell r="R17">
            <v>0</v>
          </cell>
        </row>
        <row r="20">
          <cell r="R20">
            <v>0</v>
          </cell>
        </row>
        <row r="23">
          <cell r="Q23">
            <v>0</v>
          </cell>
          <cell r="R23">
            <v>0</v>
          </cell>
        </row>
        <row r="27">
          <cell r="R27">
            <v>0</v>
          </cell>
        </row>
        <row r="72">
          <cell r="Q72">
            <v>0</v>
          </cell>
          <cell r="R72">
            <v>0</v>
          </cell>
        </row>
        <row r="74">
          <cell r="P74">
            <v>0</v>
          </cell>
          <cell r="Q74">
            <v>0</v>
          </cell>
          <cell r="R74">
            <v>0</v>
          </cell>
          <cell r="AA74">
            <v>0</v>
          </cell>
          <cell r="AB74">
            <v>0</v>
          </cell>
        </row>
        <row r="76">
          <cell r="P76">
            <v>0</v>
          </cell>
          <cell r="Q76">
            <v>0</v>
          </cell>
          <cell r="R76">
            <v>0</v>
          </cell>
          <cell r="AA76">
            <v>0</v>
          </cell>
          <cell r="AB76">
            <v>0</v>
          </cell>
        </row>
        <row r="82">
          <cell r="Q82">
            <v>0</v>
          </cell>
        </row>
        <row r="84">
          <cell r="Q84">
            <v>0</v>
          </cell>
          <cell r="R84">
            <v>0</v>
          </cell>
        </row>
      </sheetData>
      <sheetData sheetId="11" refreshError="1">
        <row r="14">
          <cell r="P14">
            <v>33.988999999999997</v>
          </cell>
        </row>
        <row r="15">
          <cell r="Q15">
            <v>0</v>
          </cell>
          <cell r="R15">
            <v>0</v>
          </cell>
        </row>
        <row r="18">
          <cell r="R18">
            <v>0</v>
          </cell>
        </row>
        <row r="21">
          <cell r="R21">
            <v>0</v>
          </cell>
        </row>
        <row r="24">
          <cell r="Q24">
            <v>0</v>
          </cell>
          <cell r="R24">
            <v>0</v>
          </cell>
        </row>
        <row r="28">
          <cell r="R28">
            <v>0</v>
          </cell>
        </row>
        <row r="73">
          <cell r="Q73">
            <v>0</v>
          </cell>
          <cell r="R73">
            <v>0</v>
          </cell>
        </row>
        <row r="75">
          <cell r="P75">
            <v>0</v>
          </cell>
          <cell r="Q75">
            <v>0</v>
          </cell>
          <cell r="R75">
            <v>0</v>
          </cell>
          <cell r="AA75">
            <v>0</v>
          </cell>
          <cell r="AB75">
            <v>0</v>
          </cell>
        </row>
        <row r="77">
          <cell r="P77">
            <v>0</v>
          </cell>
          <cell r="Q77">
            <v>0</v>
          </cell>
          <cell r="R77">
            <v>0</v>
          </cell>
          <cell r="AA77">
            <v>0</v>
          </cell>
          <cell r="AB77">
            <v>0</v>
          </cell>
        </row>
        <row r="83">
          <cell r="Q83">
            <v>0</v>
          </cell>
        </row>
        <row r="85">
          <cell r="Q85">
            <v>0</v>
          </cell>
          <cell r="R85">
            <v>0</v>
          </cell>
        </row>
      </sheetData>
      <sheetData sheetId="12" refreshError="1">
        <row r="14">
          <cell r="P14">
            <v>75.400000000000006</v>
          </cell>
        </row>
        <row r="15">
          <cell r="Q15">
            <v>0</v>
          </cell>
          <cell r="R15">
            <v>0</v>
          </cell>
        </row>
        <row r="18">
          <cell r="R18">
            <v>0</v>
          </cell>
        </row>
        <row r="21">
          <cell r="R21">
            <v>0</v>
          </cell>
        </row>
        <row r="24">
          <cell r="Q24">
            <v>0</v>
          </cell>
          <cell r="R24">
            <v>0</v>
          </cell>
        </row>
        <row r="28">
          <cell r="R28">
            <v>0</v>
          </cell>
        </row>
        <row r="73">
          <cell r="Q73">
            <v>0</v>
          </cell>
          <cell r="R73">
            <v>0</v>
          </cell>
        </row>
        <row r="75">
          <cell r="P75">
            <v>0</v>
          </cell>
          <cell r="Q75">
            <v>0</v>
          </cell>
          <cell r="R75">
            <v>0</v>
          </cell>
          <cell r="AA75">
            <v>0</v>
          </cell>
          <cell r="AB75">
            <v>0</v>
          </cell>
        </row>
        <row r="77">
          <cell r="P77">
            <v>0</v>
          </cell>
          <cell r="Q77">
            <v>0</v>
          </cell>
          <cell r="R77">
            <v>0</v>
          </cell>
          <cell r="AA77">
            <v>0</v>
          </cell>
          <cell r="AB77">
            <v>0</v>
          </cell>
        </row>
        <row r="83">
          <cell r="Q83">
            <v>0</v>
          </cell>
        </row>
        <row r="85">
          <cell r="Q85">
            <v>0</v>
          </cell>
          <cell r="R85">
            <v>0</v>
          </cell>
        </row>
      </sheetData>
      <sheetData sheetId="13" refreshError="1">
        <row r="14">
          <cell r="P14">
            <v>103.32</v>
          </cell>
        </row>
        <row r="15">
          <cell r="Q15">
            <v>0</v>
          </cell>
          <cell r="R15">
            <v>0</v>
          </cell>
        </row>
        <row r="18">
          <cell r="R18">
            <v>0</v>
          </cell>
        </row>
        <row r="21">
          <cell r="R21">
            <v>0</v>
          </cell>
        </row>
        <row r="24">
          <cell r="Q24">
            <v>0</v>
          </cell>
          <cell r="R24">
            <v>0</v>
          </cell>
        </row>
        <row r="28">
          <cell r="R28">
            <v>0</v>
          </cell>
        </row>
        <row r="73">
          <cell r="Q73">
            <v>0</v>
          </cell>
          <cell r="R73">
            <v>0</v>
          </cell>
        </row>
        <row r="75">
          <cell r="P75">
            <v>0</v>
          </cell>
          <cell r="Q75">
            <v>0</v>
          </cell>
          <cell r="R75">
            <v>0</v>
          </cell>
          <cell r="AA75">
            <v>0</v>
          </cell>
          <cell r="AB75">
            <v>0</v>
          </cell>
        </row>
        <row r="77">
          <cell r="P77">
            <v>0</v>
          </cell>
          <cell r="Q77">
            <v>0</v>
          </cell>
          <cell r="R77">
            <v>0</v>
          </cell>
          <cell r="AA77">
            <v>0</v>
          </cell>
          <cell r="AB77">
            <v>0</v>
          </cell>
        </row>
        <row r="83">
          <cell r="Q83">
            <v>0</v>
          </cell>
        </row>
        <row r="85">
          <cell r="Q85">
            <v>0</v>
          </cell>
          <cell r="R85">
            <v>0</v>
          </cell>
        </row>
      </sheetData>
      <sheetData sheetId="14" refreshError="1">
        <row r="14">
          <cell r="P14">
            <v>58</v>
          </cell>
        </row>
        <row r="15">
          <cell r="Q15">
            <v>0</v>
          </cell>
          <cell r="R15">
            <v>0</v>
          </cell>
        </row>
        <row r="18">
          <cell r="R18">
            <v>0</v>
          </cell>
        </row>
        <row r="21">
          <cell r="R21">
            <v>0</v>
          </cell>
        </row>
        <row r="24">
          <cell r="Q24">
            <v>0</v>
          </cell>
          <cell r="R24">
            <v>0</v>
          </cell>
        </row>
        <row r="28">
          <cell r="R28">
            <v>0</v>
          </cell>
        </row>
        <row r="73">
          <cell r="Q73">
            <v>0</v>
          </cell>
          <cell r="R73">
            <v>0</v>
          </cell>
        </row>
        <row r="75">
          <cell r="P75">
            <v>0</v>
          </cell>
          <cell r="Q75">
            <v>0</v>
          </cell>
          <cell r="R75">
            <v>0</v>
          </cell>
          <cell r="AA75">
            <v>0</v>
          </cell>
          <cell r="AB75">
            <v>0</v>
          </cell>
        </row>
        <row r="77">
          <cell r="P77">
            <v>0</v>
          </cell>
          <cell r="Q77">
            <v>0</v>
          </cell>
          <cell r="R77">
            <v>0</v>
          </cell>
          <cell r="AA77">
            <v>0</v>
          </cell>
          <cell r="AB77">
            <v>0</v>
          </cell>
        </row>
        <row r="83">
          <cell r="Q83">
            <v>0</v>
          </cell>
        </row>
        <row r="85">
          <cell r="Q85">
            <v>0</v>
          </cell>
          <cell r="R85">
            <v>0</v>
          </cell>
        </row>
      </sheetData>
      <sheetData sheetId="15" refreshError="1">
        <row r="14">
          <cell r="P14">
            <v>17.8</v>
          </cell>
        </row>
        <row r="15">
          <cell r="Q15">
            <v>0</v>
          </cell>
          <cell r="R15">
            <v>0</v>
          </cell>
        </row>
        <row r="18">
          <cell r="R18">
            <v>0</v>
          </cell>
        </row>
        <row r="21">
          <cell r="R21">
            <v>0</v>
          </cell>
        </row>
        <row r="24">
          <cell r="Q24">
            <v>0</v>
          </cell>
          <cell r="R24">
            <v>0</v>
          </cell>
        </row>
        <row r="28">
          <cell r="R28">
            <v>0</v>
          </cell>
        </row>
        <row r="73">
          <cell r="Q73">
            <v>0</v>
          </cell>
          <cell r="R73">
            <v>0</v>
          </cell>
        </row>
        <row r="75">
          <cell r="P75">
            <v>0</v>
          </cell>
          <cell r="Q75">
            <v>0</v>
          </cell>
          <cell r="R75">
            <v>0</v>
          </cell>
          <cell r="AA75">
            <v>0</v>
          </cell>
          <cell r="AB75">
            <v>0</v>
          </cell>
        </row>
        <row r="77">
          <cell r="P77">
            <v>0</v>
          </cell>
          <cell r="Q77">
            <v>0</v>
          </cell>
          <cell r="R77">
            <v>0</v>
          </cell>
          <cell r="AA77">
            <v>0</v>
          </cell>
          <cell r="AB77">
            <v>0</v>
          </cell>
        </row>
        <row r="83">
          <cell r="Q83">
            <v>0</v>
          </cell>
        </row>
        <row r="85">
          <cell r="Q85">
            <v>0</v>
          </cell>
          <cell r="R85">
            <v>0</v>
          </cell>
        </row>
      </sheetData>
      <sheetData sheetId="16" refreshError="1">
        <row r="14">
          <cell r="P14">
            <v>90.6</v>
          </cell>
        </row>
        <row r="15">
          <cell r="Q15">
            <v>0</v>
          </cell>
          <cell r="R15">
            <v>0</v>
          </cell>
        </row>
        <row r="18">
          <cell r="R18">
            <v>0</v>
          </cell>
        </row>
        <row r="21">
          <cell r="R21">
            <v>0</v>
          </cell>
        </row>
        <row r="24">
          <cell r="Q24">
            <v>0</v>
          </cell>
          <cell r="R24">
            <v>0</v>
          </cell>
        </row>
        <row r="28">
          <cell r="R28">
            <v>0</v>
          </cell>
        </row>
        <row r="73">
          <cell r="Q73">
            <v>0</v>
          </cell>
          <cell r="R73">
            <v>0</v>
          </cell>
        </row>
        <row r="75">
          <cell r="P75">
            <v>0</v>
          </cell>
          <cell r="Q75">
            <v>0</v>
          </cell>
          <cell r="R75">
            <v>0</v>
          </cell>
          <cell r="AA75">
            <v>0</v>
          </cell>
          <cell r="AB75">
            <v>0</v>
          </cell>
        </row>
        <row r="77">
          <cell r="P77">
            <v>0</v>
          </cell>
          <cell r="Q77">
            <v>0</v>
          </cell>
          <cell r="R77">
            <v>0</v>
          </cell>
          <cell r="AA77">
            <v>0</v>
          </cell>
          <cell r="AB77">
            <v>0</v>
          </cell>
        </row>
        <row r="83">
          <cell r="Q83">
            <v>0</v>
          </cell>
        </row>
        <row r="85">
          <cell r="Q85">
            <v>0</v>
          </cell>
          <cell r="R85">
            <v>0</v>
          </cell>
        </row>
      </sheetData>
      <sheetData sheetId="17" refreshError="1">
        <row r="14">
          <cell r="P14">
            <v>0</v>
          </cell>
        </row>
        <row r="15">
          <cell r="Q15">
            <v>0</v>
          </cell>
          <cell r="R15">
            <v>0</v>
          </cell>
        </row>
        <row r="18">
          <cell r="R18">
            <v>0</v>
          </cell>
        </row>
        <row r="21">
          <cell r="R21">
            <v>0</v>
          </cell>
        </row>
        <row r="24">
          <cell r="Q24">
            <v>0</v>
          </cell>
          <cell r="R24">
            <v>0</v>
          </cell>
        </row>
        <row r="28">
          <cell r="R28">
            <v>0</v>
          </cell>
        </row>
        <row r="73">
          <cell r="Q73">
            <v>0</v>
          </cell>
          <cell r="R73">
            <v>0</v>
          </cell>
        </row>
        <row r="75">
          <cell r="P75">
            <v>0</v>
          </cell>
          <cell r="Q75">
            <v>0</v>
          </cell>
          <cell r="R75">
            <v>0</v>
          </cell>
          <cell r="AA75">
            <v>0</v>
          </cell>
          <cell r="AB75">
            <v>0</v>
          </cell>
        </row>
        <row r="77">
          <cell r="P77">
            <v>0</v>
          </cell>
          <cell r="Q77">
            <v>0</v>
          </cell>
          <cell r="R77">
            <v>0</v>
          </cell>
          <cell r="AA77">
            <v>0</v>
          </cell>
          <cell r="AB77">
            <v>0</v>
          </cell>
        </row>
        <row r="83">
          <cell r="Q83">
            <v>0</v>
          </cell>
        </row>
        <row r="85">
          <cell r="Q85">
            <v>0</v>
          </cell>
          <cell r="R85">
            <v>0</v>
          </cell>
        </row>
      </sheetData>
      <sheetData sheetId="18" refreshError="1">
        <row r="14">
          <cell r="P14">
            <v>0</v>
          </cell>
        </row>
        <row r="15">
          <cell r="Q15">
            <v>0</v>
          </cell>
          <cell r="R15">
            <v>0</v>
          </cell>
        </row>
        <row r="18">
          <cell r="R18">
            <v>0</v>
          </cell>
        </row>
        <row r="21">
          <cell r="R21">
            <v>0</v>
          </cell>
        </row>
        <row r="24">
          <cell r="Q24">
            <v>0</v>
          </cell>
          <cell r="R24">
            <v>0</v>
          </cell>
        </row>
        <row r="28">
          <cell r="R28">
            <v>0</v>
          </cell>
        </row>
        <row r="76">
          <cell r="Q76">
            <v>0</v>
          </cell>
          <cell r="R76">
            <v>0</v>
          </cell>
        </row>
        <row r="78">
          <cell r="P78">
            <v>0</v>
          </cell>
          <cell r="Q78">
            <v>0</v>
          </cell>
          <cell r="R78">
            <v>0</v>
          </cell>
          <cell r="AA78">
            <v>0</v>
          </cell>
          <cell r="AB78">
            <v>0</v>
          </cell>
        </row>
        <row r="80">
          <cell r="P80">
            <v>0</v>
          </cell>
          <cell r="Q80">
            <v>0</v>
          </cell>
          <cell r="R80">
            <v>0</v>
          </cell>
          <cell r="AA80">
            <v>0</v>
          </cell>
          <cell r="AB80">
            <v>0</v>
          </cell>
        </row>
        <row r="86">
          <cell r="Q86">
            <v>0</v>
          </cell>
        </row>
        <row r="88">
          <cell r="Q88">
            <v>0</v>
          </cell>
          <cell r="R88">
            <v>0</v>
          </cell>
        </row>
      </sheetData>
      <sheetData sheetId="19" refreshError="1">
        <row r="14">
          <cell r="P14">
            <v>0</v>
          </cell>
        </row>
        <row r="15">
          <cell r="Q15">
            <v>0</v>
          </cell>
          <cell r="R15">
            <v>0</v>
          </cell>
        </row>
        <row r="18">
          <cell r="R18">
            <v>0</v>
          </cell>
        </row>
        <row r="21">
          <cell r="R21">
            <v>0</v>
          </cell>
        </row>
        <row r="24">
          <cell r="Q24">
            <v>0</v>
          </cell>
          <cell r="R24">
            <v>0</v>
          </cell>
        </row>
        <row r="28">
          <cell r="R28">
            <v>0</v>
          </cell>
        </row>
        <row r="73">
          <cell r="Q73">
            <v>0</v>
          </cell>
          <cell r="R73">
            <v>0</v>
          </cell>
        </row>
        <row r="75">
          <cell r="P75">
            <v>0</v>
          </cell>
          <cell r="Q75">
            <v>0</v>
          </cell>
          <cell r="R75">
            <v>0</v>
          </cell>
          <cell r="AA75">
            <v>0</v>
          </cell>
          <cell r="AB75">
            <v>0</v>
          </cell>
        </row>
        <row r="77">
          <cell r="P77">
            <v>0</v>
          </cell>
          <cell r="Q77">
            <v>0</v>
          </cell>
          <cell r="R77">
            <v>0</v>
          </cell>
          <cell r="AA77">
            <v>0</v>
          </cell>
          <cell r="AB77">
            <v>0</v>
          </cell>
        </row>
        <row r="83">
          <cell r="Q83">
            <v>0</v>
          </cell>
        </row>
        <row r="85">
          <cell r="Q85">
            <v>0</v>
          </cell>
          <cell r="R85">
            <v>0</v>
          </cell>
        </row>
      </sheetData>
      <sheetData sheetId="20" refreshError="1">
        <row r="14">
          <cell r="P14">
            <v>46.7</v>
          </cell>
        </row>
        <row r="15">
          <cell r="Q15">
            <v>0</v>
          </cell>
          <cell r="R15">
            <v>0</v>
          </cell>
        </row>
        <row r="18">
          <cell r="R18">
            <v>0</v>
          </cell>
        </row>
        <row r="21">
          <cell r="R21">
            <v>0</v>
          </cell>
        </row>
        <row r="24">
          <cell r="Q24">
            <v>0</v>
          </cell>
          <cell r="R24">
            <v>0</v>
          </cell>
        </row>
        <row r="28">
          <cell r="R28">
            <v>0</v>
          </cell>
        </row>
        <row r="73">
          <cell r="Q73">
            <v>0</v>
          </cell>
          <cell r="R73">
            <v>0</v>
          </cell>
        </row>
        <row r="75">
          <cell r="P75">
            <v>0</v>
          </cell>
          <cell r="Q75">
            <v>0</v>
          </cell>
          <cell r="R75">
            <v>0</v>
          </cell>
          <cell r="AA75">
            <v>0</v>
          </cell>
          <cell r="AB75">
            <v>0</v>
          </cell>
        </row>
        <row r="77">
          <cell r="P77">
            <v>0</v>
          </cell>
          <cell r="Q77">
            <v>0</v>
          </cell>
          <cell r="R77">
            <v>0</v>
          </cell>
          <cell r="AA77">
            <v>0</v>
          </cell>
          <cell r="AB77">
            <v>0</v>
          </cell>
        </row>
        <row r="83">
          <cell r="Q83">
            <v>0</v>
          </cell>
        </row>
        <row r="85">
          <cell r="Q85">
            <v>0</v>
          </cell>
          <cell r="R85">
            <v>0</v>
          </cell>
        </row>
      </sheetData>
      <sheetData sheetId="21" refreshError="1">
        <row r="14">
          <cell r="P14">
            <v>21.3</v>
          </cell>
        </row>
        <row r="15">
          <cell r="Q15">
            <v>0</v>
          </cell>
          <cell r="R15">
            <v>0</v>
          </cell>
        </row>
        <row r="18">
          <cell r="R18">
            <v>0</v>
          </cell>
        </row>
        <row r="21">
          <cell r="R21">
            <v>0</v>
          </cell>
        </row>
        <row r="24">
          <cell r="Q24">
            <v>0</v>
          </cell>
          <cell r="R24">
            <v>0</v>
          </cell>
        </row>
        <row r="28">
          <cell r="R28">
            <v>0</v>
          </cell>
        </row>
        <row r="73">
          <cell r="Q73">
            <v>0</v>
          </cell>
          <cell r="R73">
            <v>0</v>
          </cell>
        </row>
        <row r="75">
          <cell r="P75">
            <v>0</v>
          </cell>
          <cell r="Q75">
            <v>0</v>
          </cell>
          <cell r="R75">
            <v>0</v>
          </cell>
          <cell r="AA75">
            <v>0</v>
          </cell>
          <cell r="AB75">
            <v>0</v>
          </cell>
        </row>
        <row r="77">
          <cell r="P77">
            <v>0</v>
          </cell>
          <cell r="Q77">
            <v>0</v>
          </cell>
          <cell r="R77">
            <v>0</v>
          </cell>
          <cell r="AA77">
            <v>0</v>
          </cell>
          <cell r="AB77">
            <v>0</v>
          </cell>
        </row>
        <row r="83">
          <cell r="Q83">
            <v>0</v>
          </cell>
        </row>
        <row r="85">
          <cell r="Q85">
            <v>0</v>
          </cell>
          <cell r="R85">
            <v>0</v>
          </cell>
        </row>
      </sheetData>
      <sheetData sheetId="22" refreshError="1">
        <row r="14">
          <cell r="P14">
            <v>0</v>
          </cell>
        </row>
        <row r="15">
          <cell r="Q15">
            <v>0</v>
          </cell>
          <cell r="R15">
            <v>0</v>
          </cell>
        </row>
        <row r="18">
          <cell r="R18">
            <v>0</v>
          </cell>
        </row>
        <row r="21">
          <cell r="R21">
            <v>0</v>
          </cell>
        </row>
        <row r="24">
          <cell r="Q24">
            <v>0</v>
          </cell>
          <cell r="R24">
            <v>0</v>
          </cell>
        </row>
        <row r="28">
          <cell r="R28">
            <v>0</v>
          </cell>
        </row>
        <row r="73">
          <cell r="Q73">
            <v>0</v>
          </cell>
          <cell r="R73">
            <v>0</v>
          </cell>
        </row>
        <row r="75">
          <cell r="P75">
            <v>0</v>
          </cell>
          <cell r="Q75">
            <v>0</v>
          </cell>
          <cell r="R75">
            <v>0</v>
          </cell>
          <cell r="AA75">
            <v>0</v>
          </cell>
          <cell r="AB75">
            <v>0</v>
          </cell>
        </row>
        <row r="77">
          <cell r="P77">
            <v>0</v>
          </cell>
          <cell r="Q77">
            <v>0</v>
          </cell>
          <cell r="R77">
            <v>0</v>
          </cell>
          <cell r="AA77">
            <v>0</v>
          </cell>
          <cell r="AB77">
            <v>0</v>
          </cell>
        </row>
        <row r="83">
          <cell r="Q83">
            <v>0</v>
          </cell>
        </row>
        <row r="85">
          <cell r="Q85">
            <v>0</v>
          </cell>
          <cell r="R85">
            <v>0</v>
          </cell>
        </row>
      </sheetData>
      <sheetData sheetId="23" refreshError="1">
        <row r="14">
          <cell r="P14">
            <v>0</v>
          </cell>
        </row>
        <row r="15">
          <cell r="Q15">
            <v>0</v>
          </cell>
          <cell r="R15">
            <v>0</v>
          </cell>
        </row>
        <row r="18">
          <cell r="R18">
            <v>0</v>
          </cell>
        </row>
        <row r="21">
          <cell r="R21">
            <v>0</v>
          </cell>
        </row>
        <row r="24">
          <cell r="Q24">
            <v>0</v>
          </cell>
          <cell r="R24">
            <v>0</v>
          </cell>
        </row>
        <row r="28">
          <cell r="R28">
            <v>0</v>
          </cell>
        </row>
        <row r="73">
          <cell r="Q73">
            <v>0</v>
          </cell>
          <cell r="R73">
            <v>0</v>
          </cell>
        </row>
        <row r="75">
          <cell r="P75">
            <v>0</v>
          </cell>
          <cell r="Q75">
            <v>0</v>
          </cell>
          <cell r="R75">
            <v>0</v>
          </cell>
          <cell r="AA75">
            <v>0</v>
          </cell>
          <cell r="AB75">
            <v>0</v>
          </cell>
        </row>
        <row r="77">
          <cell r="P77">
            <v>0</v>
          </cell>
          <cell r="Q77">
            <v>0</v>
          </cell>
          <cell r="R77">
            <v>0</v>
          </cell>
          <cell r="AA77">
            <v>0</v>
          </cell>
          <cell r="AB77">
            <v>0</v>
          </cell>
        </row>
        <row r="83">
          <cell r="Q83">
            <v>0</v>
          </cell>
        </row>
        <row r="85">
          <cell r="Q85">
            <v>0</v>
          </cell>
          <cell r="R85">
            <v>0</v>
          </cell>
        </row>
      </sheetData>
      <sheetData sheetId="24" refreshError="1">
        <row r="14">
          <cell r="P14">
            <v>0</v>
          </cell>
        </row>
        <row r="15">
          <cell r="Q15">
            <v>0</v>
          </cell>
          <cell r="R15">
            <v>0</v>
          </cell>
        </row>
        <row r="18">
          <cell r="R18">
            <v>0</v>
          </cell>
        </row>
        <row r="21">
          <cell r="R21">
            <v>0</v>
          </cell>
        </row>
        <row r="24">
          <cell r="Q24">
            <v>0</v>
          </cell>
          <cell r="R24">
            <v>0</v>
          </cell>
        </row>
        <row r="28">
          <cell r="R28">
            <v>0</v>
          </cell>
        </row>
      </sheetData>
      <sheetData sheetId="25" refreshError="1">
        <row r="14">
          <cell r="P14">
            <v>0</v>
          </cell>
        </row>
        <row r="15">
          <cell r="Q15">
            <v>0</v>
          </cell>
          <cell r="R15">
            <v>0</v>
          </cell>
        </row>
        <row r="18">
          <cell r="R18">
            <v>0</v>
          </cell>
        </row>
        <row r="21">
          <cell r="R21">
            <v>0</v>
          </cell>
        </row>
        <row r="24">
          <cell r="Q24">
            <v>0</v>
          </cell>
          <cell r="R24">
            <v>0</v>
          </cell>
        </row>
        <row r="28">
          <cell r="R28">
            <v>0</v>
          </cell>
        </row>
      </sheetData>
      <sheetData sheetId="26" refreshError="1">
        <row r="14">
          <cell r="P14">
            <v>0</v>
          </cell>
        </row>
        <row r="15">
          <cell r="Q15">
            <v>0</v>
          </cell>
          <cell r="R15">
            <v>0</v>
          </cell>
        </row>
        <row r="18">
          <cell r="R18">
            <v>0</v>
          </cell>
        </row>
        <row r="21">
          <cell r="R21">
            <v>0</v>
          </cell>
        </row>
        <row r="24">
          <cell r="Q24">
            <v>0</v>
          </cell>
          <cell r="R24">
            <v>0</v>
          </cell>
        </row>
        <row r="28">
          <cell r="R28">
            <v>0</v>
          </cell>
        </row>
      </sheetData>
      <sheetData sheetId="27" refreshError="1"/>
      <sheetData sheetId="28" refreshError="1"/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44"/>
  <sheetViews>
    <sheetView tabSelected="1" zoomScale="90" zoomScaleNormal="90" zoomScaleSheetLayoutView="110" workbookViewId="0">
      <pane ySplit="17" topLeftCell="A63" activePane="bottomLeft" state="frozen"/>
      <selection pane="bottomLeft" activeCell="E64" sqref="E64:E67"/>
    </sheetView>
  </sheetViews>
  <sheetFormatPr defaultColWidth="14.42578125" defaultRowHeight="12.75" x14ac:dyDescent="0.2"/>
  <cols>
    <col min="1" max="2" width="3.28515625" style="2" customWidth="1"/>
    <col min="3" max="3" width="3.140625" style="2" customWidth="1"/>
    <col min="4" max="4" width="3.42578125" style="2" customWidth="1"/>
    <col min="5" max="5" width="17.5703125" style="2" customWidth="1"/>
    <col min="6" max="6" width="2.5703125" style="2" customWidth="1"/>
    <col min="7" max="7" width="9.85546875" style="2" customWidth="1"/>
    <col min="8" max="8" width="3.140625" style="2" customWidth="1"/>
    <col min="9" max="9" width="3.28515625" style="2" customWidth="1"/>
    <col min="10" max="11" width="7.7109375" style="2" customWidth="1"/>
    <col min="12" max="12" width="7.5703125" style="2" customWidth="1"/>
    <col min="13" max="13" width="7.28515625" style="2" customWidth="1"/>
    <col min="14" max="14" width="7" style="2" customWidth="1"/>
    <col min="15" max="15" width="8" style="2" customWidth="1"/>
    <col min="16" max="16" width="7.85546875" style="2" customWidth="1"/>
    <col min="17" max="17" width="7.7109375" style="2" customWidth="1"/>
    <col min="18" max="18" width="6.85546875" style="2" customWidth="1"/>
    <col min="19" max="19" width="7.85546875" style="2" customWidth="1"/>
    <col min="20" max="20" width="7.28515625" style="2" customWidth="1"/>
    <col min="21" max="21" width="8.140625" style="2" customWidth="1"/>
    <col min="22" max="22" width="6.85546875" style="2" customWidth="1"/>
    <col min="23" max="23" width="7.140625" style="2" customWidth="1"/>
    <col min="24" max="24" width="7.85546875" style="2" customWidth="1"/>
    <col min="25" max="25" width="7.140625" style="2" customWidth="1"/>
    <col min="26" max="26" width="7" style="2" customWidth="1"/>
    <col min="27" max="27" width="7.42578125" style="2" customWidth="1"/>
    <col min="28" max="28" width="7.7109375" style="2" customWidth="1"/>
    <col min="29" max="29" width="18.140625" style="357" customWidth="1"/>
    <col min="30" max="32" width="4.28515625" style="357" customWidth="1"/>
    <col min="33" max="16384" width="14.42578125" style="2"/>
  </cols>
  <sheetData>
    <row r="1" spans="1:33" ht="7.5" customHeight="1" x14ac:dyDescent="0.2">
      <c r="A1" s="1"/>
      <c r="B1" s="528"/>
      <c r="C1" s="529"/>
      <c r="D1" s="529"/>
      <c r="E1" s="529"/>
      <c r="F1" s="529"/>
      <c r="G1" s="529"/>
      <c r="H1" s="529"/>
      <c r="I1" s="529"/>
      <c r="J1" s="529"/>
      <c r="K1" s="529"/>
      <c r="L1" s="529"/>
      <c r="M1" s="529"/>
      <c r="N1" s="529"/>
      <c r="O1" s="529"/>
      <c r="P1" s="529"/>
      <c r="Q1" s="529"/>
      <c r="R1" s="529"/>
      <c r="S1" s="529"/>
      <c r="T1" s="529"/>
      <c r="U1" s="529"/>
      <c r="V1" s="529"/>
      <c r="W1" s="529"/>
      <c r="X1" s="529"/>
      <c r="Y1" s="529"/>
      <c r="Z1" s="529"/>
      <c r="AA1" s="529"/>
      <c r="AB1" s="529"/>
      <c r="AC1" s="529"/>
      <c r="AD1" s="529"/>
      <c r="AE1" s="529"/>
      <c r="AF1" s="529"/>
    </row>
    <row r="2" spans="1:33" ht="12.75" customHeight="1" x14ac:dyDescent="0.2">
      <c r="A2" s="1"/>
      <c r="B2" s="383"/>
      <c r="C2" s="384"/>
      <c r="D2" s="384"/>
      <c r="E2" s="384"/>
      <c r="F2" s="384"/>
      <c r="G2" s="384"/>
      <c r="H2" s="384"/>
      <c r="I2" s="384"/>
      <c r="J2" s="384"/>
      <c r="K2" s="384"/>
      <c r="L2" s="384"/>
      <c r="M2" s="384"/>
      <c r="N2" s="384"/>
      <c r="O2" s="384"/>
      <c r="P2" s="384"/>
      <c r="Q2" s="384"/>
      <c r="R2" s="384"/>
      <c r="S2" s="384"/>
      <c r="T2" s="384"/>
      <c r="U2" s="384"/>
      <c r="V2" s="384"/>
      <c r="W2" s="384"/>
      <c r="X2" s="384"/>
      <c r="Y2" s="384"/>
      <c r="Z2" s="384"/>
      <c r="AA2" s="387" t="s">
        <v>167</v>
      </c>
      <c r="AB2" s="387"/>
      <c r="AC2" s="387"/>
      <c r="AD2" s="387"/>
      <c r="AE2" s="387"/>
      <c r="AF2" s="387"/>
      <c r="AG2" s="3"/>
    </row>
    <row r="3" spans="1:33" ht="12.75" customHeight="1" x14ac:dyDescent="0.2">
      <c r="A3" s="1"/>
      <c r="B3" s="383"/>
      <c r="C3" s="384"/>
      <c r="D3" s="384"/>
      <c r="E3" s="384"/>
      <c r="F3" s="384"/>
      <c r="G3" s="384"/>
      <c r="H3" s="384"/>
      <c r="I3" s="384"/>
      <c r="J3" s="384"/>
      <c r="K3" s="384"/>
      <c r="L3" s="384"/>
      <c r="M3" s="384"/>
      <c r="N3" s="384"/>
      <c r="O3" s="384"/>
      <c r="P3" s="384"/>
      <c r="Q3" s="384"/>
      <c r="R3" s="384"/>
      <c r="S3" s="384"/>
      <c r="T3" s="384"/>
      <c r="U3" s="384"/>
      <c r="V3" s="384"/>
      <c r="W3" s="384"/>
      <c r="X3" s="384"/>
      <c r="Y3" s="384"/>
      <c r="Z3" s="384"/>
      <c r="AA3" s="387" t="s">
        <v>170</v>
      </c>
      <c r="AB3" s="387"/>
      <c r="AC3" s="387"/>
      <c r="AD3" s="387"/>
      <c r="AE3" s="387"/>
      <c r="AF3" s="387"/>
      <c r="AG3" s="3"/>
    </row>
    <row r="4" spans="1:33" ht="12.75" customHeight="1" x14ac:dyDescent="0.2">
      <c r="A4" s="1"/>
      <c r="B4" s="383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4"/>
      <c r="N4" s="384"/>
      <c r="O4" s="384"/>
      <c r="P4" s="384"/>
      <c r="Q4" s="384"/>
      <c r="R4" s="384"/>
      <c r="S4" s="384"/>
      <c r="T4" s="384"/>
      <c r="U4" s="384"/>
      <c r="V4" s="384"/>
      <c r="W4" s="384"/>
      <c r="X4" s="384"/>
      <c r="Y4" s="384"/>
      <c r="Z4" s="384"/>
      <c r="AA4" s="387" t="s">
        <v>193</v>
      </c>
      <c r="AB4" s="387"/>
      <c r="AC4" s="387"/>
      <c r="AD4" s="387"/>
      <c r="AE4" s="387"/>
      <c r="AF4" s="387"/>
      <c r="AG4" s="3"/>
    </row>
    <row r="5" spans="1:33" ht="12.75" customHeight="1" x14ac:dyDescent="0.2">
      <c r="A5" s="1"/>
      <c r="B5" s="383"/>
      <c r="C5" s="384"/>
      <c r="D5" s="384"/>
      <c r="E5" s="384"/>
      <c r="F5" s="384"/>
      <c r="G5" s="384"/>
      <c r="H5" s="384"/>
      <c r="I5" s="384"/>
      <c r="J5" s="384"/>
      <c r="K5" s="384"/>
      <c r="L5" s="384"/>
      <c r="M5" s="384"/>
      <c r="N5" s="384"/>
      <c r="O5" s="384"/>
      <c r="P5" s="384"/>
      <c r="Q5" s="384"/>
      <c r="R5" s="384"/>
      <c r="S5" s="384"/>
      <c r="T5" s="384"/>
      <c r="U5" s="384"/>
      <c r="V5" s="384"/>
      <c r="W5" s="384"/>
      <c r="X5" s="384"/>
      <c r="Y5" s="384"/>
      <c r="Z5" s="384"/>
      <c r="AA5" s="387" t="s">
        <v>194</v>
      </c>
      <c r="AB5" s="387"/>
      <c r="AC5" s="387"/>
      <c r="AD5" s="387"/>
      <c r="AE5" s="387"/>
      <c r="AF5" s="387"/>
      <c r="AG5" s="3"/>
    </row>
    <row r="6" spans="1:33" ht="12.75" customHeight="1" x14ac:dyDescent="0.2">
      <c r="A6" s="1"/>
      <c r="B6" s="383"/>
      <c r="C6" s="384"/>
      <c r="D6" s="384"/>
      <c r="E6" s="384"/>
      <c r="F6" s="384"/>
      <c r="G6" s="384"/>
      <c r="H6" s="384"/>
      <c r="I6" s="384"/>
      <c r="J6" s="384"/>
      <c r="K6" s="384"/>
      <c r="L6" s="384"/>
      <c r="M6" s="384"/>
      <c r="N6" s="384"/>
      <c r="O6" s="384"/>
      <c r="P6" s="384"/>
      <c r="Q6" s="384"/>
      <c r="R6" s="384"/>
      <c r="S6" s="384"/>
      <c r="T6" s="384"/>
      <c r="U6" s="384"/>
      <c r="V6" s="384"/>
      <c r="W6" s="384"/>
      <c r="X6" s="384"/>
      <c r="Y6" s="384"/>
      <c r="Z6" s="384"/>
      <c r="AA6" s="387" t="s">
        <v>199</v>
      </c>
      <c r="AB6" s="387"/>
      <c r="AC6" s="387"/>
      <c r="AD6" s="387"/>
      <c r="AE6" s="387"/>
      <c r="AF6" s="387"/>
      <c r="AG6" s="3"/>
    </row>
    <row r="7" spans="1:33" ht="12.75" customHeight="1" x14ac:dyDescent="0.2">
      <c r="A7" s="1"/>
      <c r="B7" s="385"/>
      <c r="C7" s="386"/>
      <c r="D7" s="386"/>
      <c r="E7" s="386"/>
      <c r="F7" s="386"/>
      <c r="G7" s="386"/>
      <c r="H7" s="386"/>
      <c r="I7" s="386"/>
      <c r="J7" s="386"/>
      <c r="K7" s="386"/>
      <c r="L7" s="386"/>
      <c r="M7" s="386"/>
      <c r="N7" s="386"/>
      <c r="O7" s="386"/>
      <c r="P7" s="386"/>
      <c r="Q7" s="386"/>
      <c r="R7" s="386"/>
      <c r="S7" s="386"/>
      <c r="T7" s="386"/>
      <c r="U7" s="386"/>
      <c r="V7" s="386"/>
      <c r="W7" s="386"/>
      <c r="X7" s="386"/>
      <c r="Y7" s="386"/>
      <c r="Z7" s="386"/>
      <c r="AA7" s="387" t="s">
        <v>200</v>
      </c>
      <c r="AB7" s="387"/>
      <c r="AC7" s="387"/>
      <c r="AD7" s="387"/>
      <c r="AE7" s="387"/>
      <c r="AF7" s="387"/>
      <c r="AG7" s="3"/>
    </row>
    <row r="8" spans="1:33" ht="12.75" customHeight="1" x14ac:dyDescent="0.2">
      <c r="A8" s="1"/>
      <c r="B8" s="385"/>
      <c r="C8" s="386"/>
      <c r="D8" s="386"/>
      <c r="E8" s="386"/>
      <c r="F8" s="386"/>
      <c r="G8" s="386"/>
      <c r="H8" s="386"/>
      <c r="I8" s="386"/>
      <c r="J8" s="386"/>
      <c r="K8" s="386"/>
      <c r="L8" s="386"/>
      <c r="M8" s="386"/>
      <c r="N8" s="386"/>
      <c r="O8" s="386"/>
      <c r="P8" s="386"/>
      <c r="Q8" s="386"/>
      <c r="R8" s="386"/>
      <c r="S8" s="386"/>
      <c r="T8" s="386"/>
      <c r="U8" s="386"/>
      <c r="V8" s="386"/>
      <c r="W8" s="386"/>
      <c r="X8" s="386"/>
      <c r="Y8" s="386"/>
      <c r="Z8" s="386"/>
      <c r="AA8" s="387" t="s">
        <v>201</v>
      </c>
      <c r="AB8" s="387"/>
      <c r="AC8" s="387"/>
      <c r="AD8" s="387"/>
      <c r="AE8" s="387"/>
      <c r="AF8" s="387"/>
      <c r="AG8" s="3"/>
    </row>
    <row r="9" spans="1:33" ht="12.75" customHeight="1" x14ac:dyDescent="0.2">
      <c r="A9" s="295"/>
      <c r="B9" s="295"/>
      <c r="C9" s="295"/>
      <c r="D9" s="295"/>
      <c r="E9" s="295"/>
      <c r="F9" s="295"/>
      <c r="G9" s="295"/>
      <c r="H9" s="295"/>
      <c r="I9" s="295"/>
      <c r="J9" s="295"/>
      <c r="K9" s="295"/>
      <c r="L9" s="295"/>
      <c r="M9" s="295"/>
      <c r="N9" s="295"/>
      <c r="O9" s="295"/>
      <c r="P9" s="295"/>
      <c r="Q9" s="295"/>
      <c r="R9" s="295"/>
      <c r="S9" s="295"/>
      <c r="T9" s="295"/>
      <c r="U9" s="295"/>
      <c r="V9" s="295"/>
      <c r="W9" s="295"/>
      <c r="X9" s="295"/>
      <c r="Y9" s="295"/>
      <c r="Z9" s="295"/>
      <c r="AA9" s="531"/>
      <c r="AB9" s="531"/>
      <c r="AC9" s="354"/>
      <c r="AD9" s="354"/>
      <c r="AE9" s="530" t="s">
        <v>112</v>
      </c>
      <c r="AF9" s="530"/>
      <c r="AG9" s="3"/>
    </row>
    <row r="10" spans="1:33" ht="13.5" customHeight="1" x14ac:dyDescent="0.2">
      <c r="A10" s="5"/>
      <c r="B10" s="455" t="s">
        <v>195</v>
      </c>
      <c r="C10" s="454"/>
      <c r="D10" s="454"/>
      <c r="E10" s="454"/>
      <c r="F10" s="454"/>
      <c r="G10" s="454"/>
      <c r="H10" s="454"/>
      <c r="I10" s="454"/>
      <c r="J10" s="454"/>
      <c r="K10" s="454"/>
      <c r="L10" s="454"/>
      <c r="M10" s="454"/>
      <c r="N10" s="454"/>
      <c r="O10" s="454"/>
      <c r="P10" s="454"/>
      <c r="Q10" s="454"/>
      <c r="R10" s="454"/>
      <c r="S10" s="454"/>
      <c r="T10" s="454"/>
      <c r="U10" s="454"/>
      <c r="V10" s="454"/>
      <c r="W10" s="454"/>
      <c r="X10" s="454"/>
      <c r="Y10" s="454"/>
      <c r="Z10" s="454"/>
      <c r="AA10" s="454"/>
      <c r="AB10" s="454"/>
      <c r="AC10" s="454"/>
      <c r="AD10" s="454"/>
      <c r="AE10" s="454"/>
      <c r="AF10" s="454"/>
      <c r="AG10" s="31"/>
    </row>
    <row r="11" spans="1:33" ht="12.75" customHeight="1" x14ac:dyDescent="0.2">
      <c r="A11" s="5"/>
      <c r="B11" s="453" t="s">
        <v>0</v>
      </c>
      <c r="C11" s="454"/>
      <c r="D11" s="454"/>
      <c r="E11" s="454"/>
      <c r="F11" s="454"/>
      <c r="G11" s="454"/>
      <c r="H11" s="454"/>
      <c r="I11" s="454"/>
      <c r="J11" s="454"/>
      <c r="K11" s="454"/>
      <c r="L11" s="454"/>
      <c r="M11" s="454"/>
      <c r="N11" s="454"/>
      <c r="O11" s="454"/>
      <c r="P11" s="454"/>
      <c r="Q11" s="454"/>
      <c r="R11" s="454"/>
      <c r="S11" s="454"/>
      <c r="T11" s="454"/>
      <c r="U11" s="454"/>
      <c r="V11" s="454"/>
      <c r="W11" s="454"/>
      <c r="X11" s="454"/>
      <c r="Y11" s="454"/>
      <c r="Z11" s="454"/>
      <c r="AA11" s="454"/>
      <c r="AB11" s="454"/>
      <c r="AC11" s="454"/>
      <c r="AD11" s="454"/>
      <c r="AE11" s="454"/>
      <c r="AF11" s="454"/>
      <c r="AG11" s="31"/>
    </row>
    <row r="12" spans="1:33" ht="13.5" customHeight="1" x14ac:dyDescent="0.2">
      <c r="A12" s="5"/>
      <c r="B12" s="453" t="s">
        <v>166</v>
      </c>
      <c r="C12" s="454"/>
      <c r="D12" s="454"/>
      <c r="E12" s="454"/>
      <c r="F12" s="454"/>
      <c r="G12" s="454"/>
      <c r="H12" s="454"/>
      <c r="I12" s="454"/>
      <c r="J12" s="454"/>
      <c r="K12" s="454"/>
      <c r="L12" s="454"/>
      <c r="M12" s="454"/>
      <c r="N12" s="454"/>
      <c r="O12" s="454"/>
      <c r="P12" s="454"/>
      <c r="Q12" s="454"/>
      <c r="R12" s="454"/>
      <c r="S12" s="454"/>
      <c r="T12" s="454"/>
      <c r="U12" s="454"/>
      <c r="V12" s="454"/>
      <c r="W12" s="454"/>
      <c r="X12" s="454"/>
      <c r="Y12" s="454"/>
      <c r="Z12" s="454"/>
      <c r="AA12" s="454"/>
      <c r="AB12" s="454"/>
      <c r="AC12" s="454"/>
      <c r="AD12" s="454"/>
      <c r="AE12" s="454"/>
      <c r="AF12" s="454"/>
      <c r="AG12" s="31"/>
    </row>
    <row r="13" spans="1:33" ht="12.75" customHeight="1" x14ac:dyDescent="0.2">
      <c r="A13" s="5"/>
      <c r="B13" s="455" t="s">
        <v>1</v>
      </c>
      <c r="C13" s="454"/>
      <c r="D13" s="454"/>
      <c r="E13" s="454"/>
      <c r="F13" s="454"/>
      <c r="G13" s="454"/>
      <c r="H13" s="454"/>
      <c r="I13" s="454"/>
      <c r="J13" s="454"/>
      <c r="K13" s="454"/>
      <c r="L13" s="454"/>
      <c r="M13" s="454"/>
      <c r="N13" s="454"/>
      <c r="O13" s="454"/>
      <c r="P13" s="454"/>
      <c r="Q13" s="454"/>
      <c r="R13" s="454"/>
      <c r="S13" s="454"/>
      <c r="T13" s="454"/>
      <c r="U13" s="454"/>
      <c r="V13" s="454"/>
      <c r="W13" s="454"/>
      <c r="X13" s="454"/>
      <c r="Y13" s="454"/>
      <c r="Z13" s="454"/>
      <c r="AA13" s="454"/>
      <c r="AB13" s="454"/>
      <c r="AC13" s="454"/>
      <c r="AD13" s="454"/>
      <c r="AE13" s="454"/>
      <c r="AF13" s="454"/>
      <c r="AG13" s="31"/>
    </row>
    <row r="14" spans="1:33" ht="13.5" customHeight="1" thickBot="1" x14ac:dyDescent="0.25">
      <c r="A14" s="465" t="s">
        <v>111</v>
      </c>
      <c r="B14" s="465"/>
      <c r="C14" s="465"/>
      <c r="D14" s="465"/>
      <c r="E14" s="465"/>
      <c r="F14" s="465"/>
      <c r="G14" s="465"/>
      <c r="H14" s="465"/>
      <c r="I14" s="465"/>
      <c r="J14" s="465"/>
      <c r="K14" s="465"/>
      <c r="L14" s="465"/>
      <c r="M14" s="465"/>
      <c r="N14" s="465"/>
      <c r="O14" s="465"/>
      <c r="P14" s="465"/>
      <c r="Q14" s="465"/>
      <c r="R14" s="465"/>
      <c r="S14" s="465"/>
      <c r="T14" s="465"/>
      <c r="U14" s="465"/>
      <c r="V14" s="465"/>
      <c r="W14" s="465"/>
      <c r="X14" s="465"/>
      <c r="Y14" s="465"/>
      <c r="Z14" s="465"/>
      <c r="AA14" s="465"/>
      <c r="AB14" s="465"/>
      <c r="AC14" s="465"/>
      <c r="AD14" s="465"/>
      <c r="AE14" s="465"/>
      <c r="AF14" s="465"/>
      <c r="AG14" s="31"/>
    </row>
    <row r="15" spans="1:33" ht="27.75" customHeight="1" x14ac:dyDescent="0.2">
      <c r="A15" s="478" t="s">
        <v>2</v>
      </c>
      <c r="B15" s="532" t="s">
        <v>3</v>
      </c>
      <c r="C15" s="487" t="s">
        <v>4</v>
      </c>
      <c r="D15" s="487" t="s">
        <v>5</v>
      </c>
      <c r="E15" s="535" t="s">
        <v>6</v>
      </c>
      <c r="F15" s="487" t="s">
        <v>7</v>
      </c>
      <c r="G15" s="490" t="s">
        <v>8</v>
      </c>
      <c r="H15" s="474" t="s">
        <v>9</v>
      </c>
      <c r="I15" s="474" t="s">
        <v>10</v>
      </c>
      <c r="J15" s="474" t="s">
        <v>11</v>
      </c>
      <c r="K15" s="477" t="s">
        <v>171</v>
      </c>
      <c r="L15" s="460"/>
      <c r="M15" s="460"/>
      <c r="N15" s="461"/>
      <c r="O15" s="477" t="s">
        <v>172</v>
      </c>
      <c r="P15" s="460"/>
      <c r="Q15" s="460"/>
      <c r="R15" s="461"/>
      <c r="S15" s="536" t="s">
        <v>173</v>
      </c>
      <c r="T15" s="537"/>
      <c r="U15" s="537"/>
      <c r="V15" s="538"/>
      <c r="W15" s="536" t="s">
        <v>174</v>
      </c>
      <c r="X15" s="537"/>
      <c r="Y15" s="537"/>
      <c r="Z15" s="538"/>
      <c r="AA15" s="456" t="s">
        <v>147</v>
      </c>
      <c r="AB15" s="456" t="s">
        <v>175</v>
      </c>
      <c r="AC15" s="459" t="s">
        <v>121</v>
      </c>
      <c r="AD15" s="460"/>
      <c r="AE15" s="460"/>
      <c r="AF15" s="461"/>
      <c r="AG15" s="31"/>
    </row>
    <row r="16" spans="1:33" ht="12" customHeight="1" x14ac:dyDescent="0.2">
      <c r="A16" s="479"/>
      <c r="B16" s="533"/>
      <c r="C16" s="488"/>
      <c r="D16" s="488"/>
      <c r="E16" s="488"/>
      <c r="F16" s="488"/>
      <c r="G16" s="491"/>
      <c r="H16" s="475"/>
      <c r="I16" s="475"/>
      <c r="J16" s="475"/>
      <c r="K16" s="468" t="s">
        <v>12</v>
      </c>
      <c r="L16" s="470" t="s">
        <v>13</v>
      </c>
      <c r="M16" s="471"/>
      <c r="N16" s="472" t="s">
        <v>119</v>
      </c>
      <c r="O16" s="468" t="s">
        <v>12</v>
      </c>
      <c r="P16" s="470" t="s">
        <v>13</v>
      </c>
      <c r="Q16" s="471"/>
      <c r="R16" s="472" t="s">
        <v>119</v>
      </c>
      <c r="S16" s="483" t="s">
        <v>12</v>
      </c>
      <c r="T16" s="485" t="s">
        <v>13</v>
      </c>
      <c r="U16" s="486"/>
      <c r="V16" s="481" t="s">
        <v>14</v>
      </c>
      <c r="W16" s="483" t="s">
        <v>12</v>
      </c>
      <c r="X16" s="485" t="s">
        <v>13</v>
      </c>
      <c r="Y16" s="486"/>
      <c r="Z16" s="481" t="s">
        <v>119</v>
      </c>
      <c r="AA16" s="457"/>
      <c r="AB16" s="457"/>
      <c r="AC16" s="466" t="s">
        <v>15</v>
      </c>
      <c r="AD16" s="462" t="s">
        <v>120</v>
      </c>
      <c r="AE16" s="463"/>
      <c r="AF16" s="464"/>
      <c r="AG16" s="31"/>
    </row>
    <row r="17" spans="1:33" ht="121.5" customHeight="1" thickBot="1" x14ac:dyDescent="0.25">
      <c r="A17" s="480"/>
      <c r="B17" s="534"/>
      <c r="C17" s="489"/>
      <c r="D17" s="489"/>
      <c r="E17" s="489"/>
      <c r="F17" s="489"/>
      <c r="G17" s="482"/>
      <c r="H17" s="476"/>
      <c r="I17" s="476"/>
      <c r="J17" s="476"/>
      <c r="K17" s="469"/>
      <c r="L17" s="142" t="s">
        <v>12</v>
      </c>
      <c r="M17" s="142" t="s">
        <v>16</v>
      </c>
      <c r="N17" s="473"/>
      <c r="O17" s="469"/>
      <c r="P17" s="142" t="s">
        <v>12</v>
      </c>
      <c r="Q17" s="142" t="s">
        <v>16</v>
      </c>
      <c r="R17" s="473"/>
      <c r="S17" s="484"/>
      <c r="T17" s="143" t="s">
        <v>12</v>
      </c>
      <c r="U17" s="143" t="s">
        <v>16</v>
      </c>
      <c r="V17" s="482"/>
      <c r="W17" s="484"/>
      <c r="X17" s="143" t="s">
        <v>12</v>
      </c>
      <c r="Y17" s="143" t="s">
        <v>16</v>
      </c>
      <c r="Z17" s="482"/>
      <c r="AA17" s="458"/>
      <c r="AB17" s="458"/>
      <c r="AC17" s="467"/>
      <c r="AD17" s="355" t="s">
        <v>130</v>
      </c>
      <c r="AE17" s="355" t="s">
        <v>148</v>
      </c>
      <c r="AF17" s="356" t="s">
        <v>176</v>
      </c>
      <c r="AG17" s="327"/>
    </row>
    <row r="18" spans="1:33" ht="18" customHeight="1" thickBot="1" x14ac:dyDescent="0.25">
      <c r="A18" s="492" t="s">
        <v>17</v>
      </c>
      <c r="B18" s="493"/>
      <c r="C18" s="493"/>
      <c r="D18" s="493"/>
      <c r="E18" s="493"/>
      <c r="F18" s="493"/>
      <c r="G18" s="493"/>
      <c r="H18" s="493"/>
      <c r="I18" s="493"/>
      <c r="J18" s="493"/>
      <c r="K18" s="493"/>
      <c r="L18" s="493"/>
      <c r="M18" s="493"/>
      <c r="N18" s="493"/>
      <c r="O18" s="493"/>
      <c r="P18" s="493"/>
      <c r="Q18" s="493"/>
      <c r="R18" s="493"/>
      <c r="S18" s="493"/>
      <c r="T18" s="493"/>
      <c r="U18" s="493"/>
      <c r="V18" s="493"/>
      <c r="W18" s="493"/>
      <c r="X18" s="493"/>
      <c r="Y18" s="493"/>
      <c r="Z18" s="493"/>
      <c r="AA18" s="493"/>
      <c r="AB18" s="493"/>
      <c r="AC18" s="493"/>
      <c r="AD18" s="493"/>
      <c r="AE18" s="493"/>
      <c r="AF18" s="494"/>
      <c r="AG18" s="327"/>
    </row>
    <row r="19" spans="1:33" ht="19.5" customHeight="1" thickBot="1" x14ac:dyDescent="0.25">
      <c r="A19" s="360" t="s">
        <v>18</v>
      </c>
      <c r="B19" s="495" t="s">
        <v>114</v>
      </c>
      <c r="C19" s="495"/>
      <c r="D19" s="495"/>
      <c r="E19" s="495"/>
      <c r="F19" s="495"/>
      <c r="G19" s="495"/>
      <c r="H19" s="495"/>
      <c r="I19" s="495"/>
      <c r="J19" s="495"/>
      <c r="K19" s="495"/>
      <c r="L19" s="495"/>
      <c r="M19" s="495"/>
      <c r="N19" s="495"/>
      <c r="O19" s="495"/>
      <c r="P19" s="495"/>
      <c r="Q19" s="495"/>
      <c r="R19" s="495"/>
      <c r="S19" s="495"/>
      <c r="T19" s="495"/>
      <c r="U19" s="495"/>
      <c r="V19" s="495"/>
      <c r="W19" s="495"/>
      <c r="X19" s="495"/>
      <c r="Y19" s="495"/>
      <c r="Z19" s="495"/>
      <c r="AA19" s="495"/>
      <c r="AB19" s="495"/>
      <c r="AC19" s="495"/>
      <c r="AD19" s="495"/>
      <c r="AE19" s="495"/>
      <c r="AF19" s="496"/>
      <c r="AG19" s="327"/>
    </row>
    <row r="20" spans="1:33" ht="17.25" customHeight="1" thickBot="1" x14ac:dyDescent="0.25">
      <c r="A20" s="360" t="s">
        <v>18</v>
      </c>
      <c r="B20" s="146" t="s">
        <v>18</v>
      </c>
      <c r="C20" s="523" t="s">
        <v>19</v>
      </c>
      <c r="D20" s="523"/>
      <c r="E20" s="523"/>
      <c r="F20" s="523"/>
      <c r="G20" s="523"/>
      <c r="H20" s="523"/>
      <c r="I20" s="523"/>
      <c r="J20" s="523"/>
      <c r="K20" s="523"/>
      <c r="L20" s="523"/>
      <c r="M20" s="523"/>
      <c r="N20" s="523"/>
      <c r="O20" s="523"/>
      <c r="P20" s="523"/>
      <c r="Q20" s="523"/>
      <c r="R20" s="523"/>
      <c r="S20" s="523"/>
      <c r="T20" s="523"/>
      <c r="U20" s="523"/>
      <c r="V20" s="523"/>
      <c r="W20" s="523"/>
      <c r="X20" s="523"/>
      <c r="Y20" s="523"/>
      <c r="Z20" s="523"/>
      <c r="AA20" s="523"/>
      <c r="AB20" s="523"/>
      <c r="AC20" s="523"/>
      <c r="AD20" s="523"/>
      <c r="AE20" s="523"/>
      <c r="AF20" s="524"/>
      <c r="AG20" s="31"/>
    </row>
    <row r="21" spans="1:33" ht="20.25" customHeight="1" thickBot="1" x14ac:dyDescent="0.25">
      <c r="A21" s="361" t="s">
        <v>18</v>
      </c>
      <c r="B21" s="144" t="s">
        <v>18</v>
      </c>
      <c r="C21" s="145" t="s">
        <v>18</v>
      </c>
      <c r="D21" s="525" t="s">
        <v>20</v>
      </c>
      <c r="E21" s="526"/>
      <c r="F21" s="526"/>
      <c r="G21" s="526"/>
      <c r="H21" s="526"/>
      <c r="I21" s="526"/>
      <c r="J21" s="526"/>
      <c r="K21" s="526"/>
      <c r="L21" s="526"/>
      <c r="M21" s="526"/>
      <c r="N21" s="526"/>
      <c r="O21" s="526"/>
      <c r="P21" s="526"/>
      <c r="Q21" s="526"/>
      <c r="R21" s="526"/>
      <c r="S21" s="526"/>
      <c r="T21" s="526"/>
      <c r="U21" s="526"/>
      <c r="V21" s="526"/>
      <c r="W21" s="526"/>
      <c r="X21" s="526"/>
      <c r="Y21" s="526"/>
      <c r="Z21" s="526"/>
      <c r="AA21" s="526"/>
      <c r="AB21" s="526"/>
      <c r="AC21" s="526"/>
      <c r="AD21" s="526"/>
      <c r="AE21" s="526"/>
      <c r="AF21" s="527"/>
      <c r="AG21" s="31"/>
    </row>
    <row r="22" spans="1:33" ht="19.5" customHeight="1" x14ac:dyDescent="0.2">
      <c r="A22" s="497" t="s">
        <v>18</v>
      </c>
      <c r="B22" s="500" t="s">
        <v>18</v>
      </c>
      <c r="C22" s="503" t="s">
        <v>18</v>
      </c>
      <c r="D22" s="515" t="s">
        <v>18</v>
      </c>
      <c r="E22" s="444" t="s">
        <v>129</v>
      </c>
      <c r="F22" s="450"/>
      <c r="G22" s="517" t="s">
        <v>21</v>
      </c>
      <c r="H22" s="520"/>
      <c r="I22" s="402" t="s">
        <v>131</v>
      </c>
      <c r="J22" s="147" t="s">
        <v>22</v>
      </c>
      <c r="K22" s="149">
        <f>L22+N22</f>
        <v>3752.2999999999997</v>
      </c>
      <c r="L22" s="22">
        <v>3742.2</v>
      </c>
      <c r="M22" s="41">
        <v>3219.5</v>
      </c>
      <c r="N22" s="150">
        <v>10.1</v>
      </c>
      <c r="O22" s="149">
        <f>P22+R22</f>
        <v>4620.4000000000005</v>
      </c>
      <c r="P22" s="22">
        <v>4585.1000000000004</v>
      </c>
      <c r="Q22" s="22">
        <v>3903.2</v>
      </c>
      <c r="R22" s="27">
        <v>35.299999999999997</v>
      </c>
      <c r="S22" s="26">
        <f>T22+V22</f>
        <v>4767.3</v>
      </c>
      <c r="T22" s="22">
        <v>4767.3</v>
      </c>
      <c r="U22" s="22">
        <v>4214</v>
      </c>
      <c r="V22" s="27">
        <v>0</v>
      </c>
      <c r="W22" s="24">
        <v>0</v>
      </c>
      <c r="X22" s="42">
        <v>0</v>
      </c>
      <c r="Y22" s="22">
        <v>0</v>
      </c>
      <c r="Z22" s="27">
        <v>0</v>
      </c>
      <c r="AA22" s="28">
        <v>4903.8999999999996</v>
      </c>
      <c r="AB22" s="28">
        <v>5223.8999999999996</v>
      </c>
      <c r="AC22" s="447" t="s">
        <v>133</v>
      </c>
      <c r="AD22" s="450" t="s">
        <v>132</v>
      </c>
      <c r="AE22" s="450" t="s">
        <v>132</v>
      </c>
      <c r="AF22" s="429" t="s">
        <v>132</v>
      </c>
      <c r="AG22" s="31"/>
    </row>
    <row r="23" spans="1:33" ht="19.5" customHeight="1" x14ac:dyDescent="0.2">
      <c r="A23" s="498"/>
      <c r="B23" s="501"/>
      <c r="C23" s="504"/>
      <c r="D23" s="516"/>
      <c r="E23" s="445"/>
      <c r="F23" s="451"/>
      <c r="G23" s="518"/>
      <c r="H23" s="521"/>
      <c r="I23" s="403"/>
      <c r="J23" s="242" t="s">
        <v>36</v>
      </c>
      <c r="K23" s="138">
        <f>L23+N23</f>
        <v>98</v>
      </c>
      <c r="L23" s="137">
        <v>87.5</v>
      </c>
      <c r="M23" s="137">
        <v>23</v>
      </c>
      <c r="N23" s="64">
        <v>10.5</v>
      </c>
      <c r="O23" s="138">
        <f>P23+R23</f>
        <v>0</v>
      </c>
      <c r="P23" s="137">
        <v>0</v>
      </c>
      <c r="Q23" s="137">
        <v>0</v>
      </c>
      <c r="R23" s="139">
        <v>0</v>
      </c>
      <c r="S23" s="138">
        <f>T23+V23</f>
        <v>208.9</v>
      </c>
      <c r="T23" s="137">
        <v>208.9</v>
      </c>
      <c r="U23" s="137">
        <v>38.4</v>
      </c>
      <c r="V23" s="139">
        <v>0</v>
      </c>
      <c r="W23" s="155">
        <f>X23+Z23</f>
        <v>0</v>
      </c>
      <c r="X23" s="140">
        <v>0</v>
      </c>
      <c r="Y23" s="137">
        <v>0</v>
      </c>
      <c r="Z23" s="139">
        <v>0</v>
      </c>
      <c r="AA23" s="156">
        <v>0</v>
      </c>
      <c r="AB23" s="156">
        <v>0</v>
      </c>
      <c r="AC23" s="448"/>
      <c r="AD23" s="451"/>
      <c r="AE23" s="451"/>
      <c r="AF23" s="430"/>
      <c r="AG23" s="31"/>
    </row>
    <row r="24" spans="1:33" ht="18" customHeight="1" x14ac:dyDescent="0.2">
      <c r="A24" s="498"/>
      <c r="B24" s="501"/>
      <c r="C24" s="504"/>
      <c r="D24" s="516"/>
      <c r="E24" s="445"/>
      <c r="F24" s="451"/>
      <c r="G24" s="518"/>
      <c r="H24" s="521"/>
      <c r="I24" s="403"/>
      <c r="J24" s="264" t="s">
        <v>68</v>
      </c>
      <c r="K24" s="138">
        <f>L24+N24</f>
        <v>0</v>
      </c>
      <c r="L24" s="137">
        <v>0</v>
      </c>
      <c r="M24" s="137">
        <v>0</v>
      </c>
      <c r="N24" s="64">
        <v>0</v>
      </c>
      <c r="O24" s="138">
        <f>P24+R24</f>
        <v>0</v>
      </c>
      <c r="P24" s="137">
        <v>0</v>
      </c>
      <c r="Q24" s="137">
        <v>0</v>
      </c>
      <c r="R24" s="139">
        <v>0</v>
      </c>
      <c r="S24" s="138">
        <f>T24+V24</f>
        <v>0</v>
      </c>
      <c r="T24" s="137">
        <v>0</v>
      </c>
      <c r="U24" s="137">
        <v>0</v>
      </c>
      <c r="V24" s="139">
        <v>0</v>
      </c>
      <c r="W24" s="155">
        <f>X24+Z24</f>
        <v>0</v>
      </c>
      <c r="X24" s="140">
        <v>0</v>
      </c>
      <c r="Y24" s="137">
        <v>0</v>
      </c>
      <c r="Z24" s="139">
        <v>0</v>
      </c>
      <c r="AA24" s="156">
        <v>0</v>
      </c>
      <c r="AB24" s="156">
        <v>0</v>
      </c>
      <c r="AC24" s="448"/>
      <c r="AD24" s="451"/>
      <c r="AE24" s="451"/>
      <c r="AF24" s="430"/>
      <c r="AG24" s="31"/>
    </row>
    <row r="25" spans="1:33" ht="21.75" customHeight="1" thickBot="1" x14ac:dyDescent="0.25">
      <c r="A25" s="498"/>
      <c r="B25" s="501"/>
      <c r="C25" s="504"/>
      <c r="D25" s="516"/>
      <c r="E25" s="445"/>
      <c r="F25" s="451"/>
      <c r="G25" s="518"/>
      <c r="H25" s="521"/>
      <c r="I25" s="403"/>
      <c r="J25" s="36" t="s">
        <v>23</v>
      </c>
      <c r="K25" s="262">
        <f>L25+N25</f>
        <v>0</v>
      </c>
      <c r="L25" s="235">
        <v>0</v>
      </c>
      <c r="M25" s="235">
        <v>0</v>
      </c>
      <c r="N25" s="239">
        <v>0</v>
      </c>
      <c r="O25" s="262">
        <f>P25+R25</f>
        <v>0</v>
      </c>
      <c r="P25" s="235">
        <v>0</v>
      </c>
      <c r="Q25" s="235">
        <f>[1]Kint!Q14+[1]Gintar!Q15+[1]RSM!Q15+[1]Vilkyc!Q15+'[1]Sveks. l.d.'!Q15+[1]Pamar!Q15+[1]JSMC!Q15+[1]Zibut!Q15+'[1]Sveks g.'!Q15+[1]Zibai!Q15+'[1]Naum. g.'!Q15+[1]Sporto!Q15+[1]Vydun!Q15+'[1]Saugu p.'!Q15+'[1]Naum m.d.'!Q15+[1]Pirm!Q15+[1]Azuol!Q15+[1]Jankus!Q15+[1]Pusele!Q15+[1]SPT!Q15+[1]Vain!Q15+[1]Usen!Q15+[1]Zvaig!Q15+[1]Raudon!Q15+[1]Katyc!Q15+[1]Jukn!Q15+[1]Meno!Q15</f>
        <v>0</v>
      </c>
      <c r="R25" s="236">
        <f>[1]Kint!R14+[1]Gintar!R15+[1]RSM!R15+[1]Vilkyc!R15+'[1]Sveks. l.d.'!R15+[1]Pamar!R15+[1]JSMC!R15+[1]Zibut!R15+'[1]Sveks g.'!R15+[1]Zibai!R15+'[1]Naum. g.'!R15+[1]Sporto!R15+[1]Vydun!R15+'[1]Saugu p.'!R15+'[1]Naum m.d.'!R15+[1]Pirm!R15+[1]Azuol!R15+[1]Jankus!R15+[1]Pusele!R15+[1]SPT!R15+[1]Vain!R15+[1]Usen!R15+[1]Zvaig!R15+[1]Raudon!R15+[1]Katyc!R15+[1]Jukn!R15+[1]Meno!R15</f>
        <v>0</v>
      </c>
      <c r="S25" s="262">
        <f>T25+V25</f>
        <v>0</v>
      </c>
      <c r="T25" s="235">
        <v>0</v>
      </c>
      <c r="U25" s="235">
        <v>0</v>
      </c>
      <c r="V25" s="236">
        <v>0</v>
      </c>
      <c r="W25" s="262">
        <v>0</v>
      </c>
      <c r="X25" s="235">
        <v>0</v>
      </c>
      <c r="Y25" s="235">
        <v>0</v>
      </c>
      <c r="Z25" s="236">
        <v>0</v>
      </c>
      <c r="AA25" s="240">
        <v>0</v>
      </c>
      <c r="AB25" s="240">
        <v>0</v>
      </c>
      <c r="AC25" s="448"/>
      <c r="AD25" s="451"/>
      <c r="AE25" s="451"/>
      <c r="AF25" s="430"/>
      <c r="AG25" s="328"/>
    </row>
    <row r="26" spans="1:33" ht="19.5" customHeight="1" thickBot="1" x14ac:dyDescent="0.25">
      <c r="A26" s="499"/>
      <c r="B26" s="502"/>
      <c r="C26" s="505"/>
      <c r="D26" s="446"/>
      <c r="E26" s="446"/>
      <c r="F26" s="446"/>
      <c r="G26" s="519"/>
      <c r="H26" s="404"/>
      <c r="I26" s="404"/>
      <c r="J26" s="243" t="s">
        <v>24</v>
      </c>
      <c r="K26" s="61">
        <f>SUM(K22:K25)</f>
        <v>3850.2999999999997</v>
      </c>
      <c r="L26" s="54">
        <f t="shared" ref="L26:AB26" si="0">SUM(L22:L25)</f>
        <v>3829.7</v>
      </c>
      <c r="M26" s="54">
        <f t="shared" si="0"/>
        <v>3242.5</v>
      </c>
      <c r="N26" s="62">
        <f t="shared" si="0"/>
        <v>20.6</v>
      </c>
      <c r="O26" s="61">
        <f t="shared" si="0"/>
        <v>4620.4000000000005</v>
      </c>
      <c r="P26" s="54">
        <f t="shared" si="0"/>
        <v>4585.1000000000004</v>
      </c>
      <c r="Q26" s="54">
        <f t="shared" si="0"/>
        <v>3903.2</v>
      </c>
      <c r="R26" s="62">
        <f t="shared" si="0"/>
        <v>35.299999999999997</v>
      </c>
      <c r="S26" s="61">
        <f t="shared" si="0"/>
        <v>4976.2</v>
      </c>
      <c r="T26" s="54">
        <f t="shared" si="0"/>
        <v>4976.2</v>
      </c>
      <c r="U26" s="54">
        <f t="shared" si="0"/>
        <v>4252.3999999999996</v>
      </c>
      <c r="V26" s="62">
        <f t="shared" si="0"/>
        <v>0</v>
      </c>
      <c r="W26" s="61">
        <f t="shared" si="0"/>
        <v>0</v>
      </c>
      <c r="X26" s="54">
        <f t="shared" si="0"/>
        <v>0</v>
      </c>
      <c r="Y26" s="54">
        <f t="shared" si="0"/>
        <v>0</v>
      </c>
      <c r="Z26" s="62">
        <f t="shared" si="0"/>
        <v>0</v>
      </c>
      <c r="AA26" s="63">
        <f t="shared" si="0"/>
        <v>4903.8999999999996</v>
      </c>
      <c r="AB26" s="63">
        <f t="shared" si="0"/>
        <v>5223.8999999999996</v>
      </c>
      <c r="AC26" s="443"/>
      <c r="AD26" s="446"/>
      <c r="AE26" s="446"/>
      <c r="AF26" s="522"/>
      <c r="AG26" s="31"/>
    </row>
    <row r="27" spans="1:33" ht="24.75" customHeight="1" x14ac:dyDescent="0.2">
      <c r="A27" s="497" t="s">
        <v>18</v>
      </c>
      <c r="B27" s="500" t="s">
        <v>18</v>
      </c>
      <c r="C27" s="503" t="s">
        <v>18</v>
      </c>
      <c r="D27" s="515" t="s">
        <v>25</v>
      </c>
      <c r="E27" s="444" t="s">
        <v>26</v>
      </c>
      <c r="F27" s="450"/>
      <c r="G27" s="517" t="s">
        <v>27</v>
      </c>
      <c r="H27" s="520"/>
      <c r="I27" s="402" t="s">
        <v>131</v>
      </c>
      <c r="J27" s="147" t="s">
        <v>22</v>
      </c>
      <c r="K27" s="265">
        <f>L27+N27</f>
        <v>610.5</v>
      </c>
      <c r="L27" s="266">
        <v>610.5</v>
      </c>
      <c r="M27" s="266">
        <v>462.3</v>
      </c>
      <c r="N27" s="267">
        <v>0</v>
      </c>
      <c r="O27" s="265">
        <f>R27+P27</f>
        <v>663.7</v>
      </c>
      <c r="P27" s="268">
        <v>659.5</v>
      </c>
      <c r="Q27" s="268">
        <v>470.5</v>
      </c>
      <c r="R27" s="269">
        <v>4.2</v>
      </c>
      <c r="S27" s="265">
        <f>T27+V27</f>
        <v>658.6</v>
      </c>
      <c r="T27" s="266">
        <v>658.6</v>
      </c>
      <c r="U27" s="266">
        <v>491.6</v>
      </c>
      <c r="V27" s="267">
        <v>0</v>
      </c>
      <c r="W27" s="265">
        <v>0</v>
      </c>
      <c r="X27" s="266">
        <v>0</v>
      </c>
      <c r="Y27" s="266">
        <v>0</v>
      </c>
      <c r="Z27" s="267">
        <v>0</v>
      </c>
      <c r="AA27" s="270">
        <v>721.3</v>
      </c>
      <c r="AB27" s="270">
        <v>785.4</v>
      </c>
      <c r="AC27" s="447" t="s">
        <v>133</v>
      </c>
      <c r="AD27" s="450" t="s">
        <v>186</v>
      </c>
      <c r="AE27" s="450" t="s">
        <v>186</v>
      </c>
      <c r="AF27" s="429" t="s">
        <v>186</v>
      </c>
      <c r="AG27" s="31"/>
    </row>
    <row r="28" spans="1:33" ht="24.75" customHeight="1" thickBot="1" x14ac:dyDescent="0.25">
      <c r="A28" s="498"/>
      <c r="B28" s="501"/>
      <c r="C28" s="504"/>
      <c r="D28" s="516"/>
      <c r="E28" s="445"/>
      <c r="F28" s="451"/>
      <c r="G28" s="518"/>
      <c r="H28" s="521"/>
      <c r="I28" s="403"/>
      <c r="J28" s="148" t="s">
        <v>36</v>
      </c>
      <c r="K28" s="296">
        <f>N28+L28</f>
        <v>0</v>
      </c>
      <c r="L28" s="298">
        <v>0</v>
      </c>
      <c r="M28" s="298">
        <v>0</v>
      </c>
      <c r="N28" s="297">
        <v>0</v>
      </c>
      <c r="O28" s="296">
        <f>R28+P28</f>
        <v>8.9</v>
      </c>
      <c r="P28" s="298">
        <v>8.9</v>
      </c>
      <c r="Q28" s="298">
        <v>5.9</v>
      </c>
      <c r="R28" s="299">
        <f>'[1]Sveks. l.d.'!R18+[1]Zibut!R18+[1]Azuol!R18+[1]Pusele!R18+[1]Zvaig!R18+[1]Raudon!R18+[1]Gintar!R18+[1]Zibai!R18+'[1]Naum m.d.'!R18+[1]RSM!R18+[1]Kint!R17+[1]Vilkyc!R18+[1]Pamar!R18+'[1]Saugu p.'!R18+[1]Jankus!R18+[1]Usen!R18+[1]Jukn!R18+[1]Katyc!R18+[1]JSMC!R18+'[1]Sveks g.'!R18+[1]Vain!R18+'[1]Naum. g.'!R18+[1]Vydun!R18+[1]Pirm!R18+[1]Sporto!R18+[1]Meno!R18+[1]SPT!R18</f>
        <v>0</v>
      </c>
      <c r="S28" s="296">
        <f>T28+V28</f>
        <v>10.5</v>
      </c>
      <c r="T28" s="300">
        <v>10.5</v>
      </c>
      <c r="U28" s="300">
        <v>5.9</v>
      </c>
      <c r="V28" s="297">
        <v>0</v>
      </c>
      <c r="W28" s="296">
        <v>0</v>
      </c>
      <c r="X28" s="300">
        <v>0</v>
      </c>
      <c r="Y28" s="300">
        <v>0</v>
      </c>
      <c r="Z28" s="297">
        <v>0</v>
      </c>
      <c r="AA28" s="301">
        <v>9.1</v>
      </c>
      <c r="AB28" s="301">
        <v>9.3000000000000007</v>
      </c>
      <c r="AC28" s="448"/>
      <c r="AD28" s="451"/>
      <c r="AE28" s="451"/>
      <c r="AF28" s="430"/>
      <c r="AG28" s="31"/>
    </row>
    <row r="29" spans="1:33" ht="39" customHeight="1" thickBot="1" x14ac:dyDescent="0.25">
      <c r="A29" s="499"/>
      <c r="B29" s="502"/>
      <c r="C29" s="505"/>
      <c r="D29" s="446"/>
      <c r="E29" s="446"/>
      <c r="F29" s="446"/>
      <c r="G29" s="519"/>
      <c r="H29" s="404"/>
      <c r="I29" s="404"/>
      <c r="J29" s="243" t="s">
        <v>24</v>
      </c>
      <c r="K29" s="158">
        <f>SUM(K27:K28)</f>
        <v>610.5</v>
      </c>
      <c r="L29" s="57">
        <f t="shared" ref="L29:AB29" si="1">SUM(L27:L28)</f>
        <v>610.5</v>
      </c>
      <c r="M29" s="57">
        <f t="shared" si="1"/>
        <v>462.3</v>
      </c>
      <c r="N29" s="159">
        <f t="shared" si="1"/>
        <v>0</v>
      </c>
      <c r="O29" s="158">
        <f t="shared" si="1"/>
        <v>672.6</v>
      </c>
      <c r="P29" s="57">
        <f t="shared" si="1"/>
        <v>668.4</v>
      </c>
      <c r="Q29" s="57">
        <f t="shared" si="1"/>
        <v>476.4</v>
      </c>
      <c r="R29" s="159">
        <f t="shared" si="1"/>
        <v>4.2</v>
      </c>
      <c r="S29" s="158">
        <f t="shared" si="1"/>
        <v>669.1</v>
      </c>
      <c r="T29" s="57">
        <f t="shared" si="1"/>
        <v>669.1</v>
      </c>
      <c r="U29" s="57">
        <f t="shared" si="1"/>
        <v>497.5</v>
      </c>
      <c r="V29" s="159">
        <f t="shared" si="1"/>
        <v>0</v>
      </c>
      <c r="W29" s="158">
        <f t="shared" si="1"/>
        <v>0</v>
      </c>
      <c r="X29" s="57">
        <f t="shared" si="1"/>
        <v>0</v>
      </c>
      <c r="Y29" s="57">
        <f t="shared" si="1"/>
        <v>0</v>
      </c>
      <c r="Z29" s="159">
        <f t="shared" si="1"/>
        <v>0</v>
      </c>
      <c r="AA29" s="160">
        <f t="shared" si="1"/>
        <v>730.4</v>
      </c>
      <c r="AB29" s="160">
        <f t="shared" si="1"/>
        <v>794.69999999999993</v>
      </c>
      <c r="AC29" s="443"/>
      <c r="AD29" s="446"/>
      <c r="AE29" s="446"/>
      <c r="AF29" s="522"/>
      <c r="AG29" s="31"/>
    </row>
    <row r="30" spans="1:33" ht="18.75" customHeight="1" x14ac:dyDescent="0.2">
      <c r="A30" s="497" t="s">
        <v>18</v>
      </c>
      <c r="B30" s="500" t="s">
        <v>18</v>
      </c>
      <c r="C30" s="503" t="s">
        <v>18</v>
      </c>
      <c r="D30" s="515" t="s">
        <v>28</v>
      </c>
      <c r="E30" s="444" t="s">
        <v>29</v>
      </c>
      <c r="F30" s="450"/>
      <c r="G30" s="517" t="s">
        <v>30</v>
      </c>
      <c r="H30" s="520"/>
      <c r="I30" s="402" t="s">
        <v>131</v>
      </c>
      <c r="J30" s="241" t="s">
        <v>22</v>
      </c>
      <c r="K30" s="7">
        <f>L30+N30</f>
        <v>1645.5</v>
      </c>
      <c r="L30" s="8">
        <v>1639.2</v>
      </c>
      <c r="M30" s="8">
        <v>1082</v>
      </c>
      <c r="N30" s="9">
        <v>6.3</v>
      </c>
      <c r="O30" s="7">
        <f>R30+P30</f>
        <v>1830.9</v>
      </c>
      <c r="P30" s="10">
        <v>1830.9</v>
      </c>
      <c r="Q30" s="10">
        <v>1145</v>
      </c>
      <c r="R30" s="198">
        <v>0</v>
      </c>
      <c r="S30" s="7">
        <f>T30+V30</f>
        <v>1732.5</v>
      </c>
      <c r="T30" s="8">
        <v>1732.5</v>
      </c>
      <c r="U30" s="8">
        <v>1121.5999999999999</v>
      </c>
      <c r="V30" s="9">
        <v>0</v>
      </c>
      <c r="W30" s="7">
        <v>0</v>
      </c>
      <c r="X30" s="8">
        <v>0</v>
      </c>
      <c r="Y30" s="8">
        <v>0</v>
      </c>
      <c r="Z30" s="9">
        <v>0</v>
      </c>
      <c r="AA30" s="199">
        <v>1919.7</v>
      </c>
      <c r="AB30" s="199">
        <v>2016.8</v>
      </c>
      <c r="AC30" s="539" t="s">
        <v>133</v>
      </c>
      <c r="AD30" s="450" t="s">
        <v>187</v>
      </c>
      <c r="AE30" s="450" t="s">
        <v>187</v>
      </c>
      <c r="AF30" s="429" t="s">
        <v>187</v>
      </c>
      <c r="AG30" s="31"/>
    </row>
    <row r="31" spans="1:33" ht="18.75" customHeight="1" x14ac:dyDescent="0.2">
      <c r="A31" s="498"/>
      <c r="B31" s="501"/>
      <c r="C31" s="504"/>
      <c r="D31" s="516"/>
      <c r="E31" s="445"/>
      <c r="F31" s="451"/>
      <c r="G31" s="518"/>
      <c r="H31" s="521"/>
      <c r="I31" s="403"/>
      <c r="J31" s="242" t="s">
        <v>23</v>
      </c>
      <c r="K31" s="303">
        <f>N31+L31</f>
        <v>0</v>
      </c>
      <c r="L31" s="304">
        <v>0</v>
      </c>
      <c r="M31" s="304">
        <v>0</v>
      </c>
      <c r="N31" s="305">
        <v>0</v>
      </c>
      <c r="O31" s="303">
        <f>R31+P31</f>
        <v>0</v>
      </c>
      <c r="P31" s="137">
        <v>0</v>
      </c>
      <c r="Q31" s="137">
        <v>0</v>
      </c>
      <c r="R31" s="139">
        <f>'[1]Sveks. l.d.'!R21+[1]Zibut!R21+[1]Azuol!R21+[1]Pusele!R21+[1]Zvaig!R21+[1]Raudon!R21+[1]Gintar!R21+[1]Zibai!R21+'[1]Naum m.d.'!R21+[1]RSM!R21+[1]Kint!R20+[1]Vilkyc!R21+[1]Pamar!R21+'[1]Saugu p.'!R21+[1]Jankus!R21+[1]Usen!R21+[1]Jukn!R21+[1]Katyc!R21+[1]JSMC!R21+'[1]Sveks g.'!R21+[1]Vain!R21+'[1]Naum. g.'!R21+[1]Vydun!R21+[1]Pirm!R21+[1]Sporto!R21+[1]Meno!R21+[1]SPT!R21</f>
        <v>0</v>
      </c>
      <c r="S31" s="155">
        <f>T31+V31</f>
        <v>1.4</v>
      </c>
      <c r="T31" s="19">
        <v>1.4</v>
      </c>
      <c r="U31" s="19">
        <v>0</v>
      </c>
      <c r="V31" s="64">
        <v>0</v>
      </c>
      <c r="W31" s="155">
        <v>0</v>
      </c>
      <c r="X31" s="19">
        <v>0</v>
      </c>
      <c r="Y31" s="19">
        <v>0</v>
      </c>
      <c r="Z31" s="64">
        <v>0</v>
      </c>
      <c r="AA31" s="156">
        <v>0</v>
      </c>
      <c r="AB31" s="156">
        <v>0</v>
      </c>
      <c r="AC31" s="540"/>
      <c r="AD31" s="451"/>
      <c r="AE31" s="451"/>
      <c r="AF31" s="430"/>
      <c r="AG31" s="31"/>
    </row>
    <row r="32" spans="1:33" ht="19.5" customHeight="1" x14ac:dyDescent="0.2">
      <c r="A32" s="498"/>
      <c r="B32" s="501"/>
      <c r="C32" s="504"/>
      <c r="D32" s="516"/>
      <c r="E32" s="445"/>
      <c r="F32" s="451"/>
      <c r="G32" s="518"/>
      <c r="H32" s="521"/>
      <c r="I32" s="403"/>
      <c r="J32" s="302" t="s">
        <v>36</v>
      </c>
      <c r="K32" s="237">
        <f>L32+N32</f>
        <v>397.1</v>
      </c>
      <c r="L32" s="19">
        <v>397.1</v>
      </c>
      <c r="M32" s="19">
        <v>322.39999999999998</v>
      </c>
      <c r="N32" s="239">
        <v>0</v>
      </c>
      <c r="O32" s="237">
        <f>P32+R32</f>
        <v>413.3</v>
      </c>
      <c r="P32" s="19">
        <v>413.3</v>
      </c>
      <c r="Q32" s="19">
        <v>338</v>
      </c>
      <c r="R32" s="239">
        <v>0</v>
      </c>
      <c r="S32" s="237">
        <f>T32+V32</f>
        <v>431.8</v>
      </c>
      <c r="T32" s="252">
        <v>431.8</v>
      </c>
      <c r="U32" s="252">
        <v>356.2</v>
      </c>
      <c r="V32" s="239">
        <v>0</v>
      </c>
      <c r="W32" s="237">
        <f>X32+Z32</f>
        <v>0</v>
      </c>
      <c r="X32" s="252">
        <v>0</v>
      </c>
      <c r="Y32" s="252">
        <v>0</v>
      </c>
      <c r="Z32" s="239">
        <v>0</v>
      </c>
      <c r="AA32" s="240">
        <v>413.3</v>
      </c>
      <c r="AB32" s="240">
        <v>413.3</v>
      </c>
      <c r="AC32" s="540"/>
      <c r="AD32" s="451"/>
      <c r="AE32" s="451"/>
      <c r="AF32" s="430"/>
      <c r="AG32" s="31"/>
    </row>
    <row r="33" spans="1:33" ht="18" customHeight="1" thickBot="1" x14ac:dyDescent="0.25">
      <c r="A33" s="498"/>
      <c r="B33" s="501"/>
      <c r="C33" s="504"/>
      <c r="D33" s="516"/>
      <c r="E33" s="445"/>
      <c r="F33" s="451"/>
      <c r="G33" s="518"/>
      <c r="H33" s="521"/>
      <c r="I33" s="403"/>
      <c r="J33" s="234" t="s">
        <v>57</v>
      </c>
      <c r="K33" s="244">
        <f>L33+N33</f>
        <v>0</v>
      </c>
      <c r="L33" s="238">
        <v>0</v>
      </c>
      <c r="M33" s="238">
        <v>0</v>
      </c>
      <c r="N33" s="245">
        <v>0</v>
      </c>
      <c r="O33" s="244">
        <f>P33+R33</f>
        <v>0</v>
      </c>
      <c r="P33" s="238">
        <v>0</v>
      </c>
      <c r="Q33" s="238">
        <v>0</v>
      </c>
      <c r="R33" s="245">
        <v>0</v>
      </c>
      <c r="S33" s="244">
        <f>T33+V33</f>
        <v>0</v>
      </c>
      <c r="T33" s="238">
        <v>0</v>
      </c>
      <c r="U33" s="238">
        <v>0</v>
      </c>
      <c r="V33" s="245">
        <v>0</v>
      </c>
      <c r="W33" s="244">
        <f>X33+Z33</f>
        <v>0</v>
      </c>
      <c r="X33" s="238">
        <v>0</v>
      </c>
      <c r="Y33" s="238">
        <v>0</v>
      </c>
      <c r="Z33" s="245">
        <v>0</v>
      </c>
      <c r="AA33" s="246">
        <v>0</v>
      </c>
      <c r="AB33" s="246">
        <v>0</v>
      </c>
      <c r="AC33" s="540"/>
      <c r="AD33" s="451"/>
      <c r="AE33" s="451"/>
      <c r="AF33" s="430"/>
      <c r="AG33" s="31"/>
    </row>
    <row r="34" spans="1:33" ht="25.5" customHeight="1" thickBot="1" x14ac:dyDescent="0.25">
      <c r="A34" s="499"/>
      <c r="B34" s="502"/>
      <c r="C34" s="505"/>
      <c r="D34" s="446"/>
      <c r="E34" s="446"/>
      <c r="F34" s="446"/>
      <c r="G34" s="519"/>
      <c r="H34" s="404"/>
      <c r="I34" s="404"/>
      <c r="J34" s="243" t="s">
        <v>24</v>
      </c>
      <c r="K34" s="61">
        <f>K30+K31+K33+K32</f>
        <v>2042.6</v>
      </c>
      <c r="L34" s="54">
        <f t="shared" ref="L34:AB34" si="2">L30+L31+L33+L32</f>
        <v>2036.3000000000002</v>
      </c>
      <c r="M34" s="54">
        <f t="shared" si="2"/>
        <v>1404.4</v>
      </c>
      <c r="N34" s="62">
        <f t="shared" si="2"/>
        <v>6.3</v>
      </c>
      <c r="O34" s="61">
        <f t="shared" si="2"/>
        <v>2244.2000000000003</v>
      </c>
      <c r="P34" s="54">
        <f t="shared" si="2"/>
        <v>2244.2000000000003</v>
      </c>
      <c r="Q34" s="54">
        <f t="shared" si="2"/>
        <v>1483</v>
      </c>
      <c r="R34" s="62">
        <f t="shared" si="2"/>
        <v>0</v>
      </c>
      <c r="S34" s="61">
        <f t="shared" si="2"/>
        <v>2165.7000000000003</v>
      </c>
      <c r="T34" s="54">
        <f t="shared" si="2"/>
        <v>2165.7000000000003</v>
      </c>
      <c r="U34" s="54">
        <f t="shared" si="2"/>
        <v>1477.8</v>
      </c>
      <c r="V34" s="62">
        <f t="shared" si="2"/>
        <v>0</v>
      </c>
      <c r="W34" s="61">
        <f t="shared" si="2"/>
        <v>0</v>
      </c>
      <c r="X34" s="54">
        <f t="shared" si="2"/>
        <v>0</v>
      </c>
      <c r="Y34" s="54">
        <f t="shared" si="2"/>
        <v>0</v>
      </c>
      <c r="Z34" s="62">
        <f t="shared" si="2"/>
        <v>0</v>
      </c>
      <c r="AA34" s="63">
        <f t="shared" si="2"/>
        <v>2333</v>
      </c>
      <c r="AB34" s="63">
        <f t="shared" si="2"/>
        <v>2430.1</v>
      </c>
      <c r="AC34" s="443"/>
      <c r="AD34" s="446"/>
      <c r="AE34" s="446"/>
      <c r="AF34" s="522"/>
      <c r="AG34" s="31"/>
    </row>
    <row r="35" spans="1:33" ht="28.5" customHeight="1" x14ac:dyDescent="0.2">
      <c r="A35" s="497" t="s">
        <v>18</v>
      </c>
      <c r="B35" s="500" t="s">
        <v>18</v>
      </c>
      <c r="C35" s="503" t="s">
        <v>18</v>
      </c>
      <c r="D35" s="515" t="s">
        <v>31</v>
      </c>
      <c r="E35" s="444" t="s">
        <v>32</v>
      </c>
      <c r="F35" s="450"/>
      <c r="G35" s="517" t="s">
        <v>33</v>
      </c>
      <c r="H35" s="520"/>
      <c r="I35" s="402" t="s">
        <v>131</v>
      </c>
      <c r="J35" s="147" t="s">
        <v>22</v>
      </c>
      <c r="K35" s="7">
        <f>L35+N35</f>
        <v>1301.3999999999999</v>
      </c>
      <c r="L35" s="8">
        <v>1299.0999999999999</v>
      </c>
      <c r="M35" s="8">
        <v>883.2</v>
      </c>
      <c r="N35" s="9">
        <v>2.2999999999999998</v>
      </c>
      <c r="O35" s="7">
        <f>R35+P35</f>
        <v>1551.7</v>
      </c>
      <c r="P35" s="10">
        <v>1510.5</v>
      </c>
      <c r="Q35" s="10">
        <v>989.9</v>
      </c>
      <c r="R35" s="198">
        <v>41.2</v>
      </c>
      <c r="S35" s="7">
        <f>T35+V35</f>
        <v>1436</v>
      </c>
      <c r="T35" s="8">
        <v>1436</v>
      </c>
      <c r="U35" s="8">
        <v>948.3</v>
      </c>
      <c r="V35" s="9">
        <v>0</v>
      </c>
      <c r="W35" s="7">
        <v>0</v>
      </c>
      <c r="X35" s="8">
        <v>0</v>
      </c>
      <c r="Y35" s="8">
        <v>0</v>
      </c>
      <c r="Z35" s="9">
        <v>0</v>
      </c>
      <c r="AA35" s="199">
        <v>1654.2</v>
      </c>
      <c r="AB35" s="199">
        <v>1760.6</v>
      </c>
      <c r="AC35" s="447" t="s">
        <v>133</v>
      </c>
      <c r="AD35" s="450" t="s">
        <v>134</v>
      </c>
      <c r="AE35" s="450" t="s">
        <v>134</v>
      </c>
      <c r="AF35" s="429" t="s">
        <v>134</v>
      </c>
      <c r="AG35" s="31"/>
    </row>
    <row r="36" spans="1:33" ht="28.5" customHeight="1" thickBot="1" x14ac:dyDescent="0.25">
      <c r="A36" s="498"/>
      <c r="B36" s="501"/>
      <c r="C36" s="504"/>
      <c r="D36" s="516"/>
      <c r="E36" s="445"/>
      <c r="F36" s="451"/>
      <c r="G36" s="518"/>
      <c r="H36" s="521"/>
      <c r="I36" s="403"/>
      <c r="J36" s="148" t="s">
        <v>23</v>
      </c>
      <c r="K36" s="162">
        <f>N36+L36</f>
        <v>0</v>
      </c>
      <c r="L36" s="163">
        <v>0</v>
      </c>
      <c r="M36" s="163">
        <v>0</v>
      </c>
      <c r="N36" s="164">
        <v>0</v>
      </c>
      <c r="O36" s="162">
        <f>R36+P36</f>
        <v>0</v>
      </c>
      <c r="P36" s="152">
        <v>0</v>
      </c>
      <c r="Q36" s="152">
        <f>'[1]Sveks. l.d.'!Q24+[1]Zibut!Q24+[1]Azuol!Q24+[1]Pusele!Q24+[1]Zvaig!Q24+[1]Raudon!Q24+[1]Gintar!Q24+[1]Zibai!Q24+'[1]Naum m.d.'!Q24+[1]RSM!Q24+[1]Kint!Q23+[1]Vilkyc!Q24+[1]Pamar!Q24+'[1]Saugu p.'!Q24+[1]Jankus!Q24+[1]Usen!Q24+[1]Jukn!Q24+[1]Katyc!Q24+[1]JSMC!Q24+'[1]Sveks g.'!Q24+[1]Vain!Q24+'[1]Naum. g.'!Q24+[1]Vydun!Q24+[1]Pirm!Q24+[1]Sporto!Q24+[1]Meno!Q24+[1]SPT!Q24</f>
        <v>0</v>
      </c>
      <c r="R36" s="154">
        <f>'[1]Sveks. l.d.'!R24+[1]Zibut!R24+[1]Azuol!R24+[1]Pusele!R24+[1]Zvaig!R24+[1]Raudon!R24+[1]Gintar!R24+[1]Zibai!R24+'[1]Naum m.d.'!R24+[1]RSM!R24+[1]Kint!R23+[1]Vilkyc!R24+[1]Pamar!R24+'[1]Saugu p.'!R24+[1]Jankus!R24+[1]Usen!R24+[1]Jukn!R24+[1]Katyc!R24+[1]JSMC!R24+'[1]Sveks g.'!R24+[1]Vain!R24+'[1]Naum. g.'!R24+[1]Vydun!R24+[1]Pirm!R24+[1]Sporto!R24+[1]Meno!R24+[1]SPT!R24</f>
        <v>0</v>
      </c>
      <c r="S36" s="165">
        <f>T36+V36</f>
        <v>29.6</v>
      </c>
      <c r="T36" s="166">
        <v>27.8</v>
      </c>
      <c r="U36" s="166">
        <v>0</v>
      </c>
      <c r="V36" s="153">
        <v>1.8</v>
      </c>
      <c r="W36" s="165">
        <v>0</v>
      </c>
      <c r="X36" s="166">
        <v>0</v>
      </c>
      <c r="Y36" s="166">
        <v>0</v>
      </c>
      <c r="Z36" s="153">
        <v>0</v>
      </c>
      <c r="AA36" s="157">
        <v>0</v>
      </c>
      <c r="AB36" s="157">
        <v>0</v>
      </c>
      <c r="AC36" s="448"/>
      <c r="AD36" s="451"/>
      <c r="AE36" s="451"/>
      <c r="AF36" s="430"/>
      <c r="AG36" s="31"/>
    </row>
    <row r="37" spans="1:33" ht="34.5" customHeight="1" thickBot="1" x14ac:dyDescent="0.25">
      <c r="A37" s="499"/>
      <c r="B37" s="502"/>
      <c r="C37" s="505"/>
      <c r="D37" s="446"/>
      <c r="E37" s="446"/>
      <c r="F37" s="446"/>
      <c r="G37" s="519"/>
      <c r="H37" s="404"/>
      <c r="I37" s="404"/>
      <c r="J37" s="67" t="s">
        <v>24</v>
      </c>
      <c r="K37" s="61">
        <f>K35+K36</f>
        <v>1301.3999999999999</v>
      </c>
      <c r="L37" s="54">
        <f t="shared" ref="L37:Z37" si="3">L35+L36</f>
        <v>1299.0999999999999</v>
      </c>
      <c r="M37" s="54">
        <f t="shared" si="3"/>
        <v>883.2</v>
      </c>
      <c r="N37" s="62">
        <f t="shared" si="3"/>
        <v>2.2999999999999998</v>
      </c>
      <c r="O37" s="61">
        <f t="shared" si="3"/>
        <v>1551.7</v>
      </c>
      <c r="P37" s="54">
        <f t="shared" si="3"/>
        <v>1510.5</v>
      </c>
      <c r="Q37" s="54">
        <f t="shared" si="3"/>
        <v>989.9</v>
      </c>
      <c r="R37" s="62">
        <f t="shared" si="3"/>
        <v>41.2</v>
      </c>
      <c r="S37" s="55">
        <f t="shared" si="3"/>
        <v>1465.6</v>
      </c>
      <c r="T37" s="54">
        <f t="shared" si="3"/>
        <v>1463.8</v>
      </c>
      <c r="U37" s="54">
        <f t="shared" si="3"/>
        <v>948.3</v>
      </c>
      <c r="V37" s="56">
        <f t="shared" si="3"/>
        <v>1.8</v>
      </c>
      <c r="W37" s="55">
        <f t="shared" si="3"/>
        <v>0</v>
      </c>
      <c r="X37" s="54">
        <f t="shared" si="3"/>
        <v>0</v>
      </c>
      <c r="Y37" s="54">
        <f t="shared" si="3"/>
        <v>0</v>
      </c>
      <c r="Z37" s="56">
        <f t="shared" si="3"/>
        <v>0</v>
      </c>
      <c r="AA37" s="63">
        <f t="shared" ref="AA37:AB37" si="4">AA35+AA36</f>
        <v>1654.2</v>
      </c>
      <c r="AB37" s="63">
        <f t="shared" si="4"/>
        <v>1760.6</v>
      </c>
      <c r="AC37" s="449"/>
      <c r="AD37" s="446"/>
      <c r="AE37" s="446"/>
      <c r="AF37" s="522"/>
      <c r="AG37" s="31"/>
    </row>
    <row r="38" spans="1:33" ht="21.75" customHeight="1" x14ac:dyDescent="0.2">
      <c r="A38" s="497" t="s">
        <v>18</v>
      </c>
      <c r="B38" s="500" t="s">
        <v>18</v>
      </c>
      <c r="C38" s="503" t="s">
        <v>18</v>
      </c>
      <c r="D38" s="515" t="s">
        <v>34</v>
      </c>
      <c r="E38" s="444" t="s">
        <v>35</v>
      </c>
      <c r="F38" s="450"/>
      <c r="G38" s="517" t="s">
        <v>21</v>
      </c>
      <c r="H38" s="520"/>
      <c r="I38" s="402" t="s">
        <v>131</v>
      </c>
      <c r="J38" s="35" t="s">
        <v>36</v>
      </c>
      <c r="K38" s="65">
        <f>L38+N38</f>
        <v>3025.4</v>
      </c>
      <c r="L38" s="34">
        <v>3010.1</v>
      </c>
      <c r="M38" s="34">
        <v>2835.1</v>
      </c>
      <c r="N38" s="247">
        <v>15.3</v>
      </c>
      <c r="O38" s="248">
        <f>P38+R38</f>
        <v>3286.3</v>
      </c>
      <c r="P38" s="249">
        <v>3285.3</v>
      </c>
      <c r="Q38" s="249">
        <v>3154.4</v>
      </c>
      <c r="R38" s="250">
        <v>1</v>
      </c>
      <c r="S38" s="248">
        <f>T38+V38</f>
        <v>3637.9</v>
      </c>
      <c r="T38" s="34">
        <v>3637.9</v>
      </c>
      <c r="U38" s="34">
        <v>3499.3</v>
      </c>
      <c r="V38" s="247">
        <v>0</v>
      </c>
      <c r="W38" s="248">
        <v>0</v>
      </c>
      <c r="X38" s="34">
        <v>0</v>
      </c>
      <c r="Y38" s="34">
        <v>0</v>
      </c>
      <c r="Z38" s="247">
        <v>0</v>
      </c>
      <c r="AA38" s="211">
        <v>3525.8</v>
      </c>
      <c r="AB38" s="211">
        <v>3745.2</v>
      </c>
      <c r="AC38" s="539" t="s">
        <v>135</v>
      </c>
      <c r="AD38" s="450" t="s">
        <v>132</v>
      </c>
      <c r="AE38" s="450" t="s">
        <v>132</v>
      </c>
      <c r="AF38" s="429" t="s">
        <v>132</v>
      </c>
      <c r="AG38" s="31"/>
    </row>
    <row r="39" spans="1:33" ht="19.5" customHeight="1" thickBot="1" x14ac:dyDescent="0.25">
      <c r="A39" s="498"/>
      <c r="B39" s="501"/>
      <c r="C39" s="504"/>
      <c r="D39" s="516"/>
      <c r="E39" s="445"/>
      <c r="F39" s="451"/>
      <c r="G39" s="518"/>
      <c r="H39" s="521"/>
      <c r="I39" s="403"/>
      <c r="J39" s="36" t="s">
        <v>53</v>
      </c>
      <c r="K39" s="237">
        <f>L39+N39</f>
        <v>0</v>
      </c>
      <c r="L39" s="238">
        <v>0</v>
      </c>
      <c r="M39" s="238">
        <v>0</v>
      </c>
      <c r="N39" s="245">
        <v>0</v>
      </c>
      <c r="O39" s="244">
        <f>P39+R39</f>
        <v>0</v>
      </c>
      <c r="P39" s="238">
        <v>0</v>
      </c>
      <c r="Q39" s="238">
        <v>0</v>
      </c>
      <c r="R39" s="245">
        <v>0</v>
      </c>
      <c r="S39" s="244">
        <f>T39+V39</f>
        <v>0</v>
      </c>
      <c r="T39" s="238">
        <v>0</v>
      </c>
      <c r="U39" s="238">
        <v>0</v>
      </c>
      <c r="V39" s="245">
        <v>0</v>
      </c>
      <c r="W39" s="244">
        <f>X39+Z39</f>
        <v>0</v>
      </c>
      <c r="X39" s="238">
        <v>0</v>
      </c>
      <c r="Y39" s="238">
        <v>0</v>
      </c>
      <c r="Z39" s="245">
        <v>0</v>
      </c>
      <c r="AA39" s="246">
        <v>0</v>
      </c>
      <c r="AB39" s="246">
        <v>0</v>
      </c>
      <c r="AC39" s="540"/>
      <c r="AD39" s="451"/>
      <c r="AE39" s="451"/>
      <c r="AF39" s="430"/>
      <c r="AG39" s="31"/>
    </row>
    <row r="40" spans="1:33" ht="21" customHeight="1" thickBot="1" x14ac:dyDescent="0.25">
      <c r="A40" s="499"/>
      <c r="B40" s="502"/>
      <c r="C40" s="505"/>
      <c r="D40" s="446"/>
      <c r="E40" s="446"/>
      <c r="F40" s="446"/>
      <c r="G40" s="519"/>
      <c r="H40" s="404"/>
      <c r="I40" s="404"/>
      <c r="J40" s="243" t="s">
        <v>24</v>
      </c>
      <c r="K40" s="61">
        <f>K38+K39</f>
        <v>3025.4</v>
      </c>
      <c r="L40" s="54">
        <f t="shared" ref="L40:AB40" si="5">L38+L39</f>
        <v>3010.1</v>
      </c>
      <c r="M40" s="54">
        <f t="shared" si="5"/>
        <v>2835.1</v>
      </c>
      <c r="N40" s="62">
        <f t="shared" si="5"/>
        <v>15.3</v>
      </c>
      <c r="O40" s="61">
        <f t="shared" si="5"/>
        <v>3286.3</v>
      </c>
      <c r="P40" s="54">
        <f t="shared" si="5"/>
        <v>3285.3</v>
      </c>
      <c r="Q40" s="54">
        <f t="shared" si="5"/>
        <v>3154.4</v>
      </c>
      <c r="R40" s="62">
        <f t="shared" si="5"/>
        <v>1</v>
      </c>
      <c r="S40" s="61">
        <f t="shared" si="5"/>
        <v>3637.9</v>
      </c>
      <c r="T40" s="54">
        <f t="shared" si="5"/>
        <v>3637.9</v>
      </c>
      <c r="U40" s="54">
        <f t="shared" si="5"/>
        <v>3499.3</v>
      </c>
      <c r="V40" s="62">
        <f t="shared" si="5"/>
        <v>0</v>
      </c>
      <c r="W40" s="61">
        <f t="shared" si="5"/>
        <v>0</v>
      </c>
      <c r="X40" s="54">
        <f t="shared" si="5"/>
        <v>0</v>
      </c>
      <c r="Y40" s="54">
        <f t="shared" si="5"/>
        <v>0</v>
      </c>
      <c r="Z40" s="62">
        <f t="shared" si="5"/>
        <v>0</v>
      </c>
      <c r="AA40" s="63">
        <f t="shared" si="5"/>
        <v>3525.8</v>
      </c>
      <c r="AB40" s="63">
        <f t="shared" si="5"/>
        <v>3745.2</v>
      </c>
      <c r="AC40" s="443"/>
      <c r="AD40" s="446"/>
      <c r="AE40" s="446"/>
      <c r="AF40" s="522"/>
      <c r="AG40" s="31"/>
    </row>
    <row r="41" spans="1:33" ht="29.25" customHeight="1" thickBot="1" x14ac:dyDescent="0.25">
      <c r="A41" s="497" t="s">
        <v>18</v>
      </c>
      <c r="B41" s="500" t="s">
        <v>18</v>
      </c>
      <c r="C41" s="503" t="s">
        <v>18</v>
      </c>
      <c r="D41" s="515" t="s">
        <v>37</v>
      </c>
      <c r="E41" s="444" t="s">
        <v>38</v>
      </c>
      <c r="F41" s="450"/>
      <c r="G41" s="517" t="s">
        <v>27</v>
      </c>
      <c r="H41" s="520"/>
      <c r="I41" s="402" t="s">
        <v>131</v>
      </c>
      <c r="J41" s="168" t="s">
        <v>36</v>
      </c>
      <c r="K41" s="165">
        <f>L41+N41</f>
        <v>1235.2</v>
      </c>
      <c r="L41" s="179">
        <v>1229.2</v>
      </c>
      <c r="M41" s="179">
        <v>1162.5</v>
      </c>
      <c r="N41" s="153">
        <v>6</v>
      </c>
      <c r="O41" s="165">
        <f>R41+P41</f>
        <v>1450.9</v>
      </c>
      <c r="P41" s="152">
        <v>1450.9</v>
      </c>
      <c r="Q41" s="152">
        <v>1388.1</v>
      </c>
      <c r="R41" s="154">
        <f>'[1]Sveks. l.d.'!R28+[1]Zibut!R28+[1]Azuol!R28+[1]Pusele!R28+[1]Zvaig!R28+[1]Raudon!R28+[1]Gintar!R28+[1]Zibai!R28+'[1]Naum m.d.'!R28+[1]RSM!R28+[1]Kint!R27+[1]Vilkyc!R28+[1]Pamar!R28+'[1]Saugu p.'!R28+[1]Jankus!R28+[1]Usen!R28+[1]Jukn!R28+[1]Katyc!R28+[1]JSMC!R28+'[1]Sveks g.'!R28+[1]Vain!R28+'[1]Naum. g.'!R28+[1]Vydun!R28+[1]Pirm!R28+[1]Sporto!R28+[1]Meno!R28+[1]SPT!R28</f>
        <v>0</v>
      </c>
      <c r="S41" s="165">
        <f>T41+V41</f>
        <v>1357.9</v>
      </c>
      <c r="T41" s="179">
        <v>1357.9</v>
      </c>
      <c r="U41" s="179">
        <v>1303.9000000000001</v>
      </c>
      <c r="V41" s="153">
        <v>0</v>
      </c>
      <c r="W41" s="165">
        <v>0</v>
      </c>
      <c r="X41" s="179">
        <v>0</v>
      </c>
      <c r="Y41" s="179">
        <v>0</v>
      </c>
      <c r="Z41" s="153">
        <v>0</v>
      </c>
      <c r="AA41" s="157">
        <v>1560.8</v>
      </c>
      <c r="AB41" s="157">
        <v>1663.3</v>
      </c>
      <c r="AC41" s="447" t="s">
        <v>135</v>
      </c>
      <c r="AD41" s="450" t="s">
        <v>186</v>
      </c>
      <c r="AE41" s="450" t="s">
        <v>186</v>
      </c>
      <c r="AF41" s="429" t="s">
        <v>186</v>
      </c>
      <c r="AG41" s="31"/>
    </row>
    <row r="42" spans="1:33" ht="29.25" customHeight="1" thickBot="1" x14ac:dyDescent="0.25">
      <c r="A42" s="499"/>
      <c r="B42" s="502"/>
      <c r="C42" s="505"/>
      <c r="D42" s="446"/>
      <c r="E42" s="446"/>
      <c r="F42" s="446"/>
      <c r="G42" s="519"/>
      <c r="H42" s="404"/>
      <c r="I42" s="404"/>
      <c r="J42" s="271" t="s">
        <v>24</v>
      </c>
      <c r="K42" s="272">
        <f t="shared" ref="K42:Z42" si="6">K41</f>
        <v>1235.2</v>
      </c>
      <c r="L42" s="273">
        <f t="shared" si="6"/>
        <v>1229.2</v>
      </c>
      <c r="M42" s="273">
        <f t="shared" si="6"/>
        <v>1162.5</v>
      </c>
      <c r="N42" s="260">
        <f t="shared" si="6"/>
        <v>6</v>
      </c>
      <c r="O42" s="272">
        <f t="shared" si="6"/>
        <v>1450.9</v>
      </c>
      <c r="P42" s="273">
        <f t="shared" si="6"/>
        <v>1450.9</v>
      </c>
      <c r="Q42" s="273">
        <f t="shared" si="6"/>
        <v>1388.1</v>
      </c>
      <c r="R42" s="260">
        <f t="shared" si="6"/>
        <v>0</v>
      </c>
      <c r="S42" s="272">
        <f t="shared" si="6"/>
        <v>1357.9</v>
      </c>
      <c r="T42" s="274">
        <f t="shared" si="6"/>
        <v>1357.9</v>
      </c>
      <c r="U42" s="274">
        <f t="shared" si="6"/>
        <v>1303.9000000000001</v>
      </c>
      <c r="V42" s="260">
        <f t="shared" si="6"/>
        <v>0</v>
      </c>
      <c r="W42" s="272">
        <f t="shared" si="6"/>
        <v>0</v>
      </c>
      <c r="X42" s="274">
        <f t="shared" si="6"/>
        <v>0</v>
      </c>
      <c r="Y42" s="274">
        <f t="shared" si="6"/>
        <v>0</v>
      </c>
      <c r="Z42" s="260">
        <f t="shared" si="6"/>
        <v>0</v>
      </c>
      <c r="AA42" s="261">
        <f t="shared" ref="AA42:AB42" si="7">AA41</f>
        <v>1560.8</v>
      </c>
      <c r="AB42" s="261">
        <f t="shared" si="7"/>
        <v>1663.3</v>
      </c>
      <c r="AC42" s="449"/>
      <c r="AD42" s="446"/>
      <c r="AE42" s="446"/>
      <c r="AF42" s="522"/>
      <c r="AG42" s="31"/>
    </row>
    <row r="43" spans="1:33" ht="21.75" customHeight="1" x14ac:dyDescent="0.2">
      <c r="A43" s="497" t="s">
        <v>18</v>
      </c>
      <c r="B43" s="500" t="s">
        <v>18</v>
      </c>
      <c r="C43" s="503" t="s">
        <v>18</v>
      </c>
      <c r="D43" s="515" t="s">
        <v>39</v>
      </c>
      <c r="E43" s="444" t="s">
        <v>40</v>
      </c>
      <c r="F43" s="450"/>
      <c r="G43" s="517" t="s">
        <v>30</v>
      </c>
      <c r="H43" s="520"/>
      <c r="I43" s="541" t="s">
        <v>131</v>
      </c>
      <c r="J43" s="35" t="s">
        <v>36</v>
      </c>
      <c r="K43" s="65">
        <f>L43+N43</f>
        <v>6395.7</v>
      </c>
      <c r="L43" s="33">
        <v>6370.9</v>
      </c>
      <c r="M43" s="33">
        <v>6003.2</v>
      </c>
      <c r="N43" s="187">
        <v>24.8</v>
      </c>
      <c r="O43" s="65">
        <f>R43+P43</f>
        <v>7441.2</v>
      </c>
      <c r="P43" s="33">
        <v>7433</v>
      </c>
      <c r="Q43" s="33">
        <v>7160</v>
      </c>
      <c r="R43" s="187">
        <v>8.1999999999999993</v>
      </c>
      <c r="S43" s="65">
        <f>T43+V43</f>
        <v>6632.8</v>
      </c>
      <c r="T43" s="33">
        <v>6628.5</v>
      </c>
      <c r="U43" s="33">
        <v>6386.3</v>
      </c>
      <c r="V43" s="187">
        <v>4.3</v>
      </c>
      <c r="W43" s="65">
        <v>0</v>
      </c>
      <c r="X43" s="33">
        <v>0</v>
      </c>
      <c r="Y43" s="33">
        <v>0</v>
      </c>
      <c r="Z43" s="187">
        <v>0</v>
      </c>
      <c r="AA43" s="28">
        <v>7726.5</v>
      </c>
      <c r="AB43" s="28">
        <v>8035.1</v>
      </c>
      <c r="AC43" s="539" t="s">
        <v>135</v>
      </c>
      <c r="AD43" s="450" t="s">
        <v>187</v>
      </c>
      <c r="AE43" s="450" t="s">
        <v>187</v>
      </c>
      <c r="AF43" s="429" t="s">
        <v>187</v>
      </c>
      <c r="AG43" s="31"/>
    </row>
    <row r="44" spans="1:33" ht="21" customHeight="1" thickBot="1" x14ac:dyDescent="0.25">
      <c r="A44" s="498"/>
      <c r="B44" s="501"/>
      <c r="C44" s="504"/>
      <c r="D44" s="516"/>
      <c r="E44" s="445"/>
      <c r="F44" s="451"/>
      <c r="G44" s="518"/>
      <c r="H44" s="521"/>
      <c r="I44" s="542"/>
      <c r="J44" s="275" t="s">
        <v>22</v>
      </c>
      <c r="K44" s="244">
        <f>L44+N44</f>
        <v>60.8</v>
      </c>
      <c r="L44" s="238">
        <v>60.8</v>
      </c>
      <c r="M44" s="238">
        <v>39</v>
      </c>
      <c r="N44" s="245">
        <v>0</v>
      </c>
      <c r="O44" s="244">
        <f>P44+R44</f>
        <v>0</v>
      </c>
      <c r="P44" s="238">
        <v>0</v>
      </c>
      <c r="Q44" s="238">
        <v>0</v>
      </c>
      <c r="R44" s="245">
        <v>0</v>
      </c>
      <c r="S44" s="244">
        <f>T44+V44</f>
        <v>0</v>
      </c>
      <c r="T44" s="238">
        <v>0</v>
      </c>
      <c r="U44" s="238">
        <v>0</v>
      </c>
      <c r="V44" s="245">
        <v>0</v>
      </c>
      <c r="W44" s="244">
        <f>X44+Z44</f>
        <v>0</v>
      </c>
      <c r="X44" s="238">
        <v>0</v>
      </c>
      <c r="Y44" s="238">
        <v>0</v>
      </c>
      <c r="Z44" s="245">
        <v>0</v>
      </c>
      <c r="AA44" s="246">
        <v>0</v>
      </c>
      <c r="AB44" s="246">
        <v>0</v>
      </c>
      <c r="AC44" s="540"/>
      <c r="AD44" s="451"/>
      <c r="AE44" s="451"/>
      <c r="AF44" s="430"/>
      <c r="AG44" s="31"/>
    </row>
    <row r="45" spans="1:33" ht="22.5" customHeight="1" thickBot="1" x14ac:dyDescent="0.25">
      <c r="A45" s="499"/>
      <c r="B45" s="502"/>
      <c r="C45" s="505"/>
      <c r="D45" s="446"/>
      <c r="E45" s="446"/>
      <c r="F45" s="446"/>
      <c r="G45" s="519"/>
      <c r="H45" s="404"/>
      <c r="I45" s="404"/>
      <c r="J45" s="277" t="s">
        <v>24</v>
      </c>
      <c r="K45" s="278">
        <f>SUM(K43:K44)</f>
        <v>6456.5</v>
      </c>
      <c r="L45" s="274">
        <f t="shared" ref="L45:AB45" si="8">SUM(L43:L44)</f>
        <v>6431.7</v>
      </c>
      <c r="M45" s="274">
        <f t="shared" si="8"/>
        <v>6042.2</v>
      </c>
      <c r="N45" s="279">
        <f t="shared" si="8"/>
        <v>24.8</v>
      </c>
      <c r="O45" s="278">
        <f t="shared" si="8"/>
        <v>7441.2</v>
      </c>
      <c r="P45" s="274">
        <f t="shared" si="8"/>
        <v>7433</v>
      </c>
      <c r="Q45" s="274">
        <f t="shared" si="8"/>
        <v>7160</v>
      </c>
      <c r="R45" s="279">
        <f t="shared" si="8"/>
        <v>8.1999999999999993</v>
      </c>
      <c r="S45" s="278">
        <f t="shared" si="8"/>
        <v>6632.8</v>
      </c>
      <c r="T45" s="274">
        <f t="shared" si="8"/>
        <v>6628.5</v>
      </c>
      <c r="U45" s="274">
        <f t="shared" si="8"/>
        <v>6386.3</v>
      </c>
      <c r="V45" s="279">
        <f t="shared" si="8"/>
        <v>4.3</v>
      </c>
      <c r="W45" s="278">
        <f t="shared" si="8"/>
        <v>0</v>
      </c>
      <c r="X45" s="274">
        <f t="shared" si="8"/>
        <v>0</v>
      </c>
      <c r="Y45" s="274">
        <f t="shared" si="8"/>
        <v>0</v>
      </c>
      <c r="Z45" s="279">
        <f t="shared" si="8"/>
        <v>0</v>
      </c>
      <c r="AA45" s="261">
        <f t="shared" si="8"/>
        <v>7726.5</v>
      </c>
      <c r="AB45" s="261">
        <f t="shared" si="8"/>
        <v>8035.1</v>
      </c>
      <c r="AC45" s="443"/>
      <c r="AD45" s="446"/>
      <c r="AE45" s="446"/>
      <c r="AF45" s="522"/>
      <c r="AG45" s="31"/>
    </row>
    <row r="46" spans="1:33" ht="21.75" customHeight="1" x14ac:dyDescent="0.2">
      <c r="A46" s="497" t="s">
        <v>18</v>
      </c>
      <c r="B46" s="500" t="s">
        <v>18</v>
      </c>
      <c r="C46" s="503" t="s">
        <v>18</v>
      </c>
      <c r="D46" s="515" t="s">
        <v>41</v>
      </c>
      <c r="E46" s="444" t="s">
        <v>42</v>
      </c>
      <c r="F46" s="450"/>
      <c r="G46" s="517" t="s">
        <v>33</v>
      </c>
      <c r="H46" s="520"/>
      <c r="I46" s="541" t="s">
        <v>131</v>
      </c>
      <c r="J46" s="35" t="s">
        <v>36</v>
      </c>
      <c r="K46" s="65">
        <f>L46+N46</f>
        <v>4061</v>
      </c>
      <c r="L46" s="33">
        <v>3998</v>
      </c>
      <c r="M46" s="33">
        <v>3799.3</v>
      </c>
      <c r="N46" s="187">
        <v>63</v>
      </c>
      <c r="O46" s="65">
        <f>R46+P46</f>
        <v>4918</v>
      </c>
      <c r="P46" s="33">
        <v>4879.5</v>
      </c>
      <c r="Q46" s="33">
        <v>4696</v>
      </c>
      <c r="R46" s="187">
        <v>38.5</v>
      </c>
      <c r="S46" s="65">
        <f>T46+V46</f>
        <v>4383.8</v>
      </c>
      <c r="T46" s="33">
        <v>4375.1000000000004</v>
      </c>
      <c r="U46" s="33">
        <v>4212.1000000000004</v>
      </c>
      <c r="V46" s="187">
        <v>8.6999999999999993</v>
      </c>
      <c r="W46" s="65">
        <f>X46+Z46</f>
        <v>0</v>
      </c>
      <c r="X46" s="33">
        <v>0</v>
      </c>
      <c r="Y46" s="33">
        <v>0</v>
      </c>
      <c r="Z46" s="187">
        <v>0</v>
      </c>
      <c r="AA46" s="28">
        <v>5285</v>
      </c>
      <c r="AB46" s="25">
        <v>5686.2</v>
      </c>
      <c r="AC46" s="539" t="s">
        <v>135</v>
      </c>
      <c r="AD46" s="450" t="s">
        <v>134</v>
      </c>
      <c r="AE46" s="450" t="s">
        <v>136</v>
      </c>
      <c r="AF46" s="429" t="s">
        <v>134</v>
      </c>
      <c r="AG46" s="31"/>
    </row>
    <row r="47" spans="1:33" ht="21" customHeight="1" thickBot="1" x14ac:dyDescent="0.25">
      <c r="A47" s="498"/>
      <c r="B47" s="501"/>
      <c r="C47" s="504"/>
      <c r="D47" s="516"/>
      <c r="E47" s="445"/>
      <c r="F47" s="451"/>
      <c r="G47" s="518"/>
      <c r="H47" s="521"/>
      <c r="I47" s="542"/>
      <c r="J47" s="275" t="s">
        <v>53</v>
      </c>
      <c r="K47" s="190">
        <f>L47+N47</f>
        <v>0</v>
      </c>
      <c r="L47" s="166">
        <v>0</v>
      </c>
      <c r="M47" s="166">
        <v>0</v>
      </c>
      <c r="N47" s="191">
        <v>0</v>
      </c>
      <c r="O47" s="190">
        <f>P47+R47</f>
        <v>0</v>
      </c>
      <c r="P47" s="166">
        <v>0</v>
      </c>
      <c r="Q47" s="166">
        <v>0</v>
      </c>
      <c r="R47" s="191">
        <v>0</v>
      </c>
      <c r="S47" s="190">
        <f>T47+V47</f>
        <v>0</v>
      </c>
      <c r="T47" s="166">
        <v>0</v>
      </c>
      <c r="U47" s="166">
        <v>0</v>
      </c>
      <c r="V47" s="191">
        <v>0</v>
      </c>
      <c r="W47" s="190">
        <f>X47+Z47</f>
        <v>0</v>
      </c>
      <c r="X47" s="166">
        <v>0</v>
      </c>
      <c r="Y47" s="166">
        <v>0</v>
      </c>
      <c r="Z47" s="191">
        <v>0</v>
      </c>
      <c r="AA47" s="193">
        <v>0</v>
      </c>
      <c r="AB47" s="280">
        <v>0</v>
      </c>
      <c r="AC47" s="540"/>
      <c r="AD47" s="451"/>
      <c r="AE47" s="451"/>
      <c r="AF47" s="430"/>
      <c r="AG47" s="31"/>
    </row>
    <row r="48" spans="1:33" ht="21.75" customHeight="1" thickBot="1" x14ac:dyDescent="0.25">
      <c r="A48" s="499"/>
      <c r="B48" s="502"/>
      <c r="C48" s="505"/>
      <c r="D48" s="446"/>
      <c r="E48" s="446"/>
      <c r="F48" s="446"/>
      <c r="G48" s="519"/>
      <c r="H48" s="404"/>
      <c r="I48" s="404"/>
      <c r="J48" s="276" t="s">
        <v>24</v>
      </c>
      <c r="K48" s="61">
        <f>SUM(K46:K47)</f>
        <v>4061</v>
      </c>
      <c r="L48" s="54">
        <f t="shared" ref="L48:AB48" si="9">SUM(L46:L47)</f>
        <v>3998</v>
      </c>
      <c r="M48" s="54">
        <f t="shared" si="9"/>
        <v>3799.3</v>
      </c>
      <c r="N48" s="62">
        <f t="shared" si="9"/>
        <v>63</v>
      </c>
      <c r="O48" s="61">
        <f t="shared" si="9"/>
        <v>4918</v>
      </c>
      <c r="P48" s="54">
        <f t="shared" si="9"/>
        <v>4879.5</v>
      </c>
      <c r="Q48" s="54">
        <f t="shared" si="9"/>
        <v>4696</v>
      </c>
      <c r="R48" s="62">
        <f t="shared" si="9"/>
        <v>38.5</v>
      </c>
      <c r="S48" s="61">
        <f t="shared" si="9"/>
        <v>4383.8</v>
      </c>
      <c r="T48" s="54">
        <f t="shared" si="9"/>
        <v>4375.1000000000004</v>
      </c>
      <c r="U48" s="54">
        <f t="shared" si="9"/>
        <v>4212.1000000000004</v>
      </c>
      <c r="V48" s="62">
        <f t="shared" si="9"/>
        <v>8.6999999999999993</v>
      </c>
      <c r="W48" s="61">
        <f t="shared" si="9"/>
        <v>0</v>
      </c>
      <c r="X48" s="54">
        <f t="shared" si="9"/>
        <v>0</v>
      </c>
      <c r="Y48" s="54">
        <f t="shared" si="9"/>
        <v>0</v>
      </c>
      <c r="Z48" s="62">
        <f t="shared" si="9"/>
        <v>0</v>
      </c>
      <c r="AA48" s="63">
        <f t="shared" si="9"/>
        <v>5285</v>
      </c>
      <c r="AB48" s="63">
        <f t="shared" si="9"/>
        <v>5686.2</v>
      </c>
      <c r="AC48" s="443"/>
      <c r="AD48" s="446"/>
      <c r="AE48" s="446"/>
      <c r="AF48" s="522"/>
      <c r="AG48" s="31"/>
    </row>
    <row r="49" spans="1:33" s="3" customFormat="1" ht="22.5" customHeight="1" x14ac:dyDescent="0.2">
      <c r="A49" s="506" t="s">
        <v>18</v>
      </c>
      <c r="B49" s="509" t="s">
        <v>18</v>
      </c>
      <c r="C49" s="543" t="s">
        <v>18</v>
      </c>
      <c r="D49" s="545" t="s">
        <v>108</v>
      </c>
      <c r="E49" s="548" t="s">
        <v>44</v>
      </c>
      <c r="F49" s="450"/>
      <c r="G49" s="517" t="s">
        <v>33</v>
      </c>
      <c r="H49" s="520"/>
      <c r="I49" s="402" t="s">
        <v>131</v>
      </c>
      <c r="J49" s="251" t="s">
        <v>36</v>
      </c>
      <c r="K49" s="237">
        <f>L49+N49</f>
        <v>0</v>
      </c>
      <c r="L49" s="252">
        <v>0</v>
      </c>
      <c r="M49" s="252">
        <v>0</v>
      </c>
      <c r="N49" s="239">
        <v>0</v>
      </c>
      <c r="O49" s="262">
        <f>P49+R49</f>
        <v>0</v>
      </c>
      <c r="P49" s="263">
        <v>0</v>
      </c>
      <c r="Q49" s="263">
        <v>0</v>
      </c>
      <c r="R49" s="239">
        <v>0</v>
      </c>
      <c r="S49" s="237">
        <f>T49+V49</f>
        <v>0</v>
      </c>
      <c r="T49" s="252">
        <v>0</v>
      </c>
      <c r="U49" s="252">
        <v>0</v>
      </c>
      <c r="V49" s="239">
        <v>0</v>
      </c>
      <c r="W49" s="237">
        <v>0</v>
      </c>
      <c r="X49" s="252">
        <v>0</v>
      </c>
      <c r="Y49" s="252">
        <v>0</v>
      </c>
      <c r="Z49" s="239">
        <v>0</v>
      </c>
      <c r="AA49" s="240">
        <v>0</v>
      </c>
      <c r="AB49" s="240">
        <v>0</v>
      </c>
      <c r="AC49" s="539" t="s">
        <v>135</v>
      </c>
      <c r="AD49" s="450" t="s">
        <v>105</v>
      </c>
      <c r="AE49" s="450" t="s">
        <v>105</v>
      </c>
      <c r="AF49" s="429" t="s">
        <v>105</v>
      </c>
      <c r="AG49" s="31"/>
    </row>
    <row r="50" spans="1:33" s="3" customFormat="1" ht="20.25" customHeight="1" thickBot="1" x14ac:dyDescent="0.25">
      <c r="A50" s="433"/>
      <c r="B50" s="436"/>
      <c r="C50" s="554"/>
      <c r="D50" s="555"/>
      <c r="E50" s="549"/>
      <c r="F50" s="451"/>
      <c r="G50" s="518"/>
      <c r="H50" s="521"/>
      <c r="I50" s="403"/>
      <c r="J50" s="234" t="s">
        <v>53</v>
      </c>
      <c r="K50" s="244">
        <f>L50+N50</f>
        <v>0</v>
      </c>
      <c r="L50" s="238">
        <v>0</v>
      </c>
      <c r="M50" s="238">
        <v>0</v>
      </c>
      <c r="N50" s="245">
        <v>0</v>
      </c>
      <c r="O50" s="244">
        <f>P50+R50</f>
        <v>0</v>
      </c>
      <c r="P50" s="238">
        <v>0</v>
      </c>
      <c r="Q50" s="238">
        <v>0</v>
      </c>
      <c r="R50" s="245">
        <v>0</v>
      </c>
      <c r="S50" s="244">
        <f>T50+V50</f>
        <v>0</v>
      </c>
      <c r="T50" s="238">
        <v>0</v>
      </c>
      <c r="U50" s="238">
        <v>0</v>
      </c>
      <c r="V50" s="245">
        <v>0</v>
      </c>
      <c r="W50" s="244">
        <f>X50+Z50</f>
        <v>0</v>
      </c>
      <c r="X50" s="238">
        <v>0</v>
      </c>
      <c r="Y50" s="238">
        <v>0</v>
      </c>
      <c r="Z50" s="245">
        <v>0</v>
      </c>
      <c r="AA50" s="246">
        <v>0</v>
      </c>
      <c r="AB50" s="246">
        <v>0</v>
      </c>
      <c r="AC50" s="540"/>
      <c r="AD50" s="451"/>
      <c r="AE50" s="451"/>
      <c r="AF50" s="430"/>
      <c r="AG50" s="31"/>
    </row>
    <row r="51" spans="1:33" s="3" customFormat="1" ht="20.25" customHeight="1" thickBot="1" x14ac:dyDescent="0.25">
      <c r="A51" s="508"/>
      <c r="B51" s="511"/>
      <c r="C51" s="440"/>
      <c r="D51" s="547"/>
      <c r="E51" s="443"/>
      <c r="F51" s="446"/>
      <c r="G51" s="519"/>
      <c r="H51" s="404"/>
      <c r="I51" s="404"/>
      <c r="J51" s="243" t="s">
        <v>24</v>
      </c>
      <c r="K51" s="61">
        <f>K49+K50</f>
        <v>0</v>
      </c>
      <c r="L51" s="54">
        <f t="shared" ref="L51:AB51" si="10">L49+L50</f>
        <v>0</v>
      </c>
      <c r="M51" s="54">
        <f t="shared" si="10"/>
        <v>0</v>
      </c>
      <c r="N51" s="62">
        <f t="shared" si="10"/>
        <v>0</v>
      </c>
      <c r="O51" s="61">
        <f t="shared" si="10"/>
        <v>0</v>
      </c>
      <c r="P51" s="54">
        <f t="shared" si="10"/>
        <v>0</v>
      </c>
      <c r="Q51" s="54">
        <f t="shared" si="10"/>
        <v>0</v>
      </c>
      <c r="R51" s="62">
        <f t="shared" si="10"/>
        <v>0</v>
      </c>
      <c r="S51" s="61">
        <f t="shared" si="10"/>
        <v>0</v>
      </c>
      <c r="T51" s="54">
        <f t="shared" si="10"/>
        <v>0</v>
      </c>
      <c r="U51" s="54">
        <f t="shared" si="10"/>
        <v>0</v>
      </c>
      <c r="V51" s="62">
        <f t="shared" si="10"/>
        <v>0</v>
      </c>
      <c r="W51" s="61">
        <f t="shared" si="10"/>
        <v>0</v>
      </c>
      <c r="X51" s="54">
        <f t="shared" si="10"/>
        <v>0</v>
      </c>
      <c r="Y51" s="54">
        <f t="shared" si="10"/>
        <v>0</v>
      </c>
      <c r="Z51" s="62">
        <f t="shared" si="10"/>
        <v>0</v>
      </c>
      <c r="AA51" s="63">
        <f t="shared" si="10"/>
        <v>0</v>
      </c>
      <c r="AB51" s="63">
        <f t="shared" si="10"/>
        <v>0</v>
      </c>
      <c r="AC51" s="443"/>
      <c r="AD51" s="446"/>
      <c r="AE51" s="446"/>
      <c r="AF51" s="522"/>
      <c r="AG51" s="31"/>
    </row>
    <row r="52" spans="1:33" s="3" customFormat="1" ht="24.75" customHeight="1" x14ac:dyDescent="0.2">
      <c r="A52" s="506" t="s">
        <v>18</v>
      </c>
      <c r="B52" s="509" t="s">
        <v>18</v>
      </c>
      <c r="C52" s="543" t="s">
        <v>18</v>
      </c>
      <c r="D52" s="545" t="s">
        <v>109</v>
      </c>
      <c r="E52" s="548" t="s">
        <v>46</v>
      </c>
      <c r="F52" s="450"/>
      <c r="G52" s="517" t="s">
        <v>47</v>
      </c>
      <c r="H52" s="520"/>
      <c r="I52" s="402" t="s">
        <v>131</v>
      </c>
      <c r="J52" s="35" t="s">
        <v>36</v>
      </c>
      <c r="K52" s="155">
        <f>L52+N52</f>
        <v>13.5</v>
      </c>
      <c r="L52" s="252">
        <v>13.5</v>
      </c>
      <c r="M52" s="252">
        <v>0</v>
      </c>
      <c r="N52" s="64">
        <v>0</v>
      </c>
      <c r="O52" s="138">
        <f>P52+R52</f>
        <v>267.8</v>
      </c>
      <c r="P52" s="253">
        <v>267.8</v>
      </c>
      <c r="Q52" s="253">
        <v>0</v>
      </c>
      <c r="R52" s="64">
        <v>0</v>
      </c>
      <c r="S52" s="155">
        <f>T52+V52</f>
        <v>328.5</v>
      </c>
      <c r="T52" s="8">
        <v>328.5</v>
      </c>
      <c r="U52" s="8">
        <v>0</v>
      </c>
      <c r="V52" s="64">
        <v>0</v>
      </c>
      <c r="W52" s="155">
        <v>0</v>
      </c>
      <c r="X52" s="8">
        <v>0</v>
      </c>
      <c r="Y52" s="8">
        <v>0</v>
      </c>
      <c r="Z52" s="64">
        <v>0</v>
      </c>
      <c r="AA52" s="156">
        <v>267.8</v>
      </c>
      <c r="AB52" s="156">
        <v>267.8</v>
      </c>
      <c r="AC52" s="447" t="s">
        <v>137</v>
      </c>
      <c r="AD52" s="550" t="s">
        <v>188</v>
      </c>
      <c r="AE52" s="550" t="s">
        <v>188</v>
      </c>
      <c r="AF52" s="552" t="s">
        <v>188</v>
      </c>
      <c r="AG52" s="31"/>
    </row>
    <row r="53" spans="1:33" s="3" customFormat="1" ht="24.75" customHeight="1" thickBot="1" x14ac:dyDescent="0.25">
      <c r="A53" s="507"/>
      <c r="B53" s="510"/>
      <c r="C53" s="544"/>
      <c r="D53" s="546"/>
      <c r="E53" s="549"/>
      <c r="F53" s="451"/>
      <c r="G53" s="518"/>
      <c r="H53" s="521"/>
      <c r="I53" s="403"/>
      <c r="J53" s="36" t="s">
        <v>22</v>
      </c>
      <c r="K53" s="165">
        <f>L53+N53</f>
        <v>0</v>
      </c>
      <c r="L53" s="166">
        <v>0</v>
      </c>
      <c r="M53" s="166">
        <v>0</v>
      </c>
      <c r="N53" s="153">
        <v>0</v>
      </c>
      <c r="O53" s="151">
        <f>P53+R53</f>
        <v>400</v>
      </c>
      <c r="P53" s="178">
        <v>400</v>
      </c>
      <c r="Q53" s="178">
        <v>394.3</v>
      </c>
      <c r="R53" s="153">
        <v>0</v>
      </c>
      <c r="S53" s="165">
        <f>T53+V53</f>
        <v>150</v>
      </c>
      <c r="T53" s="179">
        <v>150</v>
      </c>
      <c r="U53" s="179">
        <v>94.3</v>
      </c>
      <c r="V53" s="153">
        <v>0</v>
      </c>
      <c r="W53" s="165">
        <f>X53+Z53</f>
        <v>0</v>
      </c>
      <c r="X53" s="179">
        <v>0</v>
      </c>
      <c r="Y53" s="179">
        <v>0</v>
      </c>
      <c r="Z53" s="153">
        <v>0</v>
      </c>
      <c r="AA53" s="157">
        <v>400</v>
      </c>
      <c r="AB53" s="157">
        <v>400</v>
      </c>
      <c r="AC53" s="448"/>
      <c r="AD53" s="551"/>
      <c r="AE53" s="551"/>
      <c r="AF53" s="553"/>
      <c r="AG53" s="31"/>
    </row>
    <row r="54" spans="1:33" s="3" customFormat="1" ht="27" customHeight="1" thickBot="1" x14ac:dyDescent="0.25">
      <c r="A54" s="508"/>
      <c r="B54" s="511"/>
      <c r="C54" s="440"/>
      <c r="D54" s="547"/>
      <c r="E54" s="443"/>
      <c r="F54" s="446"/>
      <c r="G54" s="519"/>
      <c r="H54" s="404"/>
      <c r="I54" s="404"/>
      <c r="J54" s="67" t="s">
        <v>24</v>
      </c>
      <c r="K54" s="61">
        <f>SUM(K52:K53)</f>
        <v>13.5</v>
      </c>
      <c r="L54" s="54">
        <f t="shared" ref="L54:AB54" si="11">SUM(L52:L53)</f>
        <v>13.5</v>
      </c>
      <c r="M54" s="54">
        <f t="shared" si="11"/>
        <v>0</v>
      </c>
      <c r="N54" s="62">
        <f t="shared" si="11"/>
        <v>0</v>
      </c>
      <c r="O54" s="61">
        <f t="shared" si="11"/>
        <v>667.8</v>
      </c>
      <c r="P54" s="54">
        <f t="shared" si="11"/>
        <v>667.8</v>
      </c>
      <c r="Q54" s="54">
        <f t="shared" si="11"/>
        <v>394.3</v>
      </c>
      <c r="R54" s="62">
        <f t="shared" si="11"/>
        <v>0</v>
      </c>
      <c r="S54" s="61">
        <f t="shared" si="11"/>
        <v>478.5</v>
      </c>
      <c r="T54" s="54">
        <f t="shared" si="11"/>
        <v>478.5</v>
      </c>
      <c r="U54" s="54">
        <f t="shared" si="11"/>
        <v>94.3</v>
      </c>
      <c r="V54" s="62">
        <f t="shared" si="11"/>
        <v>0</v>
      </c>
      <c r="W54" s="61">
        <f t="shared" si="11"/>
        <v>0</v>
      </c>
      <c r="X54" s="54">
        <f t="shared" si="11"/>
        <v>0</v>
      </c>
      <c r="Y54" s="54">
        <f t="shared" si="11"/>
        <v>0</v>
      </c>
      <c r="Z54" s="62">
        <f t="shared" si="11"/>
        <v>0</v>
      </c>
      <c r="AA54" s="63">
        <f t="shared" si="11"/>
        <v>667.8</v>
      </c>
      <c r="AB54" s="63">
        <f t="shared" si="11"/>
        <v>667.8</v>
      </c>
      <c r="AC54" s="449"/>
      <c r="AD54" s="446"/>
      <c r="AE54" s="446"/>
      <c r="AF54" s="522"/>
      <c r="AG54" s="31"/>
    </row>
    <row r="55" spans="1:33" s="3" customFormat="1" ht="20.25" customHeight="1" x14ac:dyDescent="0.2">
      <c r="A55" s="405" t="s">
        <v>18</v>
      </c>
      <c r="B55" s="408" t="s">
        <v>18</v>
      </c>
      <c r="C55" s="411" t="s">
        <v>18</v>
      </c>
      <c r="D55" s="414">
        <v>33</v>
      </c>
      <c r="E55" s="417" t="s">
        <v>115</v>
      </c>
      <c r="F55" s="420"/>
      <c r="G55" s="423" t="s">
        <v>47</v>
      </c>
      <c r="H55" s="426"/>
      <c r="I55" s="402" t="s">
        <v>131</v>
      </c>
      <c r="J55" s="180" t="s">
        <v>57</v>
      </c>
      <c r="K55" s="11">
        <f>L55+N55</f>
        <v>80.2</v>
      </c>
      <c r="L55" s="12">
        <v>80.2</v>
      </c>
      <c r="M55" s="12">
        <v>0</v>
      </c>
      <c r="N55" s="13">
        <v>0</v>
      </c>
      <c r="O55" s="11">
        <f>P55+R55</f>
        <v>0</v>
      </c>
      <c r="P55" s="12">
        <v>0</v>
      </c>
      <c r="Q55" s="12">
        <v>0</v>
      </c>
      <c r="R55" s="13">
        <v>0</v>
      </c>
      <c r="S55" s="11">
        <f>T55+V55</f>
        <v>0</v>
      </c>
      <c r="T55" s="12">
        <v>0</v>
      </c>
      <c r="U55" s="12">
        <v>0</v>
      </c>
      <c r="V55" s="13">
        <v>0</v>
      </c>
      <c r="W55" s="11">
        <f>X55+Z55</f>
        <v>0</v>
      </c>
      <c r="X55" s="12">
        <v>0</v>
      </c>
      <c r="Y55" s="12">
        <v>0</v>
      </c>
      <c r="Z55" s="13">
        <v>0</v>
      </c>
      <c r="AA55" s="14">
        <v>0</v>
      </c>
      <c r="AB55" s="14">
        <v>0</v>
      </c>
      <c r="AC55" s="447" t="s">
        <v>137</v>
      </c>
      <c r="AD55" s="391" t="s">
        <v>105</v>
      </c>
      <c r="AE55" s="391" t="s">
        <v>105</v>
      </c>
      <c r="AF55" s="394" t="s">
        <v>105</v>
      </c>
      <c r="AG55" s="31"/>
    </row>
    <row r="56" spans="1:33" s="3" customFormat="1" ht="20.25" customHeight="1" thickBot="1" x14ac:dyDescent="0.25">
      <c r="A56" s="406"/>
      <c r="B56" s="409"/>
      <c r="C56" s="412"/>
      <c r="D56" s="415"/>
      <c r="E56" s="418"/>
      <c r="F56" s="421"/>
      <c r="G56" s="424"/>
      <c r="H56" s="427"/>
      <c r="I56" s="403"/>
      <c r="J56" s="181" t="s">
        <v>22</v>
      </c>
      <c r="K56" s="15">
        <f>L56+N56</f>
        <v>12</v>
      </c>
      <c r="L56" s="16">
        <v>12</v>
      </c>
      <c r="M56" s="16">
        <v>0</v>
      </c>
      <c r="N56" s="17">
        <v>0</v>
      </c>
      <c r="O56" s="15">
        <f>P56+R56</f>
        <v>0</v>
      </c>
      <c r="P56" s="16">
        <v>0</v>
      </c>
      <c r="Q56" s="16">
        <v>0</v>
      </c>
      <c r="R56" s="17">
        <v>0</v>
      </c>
      <c r="S56" s="15">
        <f>T56+V56</f>
        <v>0</v>
      </c>
      <c r="T56" s="16">
        <v>0</v>
      </c>
      <c r="U56" s="16">
        <v>0</v>
      </c>
      <c r="V56" s="17">
        <v>0</v>
      </c>
      <c r="W56" s="15">
        <f>X56+Z56</f>
        <v>0</v>
      </c>
      <c r="X56" s="16">
        <v>0</v>
      </c>
      <c r="Y56" s="16">
        <v>0</v>
      </c>
      <c r="Z56" s="17">
        <v>0</v>
      </c>
      <c r="AA56" s="18">
        <v>0</v>
      </c>
      <c r="AB56" s="18">
        <v>0</v>
      </c>
      <c r="AC56" s="448"/>
      <c r="AD56" s="392"/>
      <c r="AE56" s="392"/>
      <c r="AF56" s="395"/>
      <c r="AG56" s="31"/>
    </row>
    <row r="57" spans="1:33" s="3" customFormat="1" ht="23.25" customHeight="1" thickBot="1" x14ac:dyDescent="0.25">
      <c r="A57" s="407"/>
      <c r="B57" s="410"/>
      <c r="C57" s="413"/>
      <c r="D57" s="416"/>
      <c r="E57" s="419"/>
      <c r="F57" s="422"/>
      <c r="G57" s="425"/>
      <c r="H57" s="428"/>
      <c r="I57" s="404"/>
      <c r="J57" s="67" t="s">
        <v>24</v>
      </c>
      <c r="K57" s="61">
        <f t="shared" ref="K57:AB57" si="12">SUM(K55:K56)</f>
        <v>92.2</v>
      </c>
      <c r="L57" s="54">
        <f t="shared" si="12"/>
        <v>92.2</v>
      </c>
      <c r="M57" s="54">
        <f t="shared" si="12"/>
        <v>0</v>
      </c>
      <c r="N57" s="62">
        <f t="shared" si="12"/>
        <v>0</v>
      </c>
      <c r="O57" s="61">
        <f t="shared" si="12"/>
        <v>0</v>
      </c>
      <c r="P57" s="54">
        <f t="shared" si="12"/>
        <v>0</v>
      </c>
      <c r="Q57" s="54">
        <f t="shared" si="12"/>
        <v>0</v>
      </c>
      <c r="R57" s="62">
        <f t="shared" si="12"/>
        <v>0</v>
      </c>
      <c r="S57" s="55">
        <f t="shared" si="12"/>
        <v>0</v>
      </c>
      <c r="T57" s="54">
        <f t="shared" si="12"/>
        <v>0</v>
      </c>
      <c r="U57" s="54">
        <f t="shared" si="12"/>
        <v>0</v>
      </c>
      <c r="V57" s="56">
        <f t="shared" si="12"/>
        <v>0</v>
      </c>
      <c r="W57" s="55">
        <f t="shared" si="12"/>
        <v>0</v>
      </c>
      <c r="X57" s="54">
        <f t="shared" si="12"/>
        <v>0</v>
      </c>
      <c r="Y57" s="54">
        <f t="shared" si="12"/>
        <v>0</v>
      </c>
      <c r="Z57" s="56">
        <f t="shared" si="12"/>
        <v>0</v>
      </c>
      <c r="AA57" s="63">
        <f t="shared" si="12"/>
        <v>0</v>
      </c>
      <c r="AB57" s="63">
        <f t="shared" si="12"/>
        <v>0</v>
      </c>
      <c r="AC57" s="449"/>
      <c r="AD57" s="393"/>
      <c r="AE57" s="393"/>
      <c r="AF57" s="396"/>
      <c r="AG57" s="31"/>
    </row>
    <row r="58" spans="1:33" s="3" customFormat="1" ht="23.25" customHeight="1" x14ac:dyDescent="0.2">
      <c r="A58" s="405" t="s">
        <v>18</v>
      </c>
      <c r="B58" s="408" t="s">
        <v>18</v>
      </c>
      <c r="C58" s="411" t="s">
        <v>18</v>
      </c>
      <c r="D58" s="414">
        <v>34</v>
      </c>
      <c r="E58" s="417" t="s">
        <v>117</v>
      </c>
      <c r="F58" s="420"/>
      <c r="G58" s="423" t="s">
        <v>118</v>
      </c>
      <c r="H58" s="426"/>
      <c r="I58" s="402" t="s">
        <v>131</v>
      </c>
      <c r="J58" s="180" t="s">
        <v>57</v>
      </c>
      <c r="K58" s="11">
        <f>L58+N58</f>
        <v>0</v>
      </c>
      <c r="L58" s="12">
        <v>0</v>
      </c>
      <c r="M58" s="12">
        <v>0</v>
      </c>
      <c r="N58" s="13">
        <v>0</v>
      </c>
      <c r="O58" s="11">
        <f>P58+R58</f>
        <v>0</v>
      </c>
      <c r="P58" s="12">
        <v>0</v>
      </c>
      <c r="Q58" s="12">
        <v>0</v>
      </c>
      <c r="R58" s="13">
        <v>0</v>
      </c>
      <c r="S58" s="11">
        <f>T58+V58</f>
        <v>0</v>
      </c>
      <c r="T58" s="12">
        <v>0</v>
      </c>
      <c r="U58" s="12">
        <v>0</v>
      </c>
      <c r="V58" s="13">
        <v>0</v>
      </c>
      <c r="W58" s="11">
        <f>X58+Z58</f>
        <v>0</v>
      </c>
      <c r="X58" s="12">
        <v>0</v>
      </c>
      <c r="Y58" s="12">
        <v>0</v>
      </c>
      <c r="Z58" s="13">
        <v>0</v>
      </c>
      <c r="AA58" s="14">
        <v>0</v>
      </c>
      <c r="AB58" s="14">
        <v>0</v>
      </c>
      <c r="AC58" s="447" t="s">
        <v>137</v>
      </c>
      <c r="AD58" s="391">
        <v>0</v>
      </c>
      <c r="AE58" s="391">
        <v>0</v>
      </c>
      <c r="AF58" s="394">
        <v>0</v>
      </c>
      <c r="AG58" s="31"/>
    </row>
    <row r="59" spans="1:33" s="3" customFormat="1" ht="23.25" customHeight="1" thickBot="1" x14ac:dyDescent="0.25">
      <c r="A59" s="406"/>
      <c r="B59" s="409"/>
      <c r="C59" s="412"/>
      <c r="D59" s="415"/>
      <c r="E59" s="418"/>
      <c r="F59" s="421"/>
      <c r="G59" s="424"/>
      <c r="H59" s="427"/>
      <c r="I59" s="403"/>
      <c r="J59" s="181" t="s">
        <v>22</v>
      </c>
      <c r="K59" s="15">
        <f>L59+N59</f>
        <v>0</v>
      </c>
      <c r="L59" s="16">
        <v>0</v>
      </c>
      <c r="M59" s="16">
        <v>0</v>
      </c>
      <c r="N59" s="17">
        <v>0</v>
      </c>
      <c r="O59" s="15">
        <f>P59+R59</f>
        <v>0</v>
      </c>
      <c r="P59" s="16">
        <v>0</v>
      </c>
      <c r="Q59" s="16">
        <v>0</v>
      </c>
      <c r="R59" s="17">
        <v>0</v>
      </c>
      <c r="S59" s="15">
        <f>T59+V59</f>
        <v>0</v>
      </c>
      <c r="T59" s="16">
        <v>0</v>
      </c>
      <c r="U59" s="16">
        <v>0</v>
      </c>
      <c r="V59" s="17">
        <v>0</v>
      </c>
      <c r="W59" s="15">
        <f>X59+Z59</f>
        <v>0</v>
      </c>
      <c r="X59" s="16">
        <v>0</v>
      </c>
      <c r="Y59" s="16">
        <v>0</v>
      </c>
      <c r="Z59" s="17">
        <v>0</v>
      </c>
      <c r="AA59" s="18">
        <v>0</v>
      </c>
      <c r="AB59" s="18">
        <v>0</v>
      </c>
      <c r="AC59" s="448"/>
      <c r="AD59" s="392"/>
      <c r="AE59" s="392"/>
      <c r="AF59" s="395"/>
      <c r="AG59" s="31"/>
    </row>
    <row r="60" spans="1:33" s="3" customFormat="1" ht="23.25" customHeight="1" thickBot="1" x14ac:dyDescent="0.25">
      <c r="A60" s="407"/>
      <c r="B60" s="410"/>
      <c r="C60" s="413"/>
      <c r="D60" s="416"/>
      <c r="E60" s="419"/>
      <c r="F60" s="422"/>
      <c r="G60" s="425"/>
      <c r="H60" s="428"/>
      <c r="I60" s="404"/>
      <c r="J60" s="67" t="s">
        <v>24</v>
      </c>
      <c r="K60" s="61">
        <f t="shared" ref="K60:AB60" si="13">SUM(K58:K59)</f>
        <v>0</v>
      </c>
      <c r="L60" s="54">
        <f t="shared" si="13"/>
        <v>0</v>
      </c>
      <c r="M60" s="54">
        <f t="shared" si="13"/>
        <v>0</v>
      </c>
      <c r="N60" s="62">
        <f t="shared" si="13"/>
        <v>0</v>
      </c>
      <c r="O60" s="61">
        <f t="shared" si="13"/>
        <v>0</v>
      </c>
      <c r="P60" s="54">
        <f t="shared" si="13"/>
        <v>0</v>
      </c>
      <c r="Q60" s="54">
        <f t="shared" si="13"/>
        <v>0</v>
      </c>
      <c r="R60" s="62">
        <f t="shared" si="13"/>
        <v>0</v>
      </c>
      <c r="S60" s="55">
        <f t="shared" si="13"/>
        <v>0</v>
      </c>
      <c r="T60" s="54">
        <f t="shared" si="13"/>
        <v>0</v>
      </c>
      <c r="U60" s="54">
        <f t="shared" si="13"/>
        <v>0</v>
      </c>
      <c r="V60" s="56">
        <f t="shared" si="13"/>
        <v>0</v>
      </c>
      <c r="W60" s="55">
        <f t="shared" si="13"/>
        <v>0</v>
      </c>
      <c r="X60" s="54">
        <f t="shared" si="13"/>
        <v>0</v>
      </c>
      <c r="Y60" s="54">
        <f t="shared" si="13"/>
        <v>0</v>
      </c>
      <c r="Z60" s="56">
        <f t="shared" si="13"/>
        <v>0</v>
      </c>
      <c r="AA60" s="63">
        <f t="shared" si="13"/>
        <v>0</v>
      </c>
      <c r="AB60" s="63">
        <f t="shared" si="13"/>
        <v>0</v>
      </c>
      <c r="AC60" s="449"/>
      <c r="AD60" s="393"/>
      <c r="AE60" s="393"/>
      <c r="AF60" s="396"/>
      <c r="AG60" s="31"/>
    </row>
    <row r="61" spans="1:33" s="3" customFormat="1" ht="23.25" customHeight="1" x14ac:dyDescent="0.2">
      <c r="A61" s="405" t="s">
        <v>18</v>
      </c>
      <c r="B61" s="408" t="s">
        <v>18</v>
      </c>
      <c r="C61" s="411" t="s">
        <v>18</v>
      </c>
      <c r="D61" s="414">
        <v>35</v>
      </c>
      <c r="E61" s="417" t="s">
        <v>191</v>
      </c>
      <c r="F61" s="420"/>
      <c r="G61" s="423" t="s">
        <v>118</v>
      </c>
      <c r="H61" s="426"/>
      <c r="I61" s="402" t="s">
        <v>131</v>
      </c>
      <c r="J61" s="180" t="s">
        <v>57</v>
      </c>
      <c r="K61" s="11">
        <f>L61+N61</f>
        <v>20.7</v>
      </c>
      <c r="L61" s="12">
        <v>20.7</v>
      </c>
      <c r="M61" s="12">
        <v>0</v>
      </c>
      <c r="N61" s="13">
        <v>0</v>
      </c>
      <c r="O61" s="11">
        <f>P61+R61</f>
        <v>92</v>
      </c>
      <c r="P61" s="12">
        <v>92</v>
      </c>
      <c r="Q61" s="12">
        <v>90.7</v>
      </c>
      <c r="R61" s="13">
        <v>0</v>
      </c>
      <c r="S61" s="11">
        <f>T61+V61</f>
        <v>92</v>
      </c>
      <c r="T61" s="12">
        <v>92</v>
      </c>
      <c r="U61" s="12">
        <v>90.7</v>
      </c>
      <c r="V61" s="13">
        <v>0</v>
      </c>
      <c r="W61" s="11">
        <f>X61+Z61</f>
        <v>0</v>
      </c>
      <c r="X61" s="12">
        <v>0</v>
      </c>
      <c r="Y61" s="12">
        <v>0</v>
      </c>
      <c r="Z61" s="13">
        <v>0</v>
      </c>
      <c r="AA61" s="14">
        <v>0</v>
      </c>
      <c r="AB61" s="14">
        <v>0</v>
      </c>
      <c r="AC61" s="447" t="s">
        <v>192</v>
      </c>
      <c r="AD61" s="391">
        <v>5.2</v>
      </c>
      <c r="AE61" s="391">
        <v>5.2</v>
      </c>
      <c r="AF61" s="394">
        <v>0</v>
      </c>
      <c r="AG61" s="31"/>
    </row>
    <row r="62" spans="1:33" s="3" customFormat="1" ht="23.25" customHeight="1" thickBot="1" x14ac:dyDescent="0.25">
      <c r="A62" s="406"/>
      <c r="B62" s="409"/>
      <c r="C62" s="412"/>
      <c r="D62" s="415"/>
      <c r="E62" s="418"/>
      <c r="F62" s="421"/>
      <c r="G62" s="424"/>
      <c r="H62" s="427"/>
      <c r="I62" s="403"/>
      <c r="J62" s="181" t="s">
        <v>22</v>
      </c>
      <c r="K62" s="15">
        <f>L62+N62</f>
        <v>0</v>
      </c>
      <c r="L62" s="16">
        <v>0</v>
      </c>
      <c r="M62" s="16">
        <v>0</v>
      </c>
      <c r="N62" s="17">
        <v>0</v>
      </c>
      <c r="O62" s="15">
        <f>P62+R62</f>
        <v>0</v>
      </c>
      <c r="P62" s="16">
        <v>0</v>
      </c>
      <c r="Q62" s="16">
        <v>0</v>
      </c>
      <c r="R62" s="17">
        <v>0</v>
      </c>
      <c r="S62" s="15">
        <f>T62+V62</f>
        <v>0</v>
      </c>
      <c r="T62" s="16">
        <v>0</v>
      </c>
      <c r="U62" s="16">
        <v>0</v>
      </c>
      <c r="V62" s="17">
        <v>0</v>
      </c>
      <c r="W62" s="15">
        <f>X62+Z62</f>
        <v>0</v>
      </c>
      <c r="X62" s="16">
        <v>0</v>
      </c>
      <c r="Y62" s="16">
        <v>0</v>
      </c>
      <c r="Z62" s="17">
        <v>0</v>
      </c>
      <c r="AA62" s="18">
        <v>0</v>
      </c>
      <c r="AB62" s="18">
        <v>0</v>
      </c>
      <c r="AC62" s="448"/>
      <c r="AD62" s="392"/>
      <c r="AE62" s="392"/>
      <c r="AF62" s="395"/>
      <c r="AG62" s="31"/>
    </row>
    <row r="63" spans="1:33" s="3" customFormat="1" ht="23.25" customHeight="1" thickBot="1" x14ac:dyDescent="0.25">
      <c r="A63" s="407"/>
      <c r="B63" s="410"/>
      <c r="C63" s="413"/>
      <c r="D63" s="416"/>
      <c r="E63" s="419"/>
      <c r="F63" s="422"/>
      <c r="G63" s="425"/>
      <c r="H63" s="428"/>
      <c r="I63" s="404"/>
      <c r="J63" s="67" t="s">
        <v>24</v>
      </c>
      <c r="K63" s="278">
        <f t="shared" ref="K63:AB63" si="14">SUM(K61:K62)</f>
        <v>20.7</v>
      </c>
      <c r="L63" s="274">
        <f t="shared" si="14"/>
        <v>20.7</v>
      </c>
      <c r="M63" s="274">
        <f t="shared" si="14"/>
        <v>0</v>
      </c>
      <c r="N63" s="279">
        <f t="shared" si="14"/>
        <v>0</v>
      </c>
      <c r="O63" s="278">
        <f t="shared" si="14"/>
        <v>92</v>
      </c>
      <c r="P63" s="274">
        <f t="shared" si="14"/>
        <v>92</v>
      </c>
      <c r="Q63" s="274">
        <f t="shared" si="14"/>
        <v>90.7</v>
      </c>
      <c r="R63" s="279">
        <f t="shared" si="14"/>
        <v>0</v>
      </c>
      <c r="S63" s="272">
        <f t="shared" si="14"/>
        <v>92</v>
      </c>
      <c r="T63" s="274">
        <f t="shared" si="14"/>
        <v>92</v>
      </c>
      <c r="U63" s="274">
        <f t="shared" si="14"/>
        <v>90.7</v>
      </c>
      <c r="V63" s="260">
        <f t="shared" si="14"/>
        <v>0</v>
      </c>
      <c r="W63" s="272">
        <f t="shared" si="14"/>
        <v>0</v>
      </c>
      <c r="X63" s="274">
        <f t="shared" si="14"/>
        <v>0</v>
      </c>
      <c r="Y63" s="274">
        <f t="shared" si="14"/>
        <v>0</v>
      </c>
      <c r="Z63" s="260">
        <f t="shared" si="14"/>
        <v>0</v>
      </c>
      <c r="AA63" s="261">
        <f t="shared" si="14"/>
        <v>0</v>
      </c>
      <c r="AB63" s="261">
        <f t="shared" si="14"/>
        <v>0</v>
      </c>
      <c r="AC63" s="449"/>
      <c r="AD63" s="393"/>
      <c r="AE63" s="393"/>
      <c r="AF63" s="396"/>
      <c r="AG63" s="31"/>
    </row>
    <row r="64" spans="1:33" s="3" customFormat="1" ht="60" customHeight="1" x14ac:dyDescent="0.2">
      <c r="A64" s="405" t="s">
        <v>18</v>
      </c>
      <c r="B64" s="408" t="s">
        <v>18</v>
      </c>
      <c r="C64" s="411" t="s">
        <v>18</v>
      </c>
      <c r="D64" s="755">
        <v>36</v>
      </c>
      <c r="E64" s="756" t="s">
        <v>202</v>
      </c>
      <c r="F64" s="757"/>
      <c r="G64" s="758" t="s">
        <v>118</v>
      </c>
      <c r="H64" s="759"/>
      <c r="I64" s="760" t="s">
        <v>131</v>
      </c>
      <c r="J64" s="761" t="s">
        <v>57</v>
      </c>
      <c r="K64" s="762">
        <f>L64+N64</f>
        <v>0</v>
      </c>
      <c r="L64" s="763">
        <v>0</v>
      </c>
      <c r="M64" s="763">
        <v>0</v>
      </c>
      <c r="N64" s="764">
        <v>0</v>
      </c>
      <c r="O64" s="762">
        <f>P64+R64</f>
        <v>0</v>
      </c>
      <c r="P64" s="763">
        <v>0</v>
      </c>
      <c r="Q64" s="763">
        <v>0</v>
      </c>
      <c r="R64" s="764">
        <v>0</v>
      </c>
      <c r="S64" s="762">
        <f>T64+V64</f>
        <v>871.5</v>
      </c>
      <c r="T64" s="763">
        <v>0</v>
      </c>
      <c r="U64" s="763">
        <v>0</v>
      </c>
      <c r="V64" s="764">
        <v>871.5</v>
      </c>
      <c r="W64" s="762">
        <f>X64+Z64</f>
        <v>0</v>
      </c>
      <c r="X64" s="763">
        <v>0</v>
      </c>
      <c r="Y64" s="763">
        <v>0</v>
      </c>
      <c r="Z64" s="764">
        <v>0</v>
      </c>
      <c r="AA64" s="765">
        <v>1162</v>
      </c>
      <c r="AB64" s="765">
        <v>871.5</v>
      </c>
      <c r="AC64" s="766" t="s">
        <v>203</v>
      </c>
      <c r="AD64" s="767">
        <v>0</v>
      </c>
      <c r="AE64" s="767">
        <v>1</v>
      </c>
      <c r="AF64" s="768">
        <v>2</v>
      </c>
      <c r="AG64" s="31"/>
    </row>
    <row r="65" spans="1:33" s="3" customFormat="1" ht="47.25" customHeight="1" x14ac:dyDescent="0.2">
      <c r="A65" s="406"/>
      <c r="B65" s="409"/>
      <c r="C65" s="412"/>
      <c r="D65" s="769"/>
      <c r="E65" s="770"/>
      <c r="F65" s="771"/>
      <c r="G65" s="772"/>
      <c r="H65" s="773"/>
      <c r="I65" s="774"/>
      <c r="J65" s="775" t="s">
        <v>22</v>
      </c>
      <c r="K65" s="776">
        <f>L65+N65</f>
        <v>0</v>
      </c>
      <c r="L65" s="777">
        <v>0</v>
      </c>
      <c r="M65" s="777">
        <v>0</v>
      </c>
      <c r="N65" s="778">
        <v>0</v>
      </c>
      <c r="O65" s="776">
        <f>P65+R65</f>
        <v>0</v>
      </c>
      <c r="P65" s="777">
        <v>0</v>
      </c>
      <c r="Q65" s="777">
        <v>0</v>
      </c>
      <c r="R65" s="778">
        <v>0</v>
      </c>
      <c r="S65" s="776">
        <f>T65+V65</f>
        <v>0</v>
      </c>
      <c r="T65" s="777">
        <v>0</v>
      </c>
      <c r="U65" s="777">
        <v>0</v>
      </c>
      <c r="V65" s="778">
        <v>0</v>
      </c>
      <c r="W65" s="776">
        <f>X65+Z65</f>
        <v>0</v>
      </c>
      <c r="X65" s="777">
        <v>0</v>
      </c>
      <c r="Y65" s="777">
        <v>0</v>
      </c>
      <c r="Z65" s="778">
        <v>0</v>
      </c>
      <c r="AA65" s="779">
        <v>0</v>
      </c>
      <c r="AB65" s="779">
        <v>0</v>
      </c>
      <c r="AC65" s="780" t="s">
        <v>205</v>
      </c>
      <c r="AD65" s="781">
        <v>0</v>
      </c>
      <c r="AE65" s="781">
        <v>25</v>
      </c>
      <c r="AF65" s="782">
        <v>70</v>
      </c>
      <c r="AG65" s="31"/>
    </row>
    <row r="66" spans="1:33" s="3" customFormat="1" ht="34.5" customHeight="1" thickBot="1" x14ac:dyDescent="0.25">
      <c r="A66" s="406"/>
      <c r="B66" s="409"/>
      <c r="C66" s="412"/>
      <c r="D66" s="769"/>
      <c r="E66" s="770"/>
      <c r="F66" s="771"/>
      <c r="G66" s="772"/>
      <c r="H66" s="773"/>
      <c r="I66" s="774"/>
      <c r="J66" s="783"/>
      <c r="K66" s="784"/>
      <c r="L66" s="785"/>
      <c r="M66" s="785"/>
      <c r="N66" s="786"/>
      <c r="O66" s="784"/>
      <c r="P66" s="785"/>
      <c r="Q66" s="785"/>
      <c r="R66" s="786"/>
      <c r="S66" s="784"/>
      <c r="T66" s="785"/>
      <c r="U66" s="785"/>
      <c r="V66" s="786"/>
      <c r="W66" s="784"/>
      <c r="X66" s="785"/>
      <c r="Y66" s="785"/>
      <c r="Z66" s="786"/>
      <c r="AA66" s="787"/>
      <c r="AB66" s="787"/>
      <c r="AC66" s="780" t="s">
        <v>204</v>
      </c>
      <c r="AD66" s="781">
        <v>0</v>
      </c>
      <c r="AE66" s="781">
        <v>1</v>
      </c>
      <c r="AF66" s="782"/>
      <c r="AG66" s="31"/>
    </row>
    <row r="67" spans="1:33" s="3" customFormat="1" ht="60" customHeight="1" thickBot="1" x14ac:dyDescent="0.25">
      <c r="A67" s="407"/>
      <c r="B67" s="410"/>
      <c r="C67" s="413"/>
      <c r="D67" s="788"/>
      <c r="E67" s="789"/>
      <c r="F67" s="790"/>
      <c r="G67" s="791"/>
      <c r="H67" s="792"/>
      <c r="I67" s="793"/>
      <c r="J67" s="794" t="s">
        <v>24</v>
      </c>
      <c r="K67" s="795">
        <f>SUM(K64:K65)</f>
        <v>0</v>
      </c>
      <c r="L67" s="796">
        <f>SUM(L64:L65)</f>
        <v>0</v>
      </c>
      <c r="M67" s="796">
        <f>SUM(M64:M65)</f>
        <v>0</v>
      </c>
      <c r="N67" s="797">
        <f>SUM(N64:N65)</f>
        <v>0</v>
      </c>
      <c r="O67" s="795">
        <f>SUM(O64:O65)</f>
        <v>0</v>
      </c>
      <c r="P67" s="796">
        <f>SUM(P64:P65)</f>
        <v>0</v>
      </c>
      <c r="Q67" s="796">
        <f>SUM(Q64:Q65)</f>
        <v>0</v>
      </c>
      <c r="R67" s="797">
        <f>SUM(R64:R65)</f>
        <v>0</v>
      </c>
      <c r="S67" s="798">
        <f>SUM(S64:S65)</f>
        <v>871.5</v>
      </c>
      <c r="T67" s="796">
        <f>SUM(T64:T65)</f>
        <v>0</v>
      </c>
      <c r="U67" s="796">
        <f>SUM(U64:U65)</f>
        <v>0</v>
      </c>
      <c r="V67" s="799">
        <f>SUM(V64:V65)</f>
        <v>871.5</v>
      </c>
      <c r="W67" s="798">
        <f>SUM(W64:W65)</f>
        <v>0</v>
      </c>
      <c r="X67" s="796">
        <f>SUM(X64:X65)</f>
        <v>0</v>
      </c>
      <c r="Y67" s="796">
        <f>SUM(Y64:Y65)</f>
        <v>0</v>
      </c>
      <c r="Z67" s="799">
        <f>SUM(Z64:Z65)</f>
        <v>0</v>
      </c>
      <c r="AA67" s="800">
        <f>SUM(AA64:AA65)</f>
        <v>1162</v>
      </c>
      <c r="AB67" s="800">
        <f>SUM(AB64:AB65)</f>
        <v>871.5</v>
      </c>
      <c r="AC67" s="801" t="s">
        <v>206</v>
      </c>
      <c r="AD67" s="802">
        <v>0</v>
      </c>
      <c r="AE67" s="802">
        <v>12</v>
      </c>
      <c r="AF67" s="803">
        <v>24</v>
      </c>
      <c r="AG67" s="31"/>
    </row>
    <row r="68" spans="1:33" ht="20.25" customHeight="1" thickBot="1" x14ac:dyDescent="0.25">
      <c r="A68" s="362" t="s">
        <v>18</v>
      </c>
      <c r="B68" s="182" t="s">
        <v>18</v>
      </c>
      <c r="C68" s="183" t="s">
        <v>18</v>
      </c>
      <c r="D68" s="562" t="s">
        <v>48</v>
      </c>
      <c r="E68" s="563"/>
      <c r="F68" s="563"/>
      <c r="G68" s="563"/>
      <c r="H68" s="563"/>
      <c r="I68" s="563"/>
      <c r="J68" s="563"/>
      <c r="K68" s="37">
        <f>K26+K29+K34+K37+K40+K42+K45+K48+K51+K54+K67+K57+K60+K63</f>
        <v>22709.300000000003</v>
      </c>
      <c r="L68" s="38">
        <f t="shared" ref="L68:AB68" si="15">L26+L29+L34+L37+L40+L42+L45+L48+L51+L54+L67+L57+L60+L63</f>
        <v>22571.000000000004</v>
      </c>
      <c r="M68" s="38">
        <f t="shared" si="15"/>
        <v>19831.5</v>
      </c>
      <c r="N68" s="94">
        <f t="shared" si="15"/>
        <v>138.30000000000001</v>
      </c>
      <c r="O68" s="37">
        <f t="shared" si="15"/>
        <v>26945.1</v>
      </c>
      <c r="P68" s="38">
        <f t="shared" si="15"/>
        <v>26816.7</v>
      </c>
      <c r="Q68" s="38">
        <f t="shared" si="15"/>
        <v>23736</v>
      </c>
      <c r="R68" s="94">
        <f t="shared" si="15"/>
        <v>128.4</v>
      </c>
      <c r="S68" s="37">
        <f t="shared" si="15"/>
        <v>26731</v>
      </c>
      <c r="T68" s="38">
        <f t="shared" si="15"/>
        <v>25844.699999999997</v>
      </c>
      <c r="U68" s="38">
        <f t="shared" si="15"/>
        <v>22762.6</v>
      </c>
      <c r="V68" s="94">
        <f t="shared" si="15"/>
        <v>886.3</v>
      </c>
      <c r="W68" s="37">
        <f t="shared" si="15"/>
        <v>0</v>
      </c>
      <c r="X68" s="38">
        <f t="shared" si="15"/>
        <v>0</v>
      </c>
      <c r="Y68" s="38">
        <f t="shared" si="15"/>
        <v>0</v>
      </c>
      <c r="Z68" s="94">
        <f t="shared" si="15"/>
        <v>0</v>
      </c>
      <c r="AA68" s="95">
        <f t="shared" si="15"/>
        <v>29549.399999999998</v>
      </c>
      <c r="AB68" s="95">
        <f t="shared" si="15"/>
        <v>30878.400000000001</v>
      </c>
      <c r="AC68" s="564"/>
      <c r="AD68" s="563"/>
      <c r="AE68" s="563"/>
      <c r="AF68" s="565"/>
      <c r="AG68" s="31"/>
    </row>
    <row r="69" spans="1:33" ht="20.25" customHeight="1" thickBot="1" x14ac:dyDescent="0.25">
      <c r="A69" s="362" t="s">
        <v>18</v>
      </c>
      <c r="B69" s="182" t="s">
        <v>18</v>
      </c>
      <c r="C69" s="183" t="s">
        <v>25</v>
      </c>
      <c r="D69" s="566" t="s">
        <v>49</v>
      </c>
      <c r="E69" s="563"/>
      <c r="F69" s="563"/>
      <c r="G69" s="563"/>
      <c r="H69" s="563"/>
      <c r="I69" s="563"/>
      <c r="J69" s="563"/>
      <c r="K69" s="567"/>
      <c r="L69" s="567"/>
      <c r="M69" s="567"/>
      <c r="N69" s="567"/>
      <c r="O69" s="567"/>
      <c r="P69" s="567"/>
      <c r="Q69" s="567"/>
      <c r="R69" s="567"/>
      <c r="S69" s="567"/>
      <c r="T69" s="567"/>
      <c r="U69" s="567"/>
      <c r="V69" s="567"/>
      <c r="W69" s="567"/>
      <c r="X69" s="567"/>
      <c r="Y69" s="567"/>
      <c r="Z69" s="567"/>
      <c r="AA69" s="567"/>
      <c r="AB69" s="567"/>
      <c r="AC69" s="563"/>
      <c r="AD69" s="563"/>
      <c r="AE69" s="563"/>
      <c r="AF69" s="565"/>
      <c r="AG69" s="31"/>
    </row>
    <row r="70" spans="1:33" ht="17.25" customHeight="1" x14ac:dyDescent="0.2">
      <c r="A70" s="432" t="s">
        <v>18</v>
      </c>
      <c r="B70" s="435" t="s">
        <v>18</v>
      </c>
      <c r="C70" s="438" t="s">
        <v>25</v>
      </c>
      <c r="D70" s="441" t="s">
        <v>18</v>
      </c>
      <c r="E70" s="444" t="s">
        <v>50</v>
      </c>
      <c r="F70" s="450"/>
      <c r="G70" s="517" t="s">
        <v>51</v>
      </c>
      <c r="H70" s="520"/>
      <c r="I70" s="402" t="s">
        <v>131</v>
      </c>
      <c r="J70" s="184" t="s">
        <v>22</v>
      </c>
      <c r="K70" s="65">
        <f>L70+N70</f>
        <v>1108.6000000000001</v>
      </c>
      <c r="L70" s="33">
        <v>1078.4000000000001</v>
      </c>
      <c r="M70" s="33">
        <v>980</v>
      </c>
      <c r="N70" s="187">
        <v>30.2</v>
      </c>
      <c r="O70" s="65">
        <f>P70+R70</f>
        <v>1895.3</v>
      </c>
      <c r="P70" s="33">
        <v>1895.3</v>
      </c>
      <c r="Q70" s="33">
        <v>1537.8</v>
      </c>
      <c r="R70" s="187">
        <v>0</v>
      </c>
      <c r="S70" s="65">
        <f>T70+V70</f>
        <v>1738.5</v>
      </c>
      <c r="T70" s="33">
        <v>1719</v>
      </c>
      <c r="U70" s="33">
        <v>1459</v>
      </c>
      <c r="V70" s="187">
        <v>19.5</v>
      </c>
      <c r="W70" s="65">
        <v>0</v>
      </c>
      <c r="X70" s="33">
        <v>0</v>
      </c>
      <c r="Y70" s="33">
        <v>0</v>
      </c>
      <c r="Z70" s="187">
        <v>0</v>
      </c>
      <c r="AA70" s="28">
        <v>2202.8000000000002</v>
      </c>
      <c r="AB70" s="28">
        <v>2284.5</v>
      </c>
      <c r="AC70" s="447" t="s">
        <v>138</v>
      </c>
      <c r="AD70" s="556" t="s">
        <v>189</v>
      </c>
      <c r="AE70" s="556" t="s">
        <v>189</v>
      </c>
      <c r="AF70" s="559" t="s">
        <v>189</v>
      </c>
      <c r="AG70" s="31"/>
    </row>
    <row r="71" spans="1:33" ht="17.25" customHeight="1" x14ac:dyDescent="0.2">
      <c r="A71" s="433"/>
      <c r="B71" s="436"/>
      <c r="C71" s="439"/>
      <c r="D71" s="442"/>
      <c r="E71" s="445"/>
      <c r="F71" s="451"/>
      <c r="G71" s="518"/>
      <c r="H71" s="521"/>
      <c r="I71" s="403"/>
      <c r="J71" s="185" t="s">
        <v>36</v>
      </c>
      <c r="K71" s="188">
        <f>L71+N71</f>
        <v>83</v>
      </c>
      <c r="L71" s="8">
        <v>83</v>
      </c>
      <c r="M71" s="8">
        <v>65.599999999999994</v>
      </c>
      <c r="N71" s="189">
        <v>0</v>
      </c>
      <c r="O71" s="66">
        <f>P71+R71</f>
        <v>74.8</v>
      </c>
      <c r="P71" s="8">
        <v>74.8</v>
      </c>
      <c r="Q71" s="8">
        <v>56.8</v>
      </c>
      <c r="R71" s="189">
        <v>0</v>
      </c>
      <c r="S71" s="188">
        <f>T71+V71</f>
        <v>76.8</v>
      </c>
      <c r="T71" s="8">
        <v>73.3</v>
      </c>
      <c r="U71" s="8">
        <v>56.8</v>
      </c>
      <c r="V71" s="189">
        <v>3.5</v>
      </c>
      <c r="W71" s="66">
        <v>0</v>
      </c>
      <c r="X71" s="8">
        <v>0</v>
      </c>
      <c r="Y71" s="19">
        <v>0</v>
      </c>
      <c r="Z71" s="189">
        <v>0</v>
      </c>
      <c r="AA71" s="156">
        <v>81.599999999999994</v>
      </c>
      <c r="AB71" s="156">
        <v>89.1</v>
      </c>
      <c r="AC71" s="448"/>
      <c r="AD71" s="557"/>
      <c r="AE71" s="557"/>
      <c r="AF71" s="560"/>
      <c r="AG71" s="31"/>
    </row>
    <row r="72" spans="1:33" ht="17.25" customHeight="1" x14ac:dyDescent="0.2">
      <c r="A72" s="433"/>
      <c r="B72" s="436"/>
      <c r="C72" s="439"/>
      <c r="D72" s="442"/>
      <c r="E72" s="445"/>
      <c r="F72" s="451"/>
      <c r="G72" s="518"/>
      <c r="H72" s="521"/>
      <c r="I72" s="403"/>
      <c r="J72" s="257" t="s">
        <v>68</v>
      </c>
      <c r="K72" s="244">
        <f>L72+N72</f>
        <v>0</v>
      </c>
      <c r="L72" s="252">
        <v>0</v>
      </c>
      <c r="M72" s="252">
        <v>0</v>
      </c>
      <c r="N72" s="254">
        <v>0</v>
      </c>
      <c r="O72" s="255">
        <f>P72+R72</f>
        <v>0</v>
      </c>
      <c r="P72" s="19">
        <v>0</v>
      </c>
      <c r="Q72" s="252">
        <v>0</v>
      </c>
      <c r="R72" s="254">
        <v>0</v>
      </c>
      <c r="S72" s="244">
        <f>T72+V72</f>
        <v>0</v>
      </c>
      <c r="T72" s="252">
        <v>0</v>
      </c>
      <c r="U72" s="252">
        <v>0</v>
      </c>
      <c r="V72" s="254">
        <v>0</v>
      </c>
      <c r="W72" s="255">
        <f>X72+Z72</f>
        <v>0</v>
      </c>
      <c r="X72" s="252">
        <v>0</v>
      </c>
      <c r="Y72" s="238">
        <v>0</v>
      </c>
      <c r="Z72" s="254">
        <v>0</v>
      </c>
      <c r="AA72" s="240">
        <v>0</v>
      </c>
      <c r="AB72" s="240">
        <v>0</v>
      </c>
      <c r="AC72" s="448"/>
      <c r="AD72" s="557"/>
      <c r="AE72" s="557"/>
      <c r="AF72" s="560"/>
      <c r="AG72" s="31"/>
    </row>
    <row r="73" spans="1:33" ht="18" customHeight="1" thickBot="1" x14ac:dyDescent="0.25">
      <c r="A73" s="433"/>
      <c r="B73" s="436"/>
      <c r="C73" s="439"/>
      <c r="D73" s="442"/>
      <c r="E73" s="445"/>
      <c r="F73" s="451"/>
      <c r="G73" s="518"/>
      <c r="H73" s="521"/>
      <c r="I73" s="403"/>
      <c r="J73" s="186" t="s">
        <v>23</v>
      </c>
      <c r="K73" s="244">
        <f>L73+N73</f>
        <v>0</v>
      </c>
      <c r="L73" s="238">
        <v>0</v>
      </c>
      <c r="M73" s="238">
        <v>0</v>
      </c>
      <c r="N73" s="245">
        <v>0</v>
      </c>
      <c r="O73" s="244">
        <f>P73+R73</f>
        <v>0</v>
      </c>
      <c r="P73" s="256">
        <v>0</v>
      </c>
      <c r="Q73" s="238">
        <v>0</v>
      </c>
      <c r="R73" s="245">
        <v>0</v>
      </c>
      <c r="S73" s="244">
        <f>T73+V73</f>
        <v>10</v>
      </c>
      <c r="T73" s="238">
        <v>10</v>
      </c>
      <c r="U73" s="238">
        <v>0</v>
      </c>
      <c r="V73" s="245">
        <v>0</v>
      </c>
      <c r="W73" s="244">
        <v>0</v>
      </c>
      <c r="X73" s="238">
        <v>0</v>
      </c>
      <c r="Y73" s="238">
        <v>0</v>
      </c>
      <c r="Z73" s="245">
        <v>0</v>
      </c>
      <c r="AA73" s="246">
        <v>0</v>
      </c>
      <c r="AB73" s="246">
        <v>0</v>
      </c>
      <c r="AC73" s="448"/>
      <c r="AD73" s="557"/>
      <c r="AE73" s="557"/>
      <c r="AF73" s="560"/>
      <c r="AG73" s="31"/>
    </row>
    <row r="74" spans="1:33" ht="19.5" customHeight="1" thickBot="1" x14ac:dyDescent="0.25">
      <c r="A74" s="434"/>
      <c r="B74" s="437"/>
      <c r="C74" s="440"/>
      <c r="D74" s="443"/>
      <c r="E74" s="446"/>
      <c r="F74" s="446"/>
      <c r="G74" s="519"/>
      <c r="H74" s="404"/>
      <c r="I74" s="404"/>
      <c r="J74" s="243" t="s">
        <v>24</v>
      </c>
      <c r="K74" s="61">
        <f>K70+K71+K73+K72</f>
        <v>1191.6000000000001</v>
      </c>
      <c r="L74" s="54">
        <f t="shared" ref="L74:AB74" si="16">L70+L71+L73+L72</f>
        <v>1161.4000000000001</v>
      </c>
      <c r="M74" s="54">
        <f t="shared" si="16"/>
        <v>1045.5999999999999</v>
      </c>
      <c r="N74" s="62">
        <f t="shared" si="16"/>
        <v>30.2</v>
      </c>
      <c r="O74" s="61">
        <f t="shared" si="16"/>
        <v>1970.1</v>
      </c>
      <c r="P74" s="54">
        <f t="shared" si="16"/>
        <v>1970.1</v>
      </c>
      <c r="Q74" s="54">
        <f t="shared" si="16"/>
        <v>1594.6</v>
      </c>
      <c r="R74" s="62">
        <f t="shared" si="16"/>
        <v>0</v>
      </c>
      <c r="S74" s="61">
        <f t="shared" si="16"/>
        <v>1825.3</v>
      </c>
      <c r="T74" s="54">
        <f t="shared" si="16"/>
        <v>1802.3</v>
      </c>
      <c r="U74" s="54">
        <f t="shared" si="16"/>
        <v>1515.8</v>
      </c>
      <c r="V74" s="62">
        <f t="shared" si="16"/>
        <v>23</v>
      </c>
      <c r="W74" s="61">
        <f t="shared" si="16"/>
        <v>0</v>
      </c>
      <c r="X74" s="54">
        <f t="shared" si="16"/>
        <v>0</v>
      </c>
      <c r="Y74" s="54">
        <f t="shared" si="16"/>
        <v>0</v>
      </c>
      <c r="Z74" s="62">
        <f t="shared" si="16"/>
        <v>0</v>
      </c>
      <c r="AA74" s="63">
        <f t="shared" si="16"/>
        <v>2284.4</v>
      </c>
      <c r="AB74" s="63">
        <f t="shared" si="16"/>
        <v>2373.6</v>
      </c>
      <c r="AC74" s="443"/>
      <c r="AD74" s="446"/>
      <c r="AE74" s="558"/>
      <c r="AF74" s="561"/>
      <c r="AG74" s="31"/>
    </row>
    <row r="75" spans="1:33" ht="16.5" customHeight="1" x14ac:dyDescent="0.2">
      <c r="A75" s="497" t="s">
        <v>18</v>
      </c>
      <c r="B75" s="568" t="s">
        <v>18</v>
      </c>
      <c r="C75" s="571" t="s">
        <v>25</v>
      </c>
      <c r="D75" s="515" t="s">
        <v>28</v>
      </c>
      <c r="E75" s="573" t="s">
        <v>52</v>
      </c>
      <c r="F75" s="575"/>
      <c r="G75" s="577" t="s">
        <v>122</v>
      </c>
      <c r="H75" s="520"/>
      <c r="I75" s="402" t="s">
        <v>131</v>
      </c>
      <c r="J75" s="184" t="s">
        <v>22</v>
      </c>
      <c r="K75" s="155">
        <f>L75+N75</f>
        <v>0</v>
      </c>
      <c r="L75" s="137">
        <v>0</v>
      </c>
      <c r="M75" s="137">
        <v>0</v>
      </c>
      <c r="N75" s="64">
        <v>0</v>
      </c>
      <c r="O75" s="66">
        <f>P75+R75</f>
        <v>0</v>
      </c>
      <c r="P75" s="20">
        <v>0</v>
      </c>
      <c r="Q75" s="8">
        <v>0</v>
      </c>
      <c r="R75" s="64">
        <v>0</v>
      </c>
      <c r="S75" s="7">
        <f>T75+V75</f>
        <v>0</v>
      </c>
      <c r="T75" s="10">
        <v>0</v>
      </c>
      <c r="U75" s="10">
        <v>0</v>
      </c>
      <c r="V75" s="9">
        <v>0</v>
      </c>
      <c r="W75" s="197">
        <f>X75+Z75</f>
        <v>0</v>
      </c>
      <c r="X75" s="10">
        <v>0</v>
      </c>
      <c r="Y75" s="10">
        <v>0</v>
      </c>
      <c r="Z75" s="198">
        <v>0</v>
      </c>
      <c r="AA75" s="199">
        <v>0</v>
      </c>
      <c r="AB75" s="199">
        <v>0</v>
      </c>
      <c r="AC75" s="447" t="s">
        <v>139</v>
      </c>
      <c r="AD75" s="450" t="s">
        <v>190</v>
      </c>
      <c r="AE75" s="450" t="s">
        <v>190</v>
      </c>
      <c r="AF75" s="429" t="s">
        <v>190</v>
      </c>
      <c r="AG75" s="31"/>
    </row>
    <row r="76" spans="1:33" ht="15.75" customHeight="1" x14ac:dyDescent="0.2">
      <c r="A76" s="498"/>
      <c r="B76" s="569"/>
      <c r="C76" s="572"/>
      <c r="D76" s="516"/>
      <c r="E76" s="574"/>
      <c r="F76" s="576"/>
      <c r="G76" s="578"/>
      <c r="H76" s="521"/>
      <c r="I76" s="403"/>
      <c r="J76" s="185" t="s">
        <v>57</v>
      </c>
      <c r="K76" s="7">
        <f>L76+N76</f>
        <v>0</v>
      </c>
      <c r="L76" s="10">
        <v>0</v>
      </c>
      <c r="M76" s="10">
        <v>0</v>
      </c>
      <c r="N76" s="9">
        <v>0</v>
      </c>
      <c r="O76" s="66">
        <f>P76+R76</f>
        <v>0</v>
      </c>
      <c r="P76" s="20">
        <v>0</v>
      </c>
      <c r="Q76" s="8">
        <v>0</v>
      </c>
      <c r="R76" s="64">
        <v>0</v>
      </c>
      <c r="S76" s="7">
        <f>T76+V76</f>
        <v>0</v>
      </c>
      <c r="T76" s="10">
        <v>0</v>
      </c>
      <c r="U76" s="10">
        <v>0</v>
      </c>
      <c r="V76" s="9">
        <v>0</v>
      </c>
      <c r="W76" s="197">
        <f>X76+Z76</f>
        <v>0</v>
      </c>
      <c r="X76" s="10">
        <v>0</v>
      </c>
      <c r="Y76" s="10">
        <v>0</v>
      </c>
      <c r="Z76" s="198">
        <v>0</v>
      </c>
      <c r="AA76" s="199">
        <v>0</v>
      </c>
      <c r="AB76" s="199">
        <v>0</v>
      </c>
      <c r="AC76" s="448"/>
      <c r="AD76" s="451"/>
      <c r="AE76" s="451"/>
      <c r="AF76" s="430"/>
      <c r="AG76" s="31"/>
    </row>
    <row r="77" spans="1:33" ht="17.25" customHeight="1" thickBot="1" x14ac:dyDescent="0.25">
      <c r="A77" s="498"/>
      <c r="B77" s="569"/>
      <c r="C77" s="572"/>
      <c r="D77" s="516"/>
      <c r="E77" s="574"/>
      <c r="F77" s="576"/>
      <c r="G77" s="578"/>
      <c r="H77" s="521"/>
      <c r="I77" s="403"/>
      <c r="J77" s="186" t="s">
        <v>36</v>
      </c>
      <c r="K77" s="165">
        <f>L77+N77</f>
        <v>182.4</v>
      </c>
      <c r="L77" s="152">
        <v>182.4</v>
      </c>
      <c r="M77" s="152">
        <v>5.2</v>
      </c>
      <c r="N77" s="153">
        <v>0</v>
      </c>
      <c r="O77" s="196">
        <f>P77+R77</f>
        <v>229.8</v>
      </c>
      <c r="P77" s="192">
        <v>229.8</v>
      </c>
      <c r="Q77" s="179">
        <v>6.7</v>
      </c>
      <c r="R77" s="153">
        <v>0</v>
      </c>
      <c r="S77" s="165">
        <f>T77+V77</f>
        <v>225.8</v>
      </c>
      <c r="T77" s="152">
        <v>225.8</v>
      </c>
      <c r="U77" s="152">
        <v>6.7</v>
      </c>
      <c r="V77" s="153">
        <v>0</v>
      </c>
      <c r="W77" s="151">
        <f>X77+Z77</f>
        <v>0</v>
      </c>
      <c r="X77" s="152">
        <v>0</v>
      </c>
      <c r="Y77" s="152">
        <v>0</v>
      </c>
      <c r="Z77" s="154">
        <v>0</v>
      </c>
      <c r="AA77" s="157">
        <v>229.8</v>
      </c>
      <c r="AB77" s="157">
        <v>229.8</v>
      </c>
      <c r="AC77" s="448"/>
      <c r="AD77" s="451"/>
      <c r="AE77" s="451"/>
      <c r="AF77" s="430"/>
      <c r="AG77" s="31"/>
    </row>
    <row r="78" spans="1:33" ht="24.75" customHeight="1" thickBot="1" x14ac:dyDescent="0.25">
      <c r="A78" s="580"/>
      <c r="B78" s="570"/>
      <c r="C78" s="505"/>
      <c r="D78" s="446"/>
      <c r="E78" s="446"/>
      <c r="F78" s="443"/>
      <c r="G78" s="579"/>
      <c r="H78" s="404"/>
      <c r="I78" s="404"/>
      <c r="J78" s="67" t="s">
        <v>24</v>
      </c>
      <c r="K78" s="61">
        <f>SUM(K75:K77)</f>
        <v>182.4</v>
      </c>
      <c r="L78" s="54">
        <f t="shared" ref="L78:AB78" si="17">SUM(L75:L77)</f>
        <v>182.4</v>
      </c>
      <c r="M78" s="54">
        <f t="shared" si="17"/>
        <v>5.2</v>
      </c>
      <c r="N78" s="62">
        <f t="shared" si="17"/>
        <v>0</v>
      </c>
      <c r="O78" s="61">
        <f t="shared" si="17"/>
        <v>229.8</v>
      </c>
      <c r="P78" s="54">
        <f t="shared" si="17"/>
        <v>229.8</v>
      </c>
      <c r="Q78" s="54">
        <f t="shared" si="17"/>
        <v>6.7</v>
      </c>
      <c r="R78" s="62">
        <f t="shared" si="17"/>
        <v>0</v>
      </c>
      <c r="S78" s="61">
        <f t="shared" si="17"/>
        <v>225.8</v>
      </c>
      <c r="T78" s="54">
        <f t="shared" si="17"/>
        <v>225.8</v>
      </c>
      <c r="U78" s="54">
        <f t="shared" si="17"/>
        <v>6.7</v>
      </c>
      <c r="V78" s="62">
        <f t="shared" si="17"/>
        <v>0</v>
      </c>
      <c r="W78" s="61">
        <f t="shared" si="17"/>
        <v>0</v>
      </c>
      <c r="X78" s="54">
        <f t="shared" si="17"/>
        <v>0</v>
      </c>
      <c r="Y78" s="54">
        <f t="shared" si="17"/>
        <v>0</v>
      </c>
      <c r="Z78" s="62">
        <f t="shared" si="17"/>
        <v>0</v>
      </c>
      <c r="AA78" s="63">
        <f t="shared" si="17"/>
        <v>229.8</v>
      </c>
      <c r="AB78" s="63">
        <f t="shared" si="17"/>
        <v>229.8</v>
      </c>
      <c r="AC78" s="449"/>
      <c r="AD78" s="452"/>
      <c r="AE78" s="452"/>
      <c r="AF78" s="431"/>
      <c r="AG78" s="31"/>
    </row>
    <row r="79" spans="1:33" s="4" customFormat="1" ht="27.75" customHeight="1" thickBot="1" x14ac:dyDescent="0.25">
      <c r="A79" s="497" t="s">
        <v>18</v>
      </c>
      <c r="B79" s="568" t="s">
        <v>18</v>
      </c>
      <c r="C79" s="571" t="s">
        <v>25</v>
      </c>
      <c r="D79" s="515" t="s">
        <v>31</v>
      </c>
      <c r="E79" s="573" t="s">
        <v>54</v>
      </c>
      <c r="F79" s="575"/>
      <c r="G79" s="577" t="s">
        <v>55</v>
      </c>
      <c r="H79" s="520"/>
      <c r="I79" s="402" t="s">
        <v>131</v>
      </c>
      <c r="J79" s="194" t="s">
        <v>22</v>
      </c>
      <c r="K79" s="169">
        <f>L79+N79</f>
        <v>8</v>
      </c>
      <c r="L79" s="172">
        <v>8</v>
      </c>
      <c r="M79" s="172">
        <v>0</v>
      </c>
      <c r="N79" s="171">
        <v>0</v>
      </c>
      <c r="O79" s="195">
        <f>P79+R79</f>
        <v>10</v>
      </c>
      <c r="P79" s="329">
        <v>10</v>
      </c>
      <c r="Q79" s="170">
        <v>0</v>
      </c>
      <c r="R79" s="171">
        <v>0</v>
      </c>
      <c r="S79" s="169">
        <f>T79+V79</f>
        <v>10</v>
      </c>
      <c r="T79" s="172">
        <v>10</v>
      </c>
      <c r="U79" s="172">
        <v>0</v>
      </c>
      <c r="V79" s="171">
        <v>0</v>
      </c>
      <c r="W79" s="176">
        <v>0</v>
      </c>
      <c r="X79" s="172">
        <v>0</v>
      </c>
      <c r="Y79" s="172">
        <v>0</v>
      </c>
      <c r="Z79" s="173">
        <v>0</v>
      </c>
      <c r="AA79" s="175">
        <v>12</v>
      </c>
      <c r="AB79" s="175">
        <v>14</v>
      </c>
      <c r="AC79" s="447" t="s">
        <v>140</v>
      </c>
      <c r="AD79" s="556" t="s">
        <v>105</v>
      </c>
      <c r="AE79" s="556" t="s">
        <v>105</v>
      </c>
      <c r="AF79" s="556" t="s">
        <v>105</v>
      </c>
      <c r="AG79" s="32"/>
    </row>
    <row r="80" spans="1:33" s="4" customFormat="1" ht="32.25" customHeight="1" thickBot="1" x14ac:dyDescent="0.25">
      <c r="A80" s="499"/>
      <c r="B80" s="570"/>
      <c r="C80" s="505"/>
      <c r="D80" s="446"/>
      <c r="E80" s="446"/>
      <c r="F80" s="443"/>
      <c r="G80" s="579"/>
      <c r="H80" s="404"/>
      <c r="I80" s="404"/>
      <c r="J80" s="67" t="s">
        <v>24</v>
      </c>
      <c r="K80" s="68">
        <f t="shared" ref="K80:N80" si="18">K79</f>
        <v>8</v>
      </c>
      <c r="L80" s="60">
        <f t="shared" si="18"/>
        <v>8</v>
      </c>
      <c r="M80" s="60">
        <f t="shared" si="18"/>
        <v>0</v>
      </c>
      <c r="N80" s="56">
        <f t="shared" si="18"/>
        <v>0</v>
      </c>
      <c r="O80" s="61">
        <f t="shared" ref="O80:Z80" si="19">O79</f>
        <v>10</v>
      </c>
      <c r="P80" s="58">
        <f t="shared" si="19"/>
        <v>10</v>
      </c>
      <c r="Q80" s="54">
        <f t="shared" si="19"/>
        <v>0</v>
      </c>
      <c r="R80" s="56">
        <f t="shared" si="19"/>
        <v>0</v>
      </c>
      <c r="S80" s="68">
        <f t="shared" si="19"/>
        <v>10</v>
      </c>
      <c r="T80" s="60">
        <f t="shared" si="19"/>
        <v>10</v>
      </c>
      <c r="U80" s="60">
        <f t="shared" si="19"/>
        <v>0</v>
      </c>
      <c r="V80" s="56">
        <f t="shared" si="19"/>
        <v>0</v>
      </c>
      <c r="W80" s="55">
        <f t="shared" si="19"/>
        <v>0</v>
      </c>
      <c r="X80" s="54">
        <f t="shared" si="19"/>
        <v>0</v>
      </c>
      <c r="Y80" s="54">
        <f t="shared" si="19"/>
        <v>0</v>
      </c>
      <c r="Z80" s="56">
        <f t="shared" si="19"/>
        <v>0</v>
      </c>
      <c r="AA80" s="63">
        <f t="shared" ref="AA80:AB80" si="20">AA79</f>
        <v>12</v>
      </c>
      <c r="AB80" s="63">
        <f t="shared" si="20"/>
        <v>14</v>
      </c>
      <c r="AC80" s="449"/>
      <c r="AD80" s="446"/>
      <c r="AE80" s="446"/>
      <c r="AF80" s="446"/>
      <c r="AG80" s="32"/>
    </row>
    <row r="81" spans="1:33" ht="19.5" customHeight="1" thickBot="1" x14ac:dyDescent="0.25">
      <c r="A81" s="362" t="s">
        <v>18</v>
      </c>
      <c r="B81" s="182" t="s">
        <v>18</v>
      </c>
      <c r="C81" s="201" t="s">
        <v>25</v>
      </c>
      <c r="D81" s="377"/>
      <c r="E81" s="581" t="s">
        <v>48</v>
      </c>
      <c r="F81" s="582"/>
      <c r="G81" s="582"/>
      <c r="H81" s="582"/>
      <c r="I81" s="582"/>
      <c r="J81" s="583"/>
      <c r="K81" s="37">
        <f t="shared" ref="K81:N81" si="21">K74+K78+K80</f>
        <v>1382.0000000000002</v>
      </c>
      <c r="L81" s="38">
        <f t="shared" si="21"/>
        <v>1351.8000000000002</v>
      </c>
      <c r="M81" s="38">
        <f t="shared" si="21"/>
        <v>1050.8</v>
      </c>
      <c r="N81" s="94">
        <f t="shared" si="21"/>
        <v>30.2</v>
      </c>
      <c r="O81" s="200">
        <f t="shared" ref="O81:Z81" si="22">O74+O78+O80</f>
        <v>2209.9</v>
      </c>
      <c r="P81" s="38">
        <f t="shared" si="22"/>
        <v>2209.9</v>
      </c>
      <c r="Q81" s="38">
        <f t="shared" si="22"/>
        <v>1601.3</v>
      </c>
      <c r="R81" s="45">
        <f t="shared" si="22"/>
        <v>0</v>
      </c>
      <c r="S81" s="37">
        <f t="shared" si="22"/>
        <v>2061.1</v>
      </c>
      <c r="T81" s="38">
        <f t="shared" si="22"/>
        <v>2038.1</v>
      </c>
      <c r="U81" s="38">
        <f t="shared" si="22"/>
        <v>1522.5</v>
      </c>
      <c r="V81" s="94">
        <f t="shared" si="22"/>
        <v>23</v>
      </c>
      <c r="W81" s="200">
        <f t="shared" si="22"/>
        <v>0</v>
      </c>
      <c r="X81" s="38">
        <f t="shared" si="22"/>
        <v>0</v>
      </c>
      <c r="Y81" s="38">
        <f t="shared" si="22"/>
        <v>0</v>
      </c>
      <c r="Z81" s="45">
        <f t="shared" si="22"/>
        <v>0</v>
      </c>
      <c r="AA81" s="95">
        <f t="shared" ref="AA81:AB81" si="23">AA74+AA78+AA80</f>
        <v>2526.2000000000003</v>
      </c>
      <c r="AB81" s="95">
        <f t="shared" si="23"/>
        <v>2617.4</v>
      </c>
      <c r="AC81" s="584"/>
      <c r="AD81" s="563"/>
      <c r="AE81" s="563"/>
      <c r="AF81" s="565"/>
      <c r="AG81" s="31"/>
    </row>
    <row r="82" spans="1:33" ht="21" customHeight="1" thickBot="1" x14ac:dyDescent="0.25">
      <c r="A82" s="362" t="s">
        <v>18</v>
      </c>
      <c r="B82" s="182" t="s">
        <v>18</v>
      </c>
      <c r="C82" s="201" t="s">
        <v>28</v>
      </c>
      <c r="D82" s="585" t="s">
        <v>196</v>
      </c>
      <c r="E82" s="563"/>
      <c r="F82" s="563"/>
      <c r="G82" s="563"/>
      <c r="H82" s="563"/>
      <c r="I82" s="563"/>
      <c r="J82" s="563"/>
      <c r="K82" s="563"/>
      <c r="L82" s="563"/>
      <c r="M82" s="563"/>
      <c r="N82" s="563"/>
      <c r="O82" s="563"/>
      <c r="P82" s="563"/>
      <c r="Q82" s="563"/>
      <c r="R82" s="563"/>
      <c r="S82" s="563"/>
      <c r="T82" s="563"/>
      <c r="U82" s="563"/>
      <c r="V82" s="563"/>
      <c r="W82" s="563"/>
      <c r="X82" s="563"/>
      <c r="Y82" s="563"/>
      <c r="Z82" s="563"/>
      <c r="AA82" s="563"/>
      <c r="AB82" s="563"/>
      <c r="AC82" s="563"/>
      <c r="AD82" s="563"/>
      <c r="AE82" s="563"/>
      <c r="AF82" s="565"/>
      <c r="AG82" s="31"/>
    </row>
    <row r="83" spans="1:33" ht="17.25" customHeight="1" x14ac:dyDescent="0.2">
      <c r="A83" s="432" t="s">
        <v>18</v>
      </c>
      <c r="B83" s="435" t="s">
        <v>18</v>
      </c>
      <c r="C83" s="512" t="s">
        <v>28</v>
      </c>
      <c r="D83" s="515" t="s">
        <v>18</v>
      </c>
      <c r="E83" s="444" t="s">
        <v>56</v>
      </c>
      <c r="F83" s="450"/>
      <c r="G83" s="517" t="s">
        <v>55</v>
      </c>
      <c r="H83" s="520"/>
      <c r="I83" s="402" t="s">
        <v>131</v>
      </c>
      <c r="J83" s="184" t="s">
        <v>22</v>
      </c>
      <c r="K83" s="149">
        <f>L83+N83</f>
        <v>128.5</v>
      </c>
      <c r="L83" s="41">
        <v>128.5</v>
      </c>
      <c r="M83" s="41">
        <v>120</v>
      </c>
      <c r="N83" s="150">
        <v>0</v>
      </c>
      <c r="O83" s="149">
        <f t="shared" ref="O83:O86" si="24">P83+R83</f>
        <v>134.9</v>
      </c>
      <c r="P83" s="41">
        <v>134.9</v>
      </c>
      <c r="Q83" s="41">
        <v>122.8</v>
      </c>
      <c r="R83" s="150">
        <v>0</v>
      </c>
      <c r="S83" s="149">
        <f>T83+V83</f>
        <v>128.69999999999999</v>
      </c>
      <c r="T83" s="41">
        <v>128.69999999999999</v>
      </c>
      <c r="U83" s="41">
        <v>119</v>
      </c>
      <c r="V83" s="150">
        <v>0</v>
      </c>
      <c r="W83" s="149">
        <v>0</v>
      </c>
      <c r="X83" s="41">
        <v>0</v>
      </c>
      <c r="Y83" s="41">
        <v>0</v>
      </c>
      <c r="Z83" s="150">
        <v>0</v>
      </c>
      <c r="AA83" s="167">
        <v>147.6</v>
      </c>
      <c r="AB83" s="167">
        <v>162.4</v>
      </c>
      <c r="AC83" s="447" t="s">
        <v>135</v>
      </c>
      <c r="AD83" s="556" t="s">
        <v>105</v>
      </c>
      <c r="AE83" s="556" t="s">
        <v>105</v>
      </c>
      <c r="AF83" s="559" t="s">
        <v>105</v>
      </c>
      <c r="AG83" s="31"/>
    </row>
    <row r="84" spans="1:33" ht="17.25" customHeight="1" x14ac:dyDescent="0.2">
      <c r="A84" s="433"/>
      <c r="B84" s="436"/>
      <c r="C84" s="513"/>
      <c r="D84" s="516"/>
      <c r="E84" s="445"/>
      <c r="F84" s="451"/>
      <c r="G84" s="518"/>
      <c r="H84" s="521"/>
      <c r="I84" s="403"/>
      <c r="J84" s="185" t="s">
        <v>36</v>
      </c>
      <c r="K84" s="203">
        <f>L84+N84</f>
        <v>157</v>
      </c>
      <c r="L84" s="6">
        <v>157</v>
      </c>
      <c r="M84" s="21">
        <v>149.6</v>
      </c>
      <c r="N84" s="204">
        <v>0</v>
      </c>
      <c r="O84" s="203">
        <f t="shared" si="24"/>
        <v>237.7</v>
      </c>
      <c r="P84" s="6">
        <v>237.7</v>
      </c>
      <c r="Q84" s="21">
        <v>233.7</v>
      </c>
      <c r="R84" s="204">
        <v>0</v>
      </c>
      <c r="S84" s="203">
        <f t="shared" ref="S84:S86" si="25">T84+V84</f>
        <v>205.5</v>
      </c>
      <c r="T84" s="6">
        <v>205.5</v>
      </c>
      <c r="U84" s="21">
        <v>202.5</v>
      </c>
      <c r="V84" s="204">
        <v>0</v>
      </c>
      <c r="W84" s="197">
        <v>0</v>
      </c>
      <c r="X84" s="10">
        <v>0</v>
      </c>
      <c r="Y84" s="10">
        <v>0</v>
      </c>
      <c r="Z84" s="198">
        <v>0</v>
      </c>
      <c r="AA84" s="199">
        <v>261.5</v>
      </c>
      <c r="AB84" s="199">
        <v>287.7</v>
      </c>
      <c r="AC84" s="448"/>
      <c r="AD84" s="557"/>
      <c r="AE84" s="557"/>
      <c r="AF84" s="560"/>
      <c r="AG84" s="31"/>
    </row>
    <row r="85" spans="1:33" ht="17.25" customHeight="1" x14ac:dyDescent="0.2">
      <c r="A85" s="433"/>
      <c r="B85" s="436"/>
      <c r="C85" s="513"/>
      <c r="D85" s="516"/>
      <c r="E85" s="445"/>
      <c r="F85" s="451"/>
      <c r="G85" s="518"/>
      <c r="H85" s="521"/>
      <c r="I85" s="403"/>
      <c r="J85" s="185" t="s">
        <v>23</v>
      </c>
      <c r="K85" s="203">
        <f>L85+N85</f>
        <v>0</v>
      </c>
      <c r="L85" s="6">
        <v>0</v>
      </c>
      <c r="M85" s="21">
        <v>0</v>
      </c>
      <c r="N85" s="204">
        <v>0</v>
      </c>
      <c r="O85" s="203">
        <f t="shared" si="24"/>
        <v>0</v>
      </c>
      <c r="P85" s="6">
        <v>0</v>
      </c>
      <c r="Q85" s="21">
        <v>0</v>
      </c>
      <c r="R85" s="204">
        <v>0</v>
      </c>
      <c r="S85" s="203">
        <f t="shared" si="25"/>
        <v>0</v>
      </c>
      <c r="T85" s="6">
        <v>0</v>
      </c>
      <c r="U85" s="21">
        <v>0</v>
      </c>
      <c r="V85" s="204">
        <v>0</v>
      </c>
      <c r="W85" s="197">
        <v>0</v>
      </c>
      <c r="X85" s="10">
        <v>0</v>
      </c>
      <c r="Y85" s="10">
        <v>0</v>
      </c>
      <c r="Z85" s="198">
        <v>0</v>
      </c>
      <c r="AA85" s="199">
        <v>0</v>
      </c>
      <c r="AB85" s="199">
        <v>0</v>
      </c>
      <c r="AC85" s="448"/>
      <c r="AD85" s="557"/>
      <c r="AE85" s="557"/>
      <c r="AF85" s="560"/>
      <c r="AG85" s="31"/>
    </row>
    <row r="86" spans="1:33" ht="16.5" customHeight="1" thickBot="1" x14ac:dyDescent="0.25">
      <c r="A86" s="433"/>
      <c r="B86" s="436"/>
      <c r="C86" s="586"/>
      <c r="D86" s="587"/>
      <c r="E86" s="587"/>
      <c r="F86" s="587"/>
      <c r="G86" s="589"/>
      <c r="H86" s="590"/>
      <c r="I86" s="590"/>
      <c r="J86" s="186" t="s">
        <v>57</v>
      </c>
      <c r="K86" s="205">
        <v>0</v>
      </c>
      <c r="L86" s="163">
        <v>0</v>
      </c>
      <c r="M86" s="163">
        <v>0</v>
      </c>
      <c r="N86" s="206">
        <v>0</v>
      </c>
      <c r="O86" s="205">
        <f t="shared" si="24"/>
        <v>0</v>
      </c>
      <c r="P86" s="163">
        <v>0</v>
      </c>
      <c r="Q86" s="163">
        <v>0</v>
      </c>
      <c r="R86" s="206">
        <v>0</v>
      </c>
      <c r="S86" s="205">
        <f t="shared" si="25"/>
        <v>0</v>
      </c>
      <c r="T86" s="163">
        <v>0</v>
      </c>
      <c r="U86" s="163">
        <v>0</v>
      </c>
      <c r="V86" s="206">
        <v>0</v>
      </c>
      <c r="W86" s="151">
        <v>0</v>
      </c>
      <c r="X86" s="152">
        <v>0</v>
      </c>
      <c r="Y86" s="152">
        <v>0</v>
      </c>
      <c r="Z86" s="154">
        <v>0</v>
      </c>
      <c r="AA86" s="157">
        <v>0</v>
      </c>
      <c r="AB86" s="157">
        <v>0</v>
      </c>
      <c r="AC86" s="591"/>
      <c r="AD86" s="587"/>
      <c r="AE86" s="587"/>
      <c r="AF86" s="588"/>
      <c r="AG86" s="31"/>
    </row>
    <row r="87" spans="1:33" ht="20.25" customHeight="1" thickBot="1" x14ac:dyDescent="0.25">
      <c r="A87" s="434"/>
      <c r="B87" s="437"/>
      <c r="C87" s="514"/>
      <c r="D87" s="446"/>
      <c r="E87" s="446"/>
      <c r="F87" s="446"/>
      <c r="G87" s="519"/>
      <c r="H87" s="404"/>
      <c r="I87" s="404"/>
      <c r="J87" s="67" t="s">
        <v>24</v>
      </c>
      <c r="K87" s="61">
        <f>SUM(K83:K86)</f>
        <v>285.5</v>
      </c>
      <c r="L87" s="58">
        <f>SUM(L83:L86)</f>
        <v>285.5</v>
      </c>
      <c r="M87" s="58">
        <f>SUM(M83:M86)</f>
        <v>269.60000000000002</v>
      </c>
      <c r="N87" s="56">
        <f>SUM(N83:N86)</f>
        <v>0</v>
      </c>
      <c r="O87" s="61">
        <f t="shared" ref="O87:R87" si="26">O83+O84+O85+O86</f>
        <v>372.6</v>
      </c>
      <c r="P87" s="58">
        <f t="shared" si="26"/>
        <v>372.6</v>
      </c>
      <c r="Q87" s="58">
        <f t="shared" si="26"/>
        <v>356.5</v>
      </c>
      <c r="R87" s="56">
        <f t="shared" si="26"/>
        <v>0</v>
      </c>
      <c r="S87" s="55">
        <f>SUM(S83:S86)</f>
        <v>334.2</v>
      </c>
      <c r="T87" s="54">
        <f t="shared" ref="T87:V87" si="27">SUM(T83:T86)</f>
        <v>334.2</v>
      </c>
      <c r="U87" s="54">
        <f t="shared" si="27"/>
        <v>321.5</v>
      </c>
      <c r="V87" s="56">
        <f t="shared" si="27"/>
        <v>0</v>
      </c>
      <c r="W87" s="68">
        <v>0</v>
      </c>
      <c r="X87" s="59">
        <v>0</v>
      </c>
      <c r="Y87" s="59">
        <v>0</v>
      </c>
      <c r="Z87" s="174">
        <v>0</v>
      </c>
      <c r="AA87" s="63">
        <f t="shared" ref="AA87:AB87" si="28">AA83+AA84+AA85+AA86</f>
        <v>409.1</v>
      </c>
      <c r="AB87" s="63">
        <f t="shared" si="28"/>
        <v>450.1</v>
      </c>
      <c r="AC87" s="449"/>
      <c r="AD87" s="446"/>
      <c r="AE87" s="446"/>
      <c r="AF87" s="522"/>
      <c r="AG87" s="31"/>
    </row>
    <row r="88" spans="1:33" ht="19.5" customHeight="1" thickBot="1" x14ac:dyDescent="0.25">
      <c r="A88" s="379" t="s">
        <v>18</v>
      </c>
      <c r="B88" s="380" t="s">
        <v>18</v>
      </c>
      <c r="C88" s="378" t="s">
        <v>28</v>
      </c>
      <c r="D88" s="202"/>
      <c r="E88" s="592" t="s">
        <v>48</v>
      </c>
      <c r="F88" s="593"/>
      <c r="G88" s="593"/>
      <c r="H88" s="593"/>
      <c r="I88" s="593"/>
      <c r="J88" s="594"/>
      <c r="K88" s="37">
        <f>SUM(K87)</f>
        <v>285.5</v>
      </c>
      <c r="L88" s="38">
        <f t="shared" ref="L88:AB88" si="29">SUM(L87)</f>
        <v>285.5</v>
      </c>
      <c r="M88" s="38">
        <f t="shared" si="29"/>
        <v>269.60000000000002</v>
      </c>
      <c r="N88" s="94">
        <f t="shared" si="29"/>
        <v>0</v>
      </c>
      <c r="O88" s="37">
        <f t="shared" si="29"/>
        <v>372.6</v>
      </c>
      <c r="P88" s="38">
        <f t="shared" si="29"/>
        <v>372.6</v>
      </c>
      <c r="Q88" s="38">
        <f t="shared" si="29"/>
        <v>356.5</v>
      </c>
      <c r="R88" s="94">
        <f t="shared" si="29"/>
        <v>0</v>
      </c>
      <c r="S88" s="37">
        <f t="shared" si="29"/>
        <v>334.2</v>
      </c>
      <c r="T88" s="38">
        <f t="shared" si="29"/>
        <v>334.2</v>
      </c>
      <c r="U88" s="38">
        <f t="shared" si="29"/>
        <v>321.5</v>
      </c>
      <c r="V88" s="94">
        <f t="shared" si="29"/>
        <v>0</v>
      </c>
      <c r="W88" s="37">
        <f t="shared" si="29"/>
        <v>0</v>
      </c>
      <c r="X88" s="38">
        <f t="shared" si="29"/>
        <v>0</v>
      </c>
      <c r="Y88" s="38">
        <f t="shared" si="29"/>
        <v>0</v>
      </c>
      <c r="Z88" s="94">
        <f t="shared" si="29"/>
        <v>0</v>
      </c>
      <c r="AA88" s="95">
        <f t="shared" si="29"/>
        <v>409.1</v>
      </c>
      <c r="AB88" s="95">
        <f t="shared" si="29"/>
        <v>450.1</v>
      </c>
      <c r="AC88" s="584"/>
      <c r="AD88" s="563"/>
      <c r="AE88" s="563"/>
      <c r="AF88" s="565"/>
      <c r="AG88" s="31"/>
    </row>
    <row r="89" spans="1:33" ht="19.5" customHeight="1" thickBot="1" x14ac:dyDescent="0.25">
      <c r="A89" s="362" t="s">
        <v>18</v>
      </c>
      <c r="B89" s="182" t="s">
        <v>18</v>
      </c>
      <c r="C89" s="201" t="s">
        <v>31</v>
      </c>
      <c r="D89" s="585" t="s">
        <v>58</v>
      </c>
      <c r="E89" s="563"/>
      <c r="F89" s="563"/>
      <c r="G89" s="563"/>
      <c r="H89" s="563"/>
      <c r="I89" s="563"/>
      <c r="J89" s="563"/>
      <c r="K89" s="563"/>
      <c r="L89" s="563"/>
      <c r="M89" s="563"/>
      <c r="N89" s="563"/>
      <c r="O89" s="563"/>
      <c r="P89" s="563"/>
      <c r="Q89" s="563"/>
      <c r="R89" s="563"/>
      <c r="S89" s="563"/>
      <c r="T89" s="563"/>
      <c r="U89" s="563"/>
      <c r="V89" s="563"/>
      <c r="W89" s="563"/>
      <c r="X89" s="563"/>
      <c r="Y89" s="563"/>
      <c r="Z89" s="563"/>
      <c r="AA89" s="563"/>
      <c r="AB89" s="563"/>
      <c r="AC89" s="563"/>
      <c r="AD89" s="563"/>
      <c r="AE89" s="563"/>
      <c r="AF89" s="565"/>
      <c r="AG89" s="31"/>
    </row>
    <row r="90" spans="1:33" s="3" customFormat="1" ht="38.25" customHeight="1" thickBot="1" x14ac:dyDescent="0.25">
      <c r="A90" s="432" t="s">
        <v>18</v>
      </c>
      <c r="B90" s="435" t="s">
        <v>18</v>
      </c>
      <c r="C90" s="512" t="s">
        <v>31</v>
      </c>
      <c r="D90" s="515" t="s">
        <v>18</v>
      </c>
      <c r="E90" s="444" t="s">
        <v>59</v>
      </c>
      <c r="F90" s="450"/>
      <c r="G90" s="517" t="s">
        <v>60</v>
      </c>
      <c r="H90" s="520"/>
      <c r="I90" s="402" t="s">
        <v>131</v>
      </c>
      <c r="J90" s="194" t="s">
        <v>22</v>
      </c>
      <c r="K90" s="195">
        <f>L90+N90</f>
        <v>17.2</v>
      </c>
      <c r="L90" s="170">
        <v>17.2</v>
      </c>
      <c r="M90" s="170">
        <v>0</v>
      </c>
      <c r="N90" s="209">
        <v>0</v>
      </c>
      <c r="O90" s="169">
        <f>P90+R90</f>
        <v>25</v>
      </c>
      <c r="P90" s="170">
        <v>25</v>
      </c>
      <c r="Q90" s="170">
        <v>0</v>
      </c>
      <c r="R90" s="209">
        <v>0</v>
      </c>
      <c r="S90" s="195">
        <f>T90+V90</f>
        <v>45</v>
      </c>
      <c r="T90" s="170">
        <v>45</v>
      </c>
      <c r="U90" s="170">
        <v>0</v>
      </c>
      <c r="V90" s="209">
        <v>0</v>
      </c>
      <c r="W90" s="195">
        <v>0</v>
      </c>
      <c r="X90" s="170">
        <v>0</v>
      </c>
      <c r="Y90" s="170">
        <v>0</v>
      </c>
      <c r="Z90" s="209">
        <v>0</v>
      </c>
      <c r="AA90" s="175">
        <v>25</v>
      </c>
      <c r="AB90" s="175">
        <v>25</v>
      </c>
      <c r="AC90" s="447" t="s">
        <v>141</v>
      </c>
      <c r="AD90" s="450" t="s">
        <v>132</v>
      </c>
      <c r="AE90" s="450" t="s">
        <v>132</v>
      </c>
      <c r="AF90" s="429" t="s">
        <v>132</v>
      </c>
      <c r="AG90" s="31"/>
    </row>
    <row r="91" spans="1:33" s="3" customFormat="1" ht="64.5" customHeight="1" thickBot="1" x14ac:dyDescent="0.25">
      <c r="A91" s="434"/>
      <c r="B91" s="437"/>
      <c r="C91" s="514"/>
      <c r="D91" s="446"/>
      <c r="E91" s="446"/>
      <c r="F91" s="446"/>
      <c r="G91" s="519"/>
      <c r="H91" s="404"/>
      <c r="I91" s="404"/>
      <c r="J91" s="67" t="s">
        <v>24</v>
      </c>
      <c r="K91" s="55">
        <f t="shared" ref="K91:N91" si="30">K90</f>
        <v>17.2</v>
      </c>
      <c r="L91" s="54">
        <f t="shared" si="30"/>
        <v>17.2</v>
      </c>
      <c r="M91" s="54">
        <f t="shared" si="30"/>
        <v>0</v>
      </c>
      <c r="N91" s="56">
        <f t="shared" si="30"/>
        <v>0</v>
      </c>
      <c r="O91" s="55">
        <f t="shared" ref="O91:V91" si="31">O90</f>
        <v>25</v>
      </c>
      <c r="P91" s="59">
        <f t="shared" si="31"/>
        <v>25</v>
      </c>
      <c r="Q91" s="59">
        <f t="shared" si="31"/>
        <v>0</v>
      </c>
      <c r="R91" s="56">
        <f t="shared" si="31"/>
        <v>0</v>
      </c>
      <c r="S91" s="55">
        <f t="shared" si="31"/>
        <v>45</v>
      </c>
      <c r="T91" s="54">
        <f t="shared" si="31"/>
        <v>45</v>
      </c>
      <c r="U91" s="54">
        <f t="shared" si="31"/>
        <v>0</v>
      </c>
      <c r="V91" s="56">
        <f t="shared" si="31"/>
        <v>0</v>
      </c>
      <c r="W91" s="68">
        <v>0</v>
      </c>
      <c r="X91" s="59">
        <v>0</v>
      </c>
      <c r="Y91" s="59">
        <v>0</v>
      </c>
      <c r="Z91" s="174">
        <v>0</v>
      </c>
      <c r="AA91" s="63">
        <f t="shared" ref="AA91:AB91" si="32">AA90</f>
        <v>25</v>
      </c>
      <c r="AB91" s="63">
        <f t="shared" si="32"/>
        <v>25</v>
      </c>
      <c r="AC91" s="449"/>
      <c r="AD91" s="452"/>
      <c r="AE91" s="446"/>
      <c r="AF91" s="522"/>
      <c r="AG91" s="31"/>
    </row>
    <row r="92" spans="1:33" s="3" customFormat="1" ht="20.25" customHeight="1" x14ac:dyDescent="0.2">
      <c r="A92" s="506" t="s">
        <v>18</v>
      </c>
      <c r="B92" s="509" t="s">
        <v>18</v>
      </c>
      <c r="C92" s="512" t="s">
        <v>31</v>
      </c>
      <c r="D92" s="515" t="s">
        <v>34</v>
      </c>
      <c r="E92" s="444" t="s">
        <v>61</v>
      </c>
      <c r="F92" s="450"/>
      <c r="G92" s="517" t="s">
        <v>60</v>
      </c>
      <c r="H92" s="520"/>
      <c r="I92" s="402" t="s">
        <v>131</v>
      </c>
      <c r="J92" s="46" t="s">
        <v>22</v>
      </c>
      <c r="K92" s="24">
        <f>L92+N92</f>
        <v>15</v>
      </c>
      <c r="L92" s="22">
        <v>15</v>
      </c>
      <c r="M92" s="23">
        <v>0</v>
      </c>
      <c r="N92" s="25">
        <v>0</v>
      </c>
      <c r="O92" s="24">
        <f>P92+R92</f>
        <v>20</v>
      </c>
      <c r="P92" s="22">
        <v>20</v>
      </c>
      <c r="Q92" s="22">
        <v>0</v>
      </c>
      <c r="R92" s="25">
        <v>0</v>
      </c>
      <c r="S92" s="24">
        <f>T92+V92</f>
        <v>20</v>
      </c>
      <c r="T92" s="22">
        <v>20</v>
      </c>
      <c r="U92" s="23">
        <v>0</v>
      </c>
      <c r="V92" s="25">
        <v>0</v>
      </c>
      <c r="W92" s="26">
        <v>0</v>
      </c>
      <c r="X92" s="22">
        <v>0</v>
      </c>
      <c r="Y92" s="22">
        <v>0</v>
      </c>
      <c r="Z92" s="27">
        <v>0</v>
      </c>
      <c r="AA92" s="28">
        <v>20</v>
      </c>
      <c r="AB92" s="28">
        <v>20</v>
      </c>
      <c r="AC92" s="447" t="s">
        <v>142</v>
      </c>
      <c r="AD92" s="450" t="s">
        <v>143</v>
      </c>
      <c r="AE92" s="595" t="s">
        <v>143</v>
      </c>
      <c r="AF92" s="429" t="s">
        <v>143</v>
      </c>
      <c r="AG92" s="31"/>
    </row>
    <row r="93" spans="1:33" s="3" customFormat="1" ht="20.25" customHeight="1" thickBot="1" x14ac:dyDescent="0.25">
      <c r="A93" s="507"/>
      <c r="B93" s="510"/>
      <c r="C93" s="513"/>
      <c r="D93" s="516"/>
      <c r="E93" s="445"/>
      <c r="F93" s="451"/>
      <c r="G93" s="518"/>
      <c r="H93" s="521"/>
      <c r="I93" s="403"/>
      <c r="J93" s="47" t="s">
        <v>23</v>
      </c>
      <c r="K93" s="165">
        <f>L93+N93</f>
        <v>0</v>
      </c>
      <c r="L93" s="29">
        <v>0</v>
      </c>
      <c r="M93" s="178">
        <v>0</v>
      </c>
      <c r="N93" s="153">
        <v>0</v>
      </c>
      <c r="O93" s="165">
        <f>P93+R93</f>
        <v>0</v>
      </c>
      <c r="P93" s="152">
        <v>0</v>
      </c>
      <c r="Q93" s="152">
        <v>0</v>
      </c>
      <c r="R93" s="153">
        <v>0</v>
      </c>
      <c r="S93" s="165">
        <f>T93+V93</f>
        <v>0</v>
      </c>
      <c r="T93" s="29">
        <v>0</v>
      </c>
      <c r="U93" s="178">
        <v>0</v>
      </c>
      <c r="V93" s="153">
        <v>0</v>
      </c>
      <c r="W93" s="151">
        <f>X93+Z93</f>
        <v>0</v>
      </c>
      <c r="X93" s="152">
        <v>0</v>
      </c>
      <c r="Y93" s="152">
        <v>0</v>
      </c>
      <c r="Z93" s="154">
        <v>0</v>
      </c>
      <c r="AA93" s="157">
        <v>0</v>
      </c>
      <c r="AB93" s="157">
        <v>0</v>
      </c>
      <c r="AC93" s="448"/>
      <c r="AD93" s="451"/>
      <c r="AE93" s="597"/>
      <c r="AF93" s="430"/>
      <c r="AG93" s="31"/>
    </row>
    <row r="94" spans="1:33" s="3" customFormat="1" ht="23.25" customHeight="1" thickBot="1" x14ac:dyDescent="0.25">
      <c r="A94" s="508"/>
      <c r="B94" s="511"/>
      <c r="C94" s="514"/>
      <c r="D94" s="446"/>
      <c r="E94" s="446"/>
      <c r="F94" s="446"/>
      <c r="G94" s="519"/>
      <c r="H94" s="404"/>
      <c r="I94" s="404"/>
      <c r="J94" s="67" t="s">
        <v>24</v>
      </c>
      <c r="K94" s="258">
        <f>SUM(K92:K93)</f>
        <v>15</v>
      </c>
      <c r="L94" s="259">
        <f t="shared" ref="L94:AB94" si="33">SUM(L92:L93)</f>
        <v>15</v>
      </c>
      <c r="M94" s="259">
        <f t="shared" si="33"/>
        <v>0</v>
      </c>
      <c r="N94" s="260">
        <f t="shared" si="33"/>
        <v>0</v>
      </c>
      <c r="O94" s="258">
        <f t="shared" si="33"/>
        <v>20</v>
      </c>
      <c r="P94" s="259">
        <f t="shared" si="33"/>
        <v>20</v>
      </c>
      <c r="Q94" s="259">
        <f t="shared" si="33"/>
        <v>0</v>
      </c>
      <c r="R94" s="260">
        <f t="shared" si="33"/>
        <v>0</v>
      </c>
      <c r="S94" s="258">
        <f t="shared" si="33"/>
        <v>20</v>
      </c>
      <c r="T94" s="259">
        <f t="shared" si="33"/>
        <v>20</v>
      </c>
      <c r="U94" s="259">
        <f t="shared" si="33"/>
        <v>0</v>
      </c>
      <c r="V94" s="260">
        <f t="shared" si="33"/>
        <v>0</v>
      </c>
      <c r="W94" s="258">
        <f t="shared" si="33"/>
        <v>0</v>
      </c>
      <c r="X94" s="259">
        <f t="shared" si="33"/>
        <v>0</v>
      </c>
      <c r="Y94" s="259">
        <f t="shared" si="33"/>
        <v>0</v>
      </c>
      <c r="Z94" s="260">
        <f t="shared" si="33"/>
        <v>0</v>
      </c>
      <c r="AA94" s="261">
        <f t="shared" si="33"/>
        <v>20</v>
      </c>
      <c r="AB94" s="261">
        <f t="shared" si="33"/>
        <v>20</v>
      </c>
      <c r="AC94" s="449"/>
      <c r="AD94" s="452"/>
      <c r="AE94" s="596"/>
      <c r="AF94" s="431"/>
      <c r="AG94" s="31"/>
    </row>
    <row r="95" spans="1:33" s="3" customFormat="1" ht="25.5" customHeight="1" thickBot="1" x14ac:dyDescent="0.25">
      <c r="A95" s="506" t="s">
        <v>18</v>
      </c>
      <c r="B95" s="509" t="s">
        <v>18</v>
      </c>
      <c r="C95" s="512" t="s">
        <v>31</v>
      </c>
      <c r="D95" s="515" t="s">
        <v>39</v>
      </c>
      <c r="E95" s="444" t="s">
        <v>168</v>
      </c>
      <c r="F95" s="450"/>
      <c r="G95" s="517" t="s">
        <v>118</v>
      </c>
      <c r="H95" s="520"/>
      <c r="I95" s="402" t="s">
        <v>131</v>
      </c>
      <c r="J95" s="46" t="s">
        <v>36</v>
      </c>
      <c r="K95" s="24">
        <f>L95+N95</f>
        <v>137.6</v>
      </c>
      <c r="L95" s="22">
        <v>137.6</v>
      </c>
      <c r="M95" s="23">
        <v>0</v>
      </c>
      <c r="N95" s="25">
        <v>0</v>
      </c>
      <c r="O95" s="24">
        <f>P95+R95</f>
        <v>0</v>
      </c>
      <c r="P95" s="22">
        <v>0</v>
      </c>
      <c r="Q95" s="22">
        <v>0</v>
      </c>
      <c r="R95" s="25">
        <v>0</v>
      </c>
      <c r="S95" s="24">
        <f>T95+V95</f>
        <v>0</v>
      </c>
      <c r="T95" s="22">
        <v>0</v>
      </c>
      <c r="U95" s="23">
        <v>0</v>
      </c>
      <c r="V95" s="25">
        <v>0</v>
      </c>
      <c r="W95" s="26">
        <v>0</v>
      </c>
      <c r="X95" s="22">
        <v>0</v>
      </c>
      <c r="Y95" s="22">
        <v>0</v>
      </c>
      <c r="Z95" s="27">
        <v>0</v>
      </c>
      <c r="AA95" s="28">
        <v>0</v>
      </c>
      <c r="AB95" s="28">
        <v>0</v>
      </c>
      <c r="AC95" s="447" t="s">
        <v>169</v>
      </c>
      <c r="AD95" s="450">
        <v>6</v>
      </c>
      <c r="AE95" s="595">
        <v>5</v>
      </c>
      <c r="AF95" s="429">
        <v>5</v>
      </c>
      <c r="AG95" s="31"/>
    </row>
    <row r="96" spans="1:33" s="3" customFormat="1" ht="30.75" customHeight="1" thickBot="1" x14ac:dyDescent="0.25">
      <c r="A96" s="508"/>
      <c r="B96" s="511"/>
      <c r="C96" s="514"/>
      <c r="D96" s="446"/>
      <c r="E96" s="446"/>
      <c r="F96" s="446"/>
      <c r="G96" s="519"/>
      <c r="H96" s="404"/>
      <c r="I96" s="404"/>
      <c r="J96" s="67" t="s">
        <v>24</v>
      </c>
      <c r="K96" s="258">
        <f t="shared" ref="K96:AB96" si="34">SUM(K95:K95)</f>
        <v>137.6</v>
      </c>
      <c r="L96" s="259">
        <f t="shared" si="34"/>
        <v>137.6</v>
      </c>
      <c r="M96" s="259">
        <f t="shared" si="34"/>
        <v>0</v>
      </c>
      <c r="N96" s="260">
        <f t="shared" si="34"/>
        <v>0</v>
      </c>
      <c r="O96" s="258">
        <f t="shared" si="34"/>
        <v>0</v>
      </c>
      <c r="P96" s="259">
        <f t="shared" si="34"/>
        <v>0</v>
      </c>
      <c r="Q96" s="259">
        <f t="shared" si="34"/>
        <v>0</v>
      </c>
      <c r="R96" s="260">
        <f t="shared" si="34"/>
        <v>0</v>
      </c>
      <c r="S96" s="258">
        <f t="shared" si="34"/>
        <v>0</v>
      </c>
      <c r="T96" s="259">
        <f t="shared" si="34"/>
        <v>0</v>
      </c>
      <c r="U96" s="259">
        <f t="shared" si="34"/>
        <v>0</v>
      </c>
      <c r="V96" s="260">
        <f t="shared" si="34"/>
        <v>0</v>
      </c>
      <c r="W96" s="258">
        <f t="shared" si="34"/>
        <v>0</v>
      </c>
      <c r="X96" s="259">
        <f t="shared" si="34"/>
        <v>0</v>
      </c>
      <c r="Y96" s="259">
        <f t="shared" si="34"/>
        <v>0</v>
      </c>
      <c r="Z96" s="260">
        <f t="shared" si="34"/>
        <v>0</v>
      </c>
      <c r="AA96" s="261">
        <f t="shared" si="34"/>
        <v>0</v>
      </c>
      <c r="AB96" s="261">
        <f t="shared" si="34"/>
        <v>0</v>
      </c>
      <c r="AC96" s="449"/>
      <c r="AD96" s="452"/>
      <c r="AE96" s="596"/>
      <c r="AF96" s="431"/>
      <c r="AG96" s="31"/>
    </row>
    <row r="97" spans="1:33" s="3" customFormat="1" ht="21" customHeight="1" thickBot="1" x14ac:dyDescent="0.25">
      <c r="A97" s="379" t="s">
        <v>18</v>
      </c>
      <c r="B97" s="380" t="s">
        <v>18</v>
      </c>
      <c r="C97" s="378" t="s">
        <v>31</v>
      </c>
      <c r="D97" s="207"/>
      <c r="E97" s="592" t="s">
        <v>48</v>
      </c>
      <c r="F97" s="593"/>
      <c r="G97" s="593"/>
      <c r="H97" s="593"/>
      <c r="I97" s="593"/>
      <c r="J97" s="593"/>
      <c r="K97" s="37">
        <f>K91+K96+K94</f>
        <v>169.79999999999998</v>
      </c>
      <c r="L97" s="38">
        <f t="shared" ref="L97:AB97" si="35">L91+L96+L94</f>
        <v>169.79999999999998</v>
      </c>
      <c r="M97" s="38">
        <f t="shared" si="35"/>
        <v>0</v>
      </c>
      <c r="N97" s="94">
        <f t="shared" si="35"/>
        <v>0</v>
      </c>
      <c r="O97" s="37">
        <f t="shared" si="35"/>
        <v>45</v>
      </c>
      <c r="P97" s="38">
        <f t="shared" si="35"/>
        <v>45</v>
      </c>
      <c r="Q97" s="38">
        <f t="shared" si="35"/>
        <v>0</v>
      </c>
      <c r="R97" s="94">
        <f t="shared" si="35"/>
        <v>0</v>
      </c>
      <c r="S97" s="37">
        <f t="shared" si="35"/>
        <v>65</v>
      </c>
      <c r="T97" s="38">
        <f t="shared" si="35"/>
        <v>65</v>
      </c>
      <c r="U97" s="38">
        <f t="shared" si="35"/>
        <v>0</v>
      </c>
      <c r="V97" s="94">
        <f t="shared" si="35"/>
        <v>0</v>
      </c>
      <c r="W97" s="37">
        <f t="shared" si="35"/>
        <v>0</v>
      </c>
      <c r="X97" s="38">
        <f t="shared" si="35"/>
        <v>0</v>
      </c>
      <c r="Y97" s="38">
        <f t="shared" si="35"/>
        <v>0</v>
      </c>
      <c r="Z97" s="94">
        <f t="shared" si="35"/>
        <v>0</v>
      </c>
      <c r="AA97" s="95">
        <f t="shared" si="35"/>
        <v>45</v>
      </c>
      <c r="AB97" s="95">
        <f t="shared" si="35"/>
        <v>45</v>
      </c>
      <c r="AC97" s="564"/>
      <c r="AD97" s="563"/>
      <c r="AE97" s="563"/>
      <c r="AF97" s="565"/>
      <c r="AG97" s="31"/>
    </row>
    <row r="98" spans="1:33" ht="19.5" customHeight="1" thickBot="1" x14ac:dyDescent="0.25">
      <c r="A98" s="362" t="s">
        <v>18</v>
      </c>
      <c r="B98" s="182" t="s">
        <v>18</v>
      </c>
      <c r="C98" s="208" t="s">
        <v>34</v>
      </c>
      <c r="D98" s="585" t="s">
        <v>62</v>
      </c>
      <c r="E98" s="563"/>
      <c r="F98" s="563"/>
      <c r="G98" s="563"/>
      <c r="H98" s="563"/>
      <c r="I98" s="563"/>
      <c r="J98" s="563"/>
      <c r="K98" s="567"/>
      <c r="L98" s="567"/>
      <c r="M98" s="567"/>
      <c r="N98" s="567"/>
      <c r="O98" s="567"/>
      <c r="P98" s="567"/>
      <c r="Q98" s="567"/>
      <c r="R98" s="567"/>
      <c r="S98" s="567"/>
      <c r="T98" s="567"/>
      <c r="U98" s="567"/>
      <c r="V98" s="567"/>
      <c r="W98" s="567"/>
      <c r="X98" s="567"/>
      <c r="Y98" s="567"/>
      <c r="Z98" s="567"/>
      <c r="AA98" s="567"/>
      <c r="AB98" s="567"/>
      <c r="AC98" s="563"/>
      <c r="AD98" s="563"/>
      <c r="AE98" s="563"/>
      <c r="AF98" s="565"/>
      <c r="AG98" s="31"/>
    </row>
    <row r="99" spans="1:33" ht="21" customHeight="1" x14ac:dyDescent="0.2">
      <c r="A99" s="506" t="s">
        <v>18</v>
      </c>
      <c r="B99" s="509" t="s">
        <v>18</v>
      </c>
      <c r="C99" s="600" t="s">
        <v>34</v>
      </c>
      <c r="D99" s="601" t="s">
        <v>18</v>
      </c>
      <c r="E99" s="573" t="s">
        <v>63</v>
      </c>
      <c r="F99" s="606"/>
      <c r="G99" s="577" t="s">
        <v>110</v>
      </c>
      <c r="H99" s="609"/>
      <c r="I99" s="402" t="s">
        <v>131</v>
      </c>
      <c r="J99" s="210" t="s">
        <v>53</v>
      </c>
      <c r="K99" s="65">
        <v>0</v>
      </c>
      <c r="L99" s="33">
        <v>0</v>
      </c>
      <c r="M99" s="136">
        <v>0</v>
      </c>
      <c r="N99" s="187">
        <v>0</v>
      </c>
      <c r="O99" s="48">
        <v>0</v>
      </c>
      <c r="P99" s="49">
        <v>0</v>
      </c>
      <c r="Q99" s="50">
        <v>0</v>
      </c>
      <c r="R99" s="51">
        <v>0</v>
      </c>
      <c r="S99" s="65">
        <v>0</v>
      </c>
      <c r="T99" s="33">
        <v>0</v>
      </c>
      <c r="U99" s="136">
        <v>0</v>
      </c>
      <c r="V99" s="187">
        <v>0</v>
      </c>
      <c r="W99" s="24">
        <v>0</v>
      </c>
      <c r="X99" s="33">
        <v>0</v>
      </c>
      <c r="Y99" s="33">
        <v>0</v>
      </c>
      <c r="Z99" s="25">
        <v>0</v>
      </c>
      <c r="AA99" s="211">
        <v>0</v>
      </c>
      <c r="AB99" s="211">
        <v>0</v>
      </c>
      <c r="AC99" s="447" t="s">
        <v>142</v>
      </c>
      <c r="AD99" s="612"/>
      <c r="AE99" s="612"/>
      <c r="AF99" s="615"/>
      <c r="AG99" s="31"/>
    </row>
    <row r="100" spans="1:33" ht="18" customHeight="1" thickBot="1" x14ac:dyDescent="0.25">
      <c r="A100" s="598"/>
      <c r="B100" s="599"/>
      <c r="C100" s="586"/>
      <c r="D100" s="602"/>
      <c r="E100" s="604"/>
      <c r="F100" s="607"/>
      <c r="G100" s="608"/>
      <c r="H100" s="590"/>
      <c r="I100" s="403"/>
      <c r="J100" s="148" t="s">
        <v>36</v>
      </c>
      <c r="K100" s="151">
        <f>L100+N100</f>
        <v>218</v>
      </c>
      <c r="L100" s="152">
        <v>218</v>
      </c>
      <c r="M100" s="152">
        <v>214.9</v>
      </c>
      <c r="N100" s="154">
        <v>0</v>
      </c>
      <c r="O100" s="205">
        <f>R100+P100</f>
        <v>0</v>
      </c>
      <c r="P100" s="152">
        <v>0</v>
      </c>
      <c r="Q100" s="152">
        <v>0</v>
      </c>
      <c r="R100" s="206">
        <v>0</v>
      </c>
      <c r="S100" s="151">
        <f>T100+V100</f>
        <v>0</v>
      </c>
      <c r="T100" s="152">
        <v>0</v>
      </c>
      <c r="U100" s="152">
        <v>0</v>
      </c>
      <c r="V100" s="154">
        <v>0</v>
      </c>
      <c r="W100" s="205">
        <v>0</v>
      </c>
      <c r="X100" s="152">
        <v>0</v>
      </c>
      <c r="Y100" s="152">
        <v>0</v>
      </c>
      <c r="Z100" s="206">
        <v>0</v>
      </c>
      <c r="AA100" s="193">
        <v>0</v>
      </c>
      <c r="AB100" s="193">
        <v>0</v>
      </c>
      <c r="AC100" s="610"/>
      <c r="AD100" s="613"/>
      <c r="AE100" s="613"/>
      <c r="AF100" s="616"/>
      <c r="AG100" s="31"/>
    </row>
    <row r="101" spans="1:33" ht="24" customHeight="1" thickBot="1" x14ac:dyDescent="0.25">
      <c r="A101" s="508"/>
      <c r="B101" s="511"/>
      <c r="C101" s="514"/>
      <c r="D101" s="603"/>
      <c r="E101" s="605"/>
      <c r="F101" s="443"/>
      <c r="G101" s="579"/>
      <c r="H101" s="404"/>
      <c r="I101" s="404"/>
      <c r="J101" s="67" t="s">
        <v>24</v>
      </c>
      <c r="K101" s="68">
        <f>SUM(K99:K100)</f>
        <v>218</v>
      </c>
      <c r="L101" s="60">
        <f t="shared" ref="L101:AB101" si="36">SUM(L99:L100)</f>
        <v>218</v>
      </c>
      <c r="M101" s="60">
        <f t="shared" si="36"/>
        <v>214.9</v>
      </c>
      <c r="N101" s="56">
        <f t="shared" si="36"/>
        <v>0</v>
      </c>
      <c r="O101" s="68">
        <f t="shared" si="36"/>
        <v>0</v>
      </c>
      <c r="P101" s="60">
        <f t="shared" si="36"/>
        <v>0</v>
      </c>
      <c r="Q101" s="60">
        <f t="shared" si="36"/>
        <v>0</v>
      </c>
      <c r="R101" s="56">
        <f t="shared" si="36"/>
        <v>0</v>
      </c>
      <c r="S101" s="68">
        <f t="shared" si="36"/>
        <v>0</v>
      </c>
      <c r="T101" s="60">
        <f t="shared" si="36"/>
        <v>0</v>
      </c>
      <c r="U101" s="60">
        <f t="shared" si="36"/>
        <v>0</v>
      </c>
      <c r="V101" s="56">
        <f t="shared" si="36"/>
        <v>0</v>
      </c>
      <c r="W101" s="68">
        <f t="shared" si="36"/>
        <v>0</v>
      </c>
      <c r="X101" s="60">
        <f t="shared" si="36"/>
        <v>0</v>
      </c>
      <c r="Y101" s="60">
        <f t="shared" si="36"/>
        <v>0</v>
      </c>
      <c r="Z101" s="56">
        <f t="shared" si="36"/>
        <v>0</v>
      </c>
      <c r="AA101" s="63">
        <f t="shared" si="36"/>
        <v>0</v>
      </c>
      <c r="AB101" s="63">
        <f t="shared" si="36"/>
        <v>0</v>
      </c>
      <c r="AC101" s="611"/>
      <c r="AD101" s="614"/>
      <c r="AE101" s="614"/>
      <c r="AF101" s="617"/>
      <c r="AG101" s="31"/>
    </row>
    <row r="102" spans="1:33" ht="20.25" customHeight="1" x14ac:dyDescent="0.2">
      <c r="A102" s="506" t="s">
        <v>18</v>
      </c>
      <c r="B102" s="509" t="s">
        <v>18</v>
      </c>
      <c r="C102" s="600" t="s">
        <v>34</v>
      </c>
      <c r="D102" s="601" t="s">
        <v>25</v>
      </c>
      <c r="E102" s="573" t="s">
        <v>64</v>
      </c>
      <c r="F102" s="606"/>
      <c r="G102" s="577" t="s">
        <v>110</v>
      </c>
      <c r="H102" s="609"/>
      <c r="I102" s="402" t="s">
        <v>131</v>
      </c>
      <c r="J102" s="52" t="s">
        <v>53</v>
      </c>
      <c r="K102" s="65">
        <v>0</v>
      </c>
      <c r="L102" s="33">
        <v>0</v>
      </c>
      <c r="M102" s="33">
        <v>0</v>
      </c>
      <c r="N102" s="187">
        <v>0</v>
      </c>
      <c r="O102" s="48">
        <v>0</v>
      </c>
      <c r="P102" s="49">
        <v>0</v>
      </c>
      <c r="Q102" s="49">
        <v>0</v>
      </c>
      <c r="R102" s="51">
        <v>0</v>
      </c>
      <c r="S102" s="65">
        <v>0</v>
      </c>
      <c r="T102" s="33">
        <v>0</v>
      </c>
      <c r="U102" s="33">
        <v>0</v>
      </c>
      <c r="V102" s="187">
        <v>0</v>
      </c>
      <c r="W102" s="212">
        <v>0</v>
      </c>
      <c r="X102" s="49">
        <v>0</v>
      </c>
      <c r="Y102" s="49">
        <v>0</v>
      </c>
      <c r="Z102" s="51">
        <v>0</v>
      </c>
      <c r="AA102" s="213">
        <v>0</v>
      </c>
      <c r="AB102" s="213">
        <v>0</v>
      </c>
      <c r="AC102" s="540" t="s">
        <v>142</v>
      </c>
      <c r="AD102" s="557"/>
      <c r="AE102" s="557"/>
      <c r="AF102" s="560"/>
      <c r="AG102" s="31"/>
    </row>
    <row r="103" spans="1:33" ht="18.75" customHeight="1" thickBot="1" x14ac:dyDescent="0.25">
      <c r="A103" s="598"/>
      <c r="B103" s="599"/>
      <c r="C103" s="586"/>
      <c r="D103" s="602"/>
      <c r="E103" s="604"/>
      <c r="F103" s="607"/>
      <c r="G103" s="608"/>
      <c r="H103" s="590"/>
      <c r="I103" s="403"/>
      <c r="J103" s="148" t="s">
        <v>36</v>
      </c>
      <c r="K103" s="190">
        <f>L103+N103</f>
        <v>6.9</v>
      </c>
      <c r="L103" s="166">
        <v>6.9</v>
      </c>
      <c r="M103" s="166">
        <v>0</v>
      </c>
      <c r="N103" s="191">
        <v>0</v>
      </c>
      <c r="O103" s="162">
        <f>R103+P103</f>
        <v>0</v>
      </c>
      <c r="P103" s="152">
        <v>0</v>
      </c>
      <c r="Q103" s="152">
        <v>0</v>
      </c>
      <c r="R103" s="206">
        <v>0</v>
      </c>
      <c r="S103" s="190">
        <v>0</v>
      </c>
      <c r="T103" s="166">
        <v>0</v>
      </c>
      <c r="U103" s="166">
        <v>0</v>
      </c>
      <c r="V103" s="191">
        <v>0</v>
      </c>
      <c r="W103" s="205">
        <v>0</v>
      </c>
      <c r="X103" s="163">
        <v>0</v>
      </c>
      <c r="Y103" s="163">
        <v>0</v>
      </c>
      <c r="Z103" s="206">
        <v>0</v>
      </c>
      <c r="AA103" s="214">
        <v>0</v>
      </c>
      <c r="AB103" s="214">
        <v>0</v>
      </c>
      <c r="AC103" s="621"/>
      <c r="AD103" s="557"/>
      <c r="AE103" s="557"/>
      <c r="AF103" s="560"/>
      <c r="AG103" s="31"/>
    </row>
    <row r="104" spans="1:33" ht="22.5" customHeight="1" thickBot="1" x14ac:dyDescent="0.25">
      <c r="A104" s="508"/>
      <c r="B104" s="511"/>
      <c r="C104" s="514"/>
      <c r="D104" s="603"/>
      <c r="E104" s="605"/>
      <c r="F104" s="443"/>
      <c r="G104" s="579"/>
      <c r="H104" s="404"/>
      <c r="I104" s="404"/>
      <c r="J104" s="67" t="s">
        <v>24</v>
      </c>
      <c r="K104" s="61">
        <f>SUM(K102:K103)</f>
        <v>6.9</v>
      </c>
      <c r="L104" s="54">
        <f t="shared" ref="L104:AB104" si="37">SUM(L102:L103)</f>
        <v>6.9</v>
      </c>
      <c r="M104" s="54">
        <f t="shared" si="37"/>
        <v>0</v>
      </c>
      <c r="N104" s="62">
        <f t="shared" si="37"/>
        <v>0</v>
      </c>
      <c r="O104" s="61">
        <f t="shared" si="37"/>
        <v>0</v>
      </c>
      <c r="P104" s="54">
        <f t="shared" si="37"/>
        <v>0</v>
      </c>
      <c r="Q104" s="54">
        <f t="shared" si="37"/>
        <v>0</v>
      </c>
      <c r="R104" s="62">
        <f t="shared" si="37"/>
        <v>0</v>
      </c>
      <c r="S104" s="61">
        <f t="shared" si="37"/>
        <v>0</v>
      </c>
      <c r="T104" s="54">
        <f t="shared" si="37"/>
        <v>0</v>
      </c>
      <c r="U104" s="54">
        <f t="shared" si="37"/>
        <v>0</v>
      </c>
      <c r="V104" s="62">
        <f t="shared" si="37"/>
        <v>0</v>
      </c>
      <c r="W104" s="61">
        <f t="shared" si="37"/>
        <v>0</v>
      </c>
      <c r="X104" s="54">
        <f t="shared" si="37"/>
        <v>0</v>
      </c>
      <c r="Y104" s="54">
        <f t="shared" si="37"/>
        <v>0</v>
      </c>
      <c r="Z104" s="62">
        <f t="shared" si="37"/>
        <v>0</v>
      </c>
      <c r="AA104" s="63">
        <f t="shared" si="37"/>
        <v>0</v>
      </c>
      <c r="AB104" s="63">
        <f t="shared" si="37"/>
        <v>0</v>
      </c>
      <c r="AC104" s="622"/>
      <c r="AD104" s="623"/>
      <c r="AE104" s="623"/>
      <c r="AF104" s="624"/>
      <c r="AG104" s="31"/>
    </row>
    <row r="105" spans="1:33" ht="19.5" customHeight="1" thickBot="1" x14ac:dyDescent="0.25">
      <c r="A105" s="362" t="s">
        <v>18</v>
      </c>
      <c r="B105" s="182" t="s">
        <v>18</v>
      </c>
      <c r="C105" s="201" t="s">
        <v>34</v>
      </c>
      <c r="D105" s="382"/>
      <c r="E105" s="581" t="s">
        <v>48</v>
      </c>
      <c r="F105" s="582"/>
      <c r="G105" s="582"/>
      <c r="H105" s="582"/>
      <c r="I105" s="582"/>
      <c r="J105" s="583"/>
      <c r="K105" s="37">
        <f>K101+K104</f>
        <v>224.9</v>
      </c>
      <c r="L105" s="38">
        <f t="shared" ref="L105:AB105" si="38">L101+L104</f>
        <v>224.9</v>
      </c>
      <c r="M105" s="38">
        <f t="shared" si="38"/>
        <v>214.9</v>
      </c>
      <c r="N105" s="94">
        <f t="shared" si="38"/>
        <v>0</v>
      </c>
      <c r="O105" s="37">
        <f t="shared" si="38"/>
        <v>0</v>
      </c>
      <c r="P105" s="38">
        <f t="shared" si="38"/>
        <v>0</v>
      </c>
      <c r="Q105" s="38">
        <f t="shared" si="38"/>
        <v>0</v>
      </c>
      <c r="R105" s="94">
        <f t="shared" si="38"/>
        <v>0</v>
      </c>
      <c r="S105" s="37">
        <f t="shared" si="38"/>
        <v>0</v>
      </c>
      <c r="T105" s="38">
        <f t="shared" si="38"/>
        <v>0</v>
      </c>
      <c r="U105" s="38">
        <f t="shared" si="38"/>
        <v>0</v>
      </c>
      <c r="V105" s="94">
        <f t="shared" si="38"/>
        <v>0</v>
      </c>
      <c r="W105" s="37">
        <f t="shared" si="38"/>
        <v>0</v>
      </c>
      <c r="X105" s="38">
        <f t="shared" si="38"/>
        <v>0</v>
      </c>
      <c r="Y105" s="38">
        <f t="shared" si="38"/>
        <v>0</v>
      </c>
      <c r="Z105" s="94">
        <f t="shared" si="38"/>
        <v>0</v>
      </c>
      <c r="AA105" s="95">
        <f t="shared" si="38"/>
        <v>0</v>
      </c>
      <c r="AB105" s="95">
        <f t="shared" si="38"/>
        <v>0</v>
      </c>
      <c r="AC105" s="584"/>
      <c r="AD105" s="563"/>
      <c r="AE105" s="563"/>
      <c r="AF105" s="565"/>
      <c r="AG105" s="31"/>
    </row>
    <row r="106" spans="1:33" ht="20.25" customHeight="1" thickBot="1" x14ac:dyDescent="0.25">
      <c r="A106" s="362" t="s">
        <v>18</v>
      </c>
      <c r="B106" s="182" t="s">
        <v>18</v>
      </c>
      <c r="C106" s="388" t="s">
        <v>65</v>
      </c>
      <c r="D106" s="389"/>
      <c r="E106" s="389"/>
      <c r="F106" s="389"/>
      <c r="G106" s="389"/>
      <c r="H106" s="389"/>
      <c r="I106" s="389"/>
      <c r="J106" s="390"/>
      <c r="K106" s="39">
        <f t="shared" ref="K106:AB106" si="39">K105+K97+K88+K81+K68</f>
        <v>24771.500000000004</v>
      </c>
      <c r="L106" s="40">
        <f t="shared" si="39"/>
        <v>24603.000000000004</v>
      </c>
      <c r="M106" s="40">
        <f t="shared" si="39"/>
        <v>21366.799999999999</v>
      </c>
      <c r="N106" s="216">
        <f t="shared" si="39"/>
        <v>168.5</v>
      </c>
      <c r="O106" s="39">
        <f t="shared" si="39"/>
        <v>29572.6</v>
      </c>
      <c r="P106" s="40">
        <f t="shared" si="39"/>
        <v>29444.2</v>
      </c>
      <c r="Q106" s="40">
        <f t="shared" si="39"/>
        <v>25693.8</v>
      </c>
      <c r="R106" s="43">
        <f t="shared" si="39"/>
        <v>128.4</v>
      </c>
      <c r="S106" s="39">
        <f t="shared" si="39"/>
        <v>29191.3</v>
      </c>
      <c r="T106" s="40">
        <f t="shared" si="39"/>
        <v>28281.999999999996</v>
      </c>
      <c r="U106" s="40">
        <f t="shared" si="39"/>
        <v>24606.6</v>
      </c>
      <c r="V106" s="216">
        <f t="shared" si="39"/>
        <v>909.3</v>
      </c>
      <c r="W106" s="39">
        <f t="shared" si="39"/>
        <v>0</v>
      </c>
      <c r="X106" s="40">
        <f t="shared" si="39"/>
        <v>0</v>
      </c>
      <c r="Y106" s="40">
        <f t="shared" si="39"/>
        <v>0</v>
      </c>
      <c r="Z106" s="216">
        <f t="shared" si="39"/>
        <v>0</v>
      </c>
      <c r="AA106" s="215">
        <f t="shared" si="39"/>
        <v>32529.699999999997</v>
      </c>
      <c r="AB106" s="215">
        <f t="shared" si="39"/>
        <v>33990.9</v>
      </c>
      <c r="AC106" s="618"/>
      <c r="AD106" s="619"/>
      <c r="AE106" s="619"/>
      <c r="AF106" s="620"/>
      <c r="AG106" s="31"/>
    </row>
    <row r="107" spans="1:33" ht="21.75" customHeight="1" thickBot="1" x14ac:dyDescent="0.25">
      <c r="A107" s="362" t="s">
        <v>18</v>
      </c>
      <c r="B107" s="182" t="s">
        <v>25</v>
      </c>
      <c r="C107" s="358" t="s">
        <v>66</v>
      </c>
      <c r="D107" s="358"/>
      <c r="E107" s="358"/>
      <c r="F107" s="358"/>
      <c r="G107" s="358"/>
      <c r="H107" s="358"/>
      <c r="I107" s="358"/>
      <c r="J107" s="358"/>
      <c r="K107" s="358"/>
      <c r="L107" s="358"/>
      <c r="M107" s="358"/>
      <c r="N107" s="358"/>
      <c r="O107" s="358"/>
      <c r="P107" s="358"/>
      <c r="Q107" s="358"/>
      <c r="R107" s="358"/>
      <c r="S107" s="358"/>
      <c r="T107" s="358"/>
      <c r="U107" s="358"/>
      <c r="V107" s="358"/>
      <c r="W107" s="358"/>
      <c r="X107" s="358"/>
      <c r="Y107" s="358"/>
      <c r="Z107" s="358"/>
      <c r="AA107" s="358"/>
      <c r="AB107" s="358"/>
      <c r="AC107" s="397"/>
      <c r="AD107" s="397"/>
      <c r="AE107" s="397"/>
      <c r="AF107" s="398"/>
      <c r="AG107" s="31"/>
    </row>
    <row r="108" spans="1:33" ht="20.25" customHeight="1" thickBot="1" x14ac:dyDescent="0.25">
      <c r="A108" s="362" t="s">
        <v>18</v>
      </c>
      <c r="B108" s="182" t="s">
        <v>25</v>
      </c>
      <c r="C108" s="208" t="s">
        <v>18</v>
      </c>
      <c r="D108" s="585" t="s">
        <v>67</v>
      </c>
      <c r="E108" s="563"/>
      <c r="F108" s="563"/>
      <c r="G108" s="563"/>
      <c r="H108" s="563"/>
      <c r="I108" s="563"/>
      <c r="J108" s="563"/>
      <c r="K108" s="563"/>
      <c r="L108" s="563"/>
      <c r="M108" s="563"/>
      <c r="N108" s="563"/>
      <c r="O108" s="563"/>
      <c r="P108" s="563"/>
      <c r="Q108" s="563"/>
      <c r="R108" s="563"/>
      <c r="S108" s="563"/>
      <c r="T108" s="563"/>
      <c r="U108" s="563"/>
      <c r="V108" s="563"/>
      <c r="W108" s="563"/>
      <c r="X108" s="563"/>
      <c r="Y108" s="563"/>
      <c r="Z108" s="563"/>
      <c r="AA108" s="563"/>
      <c r="AB108" s="563"/>
      <c r="AC108" s="563"/>
      <c r="AD108" s="563"/>
      <c r="AE108" s="563"/>
      <c r="AF108" s="565"/>
      <c r="AG108" s="31"/>
    </row>
    <row r="109" spans="1:33" ht="58.5" customHeight="1" thickBot="1" x14ac:dyDescent="0.25">
      <c r="A109" s="506" t="s">
        <v>18</v>
      </c>
      <c r="B109" s="509" t="s">
        <v>25</v>
      </c>
      <c r="C109" s="600" t="s">
        <v>18</v>
      </c>
      <c r="D109" s="625" t="s">
        <v>18</v>
      </c>
      <c r="E109" s="444" t="s">
        <v>146</v>
      </c>
      <c r="F109" s="595"/>
      <c r="G109" s="626" t="s">
        <v>21</v>
      </c>
      <c r="H109" s="520"/>
      <c r="I109" s="628" t="s">
        <v>131</v>
      </c>
      <c r="J109" s="168" t="s">
        <v>68</v>
      </c>
      <c r="K109" s="176">
        <f>L109+N109</f>
        <v>513.29999999999995</v>
      </c>
      <c r="L109" s="172">
        <v>510.4</v>
      </c>
      <c r="M109" s="172">
        <v>0</v>
      </c>
      <c r="N109" s="173">
        <v>2.9</v>
      </c>
      <c r="O109" s="176">
        <f>R109+P109</f>
        <v>607.79999999999995</v>
      </c>
      <c r="P109" s="172">
        <v>607.79999999999995</v>
      </c>
      <c r="Q109" s="172">
        <v>0</v>
      </c>
      <c r="R109" s="173">
        <v>0</v>
      </c>
      <c r="S109" s="176">
        <f>T109+V109</f>
        <v>558.79999999999995</v>
      </c>
      <c r="T109" s="172">
        <v>558.79999999999995</v>
      </c>
      <c r="U109" s="172">
        <v>0</v>
      </c>
      <c r="V109" s="173">
        <v>0</v>
      </c>
      <c r="W109" s="176">
        <v>0</v>
      </c>
      <c r="X109" s="172">
        <v>0</v>
      </c>
      <c r="Y109" s="172">
        <v>0</v>
      </c>
      <c r="Z109" s="173">
        <v>0</v>
      </c>
      <c r="AA109" s="175">
        <v>649.20000000000005</v>
      </c>
      <c r="AB109" s="175">
        <v>691.6</v>
      </c>
      <c r="AC109" s="447" t="s">
        <v>142</v>
      </c>
      <c r="AD109" s="450" t="s">
        <v>132</v>
      </c>
      <c r="AE109" s="450" t="s">
        <v>132</v>
      </c>
      <c r="AF109" s="429" t="s">
        <v>132</v>
      </c>
      <c r="AG109" s="327"/>
    </row>
    <row r="110" spans="1:33" ht="66.75" customHeight="1" thickBot="1" x14ac:dyDescent="0.25">
      <c r="A110" s="508"/>
      <c r="B110" s="511"/>
      <c r="C110" s="514"/>
      <c r="D110" s="446"/>
      <c r="E110" s="446"/>
      <c r="F110" s="603"/>
      <c r="G110" s="627"/>
      <c r="H110" s="404"/>
      <c r="I110" s="404"/>
      <c r="J110" s="67" t="s">
        <v>24</v>
      </c>
      <c r="K110" s="55">
        <f t="shared" ref="K110:N110" si="40">K109</f>
        <v>513.29999999999995</v>
      </c>
      <c r="L110" s="54">
        <f t="shared" si="40"/>
        <v>510.4</v>
      </c>
      <c r="M110" s="54">
        <f t="shared" si="40"/>
        <v>0</v>
      </c>
      <c r="N110" s="56">
        <f t="shared" si="40"/>
        <v>2.9</v>
      </c>
      <c r="O110" s="55">
        <f t="shared" ref="O110:V110" si="41">O109</f>
        <v>607.79999999999995</v>
      </c>
      <c r="P110" s="59">
        <f t="shared" si="41"/>
        <v>607.79999999999995</v>
      </c>
      <c r="Q110" s="59">
        <f t="shared" si="41"/>
        <v>0</v>
      </c>
      <c r="R110" s="174">
        <f t="shared" si="41"/>
        <v>0</v>
      </c>
      <c r="S110" s="55">
        <f t="shared" si="41"/>
        <v>558.79999999999995</v>
      </c>
      <c r="T110" s="54">
        <f t="shared" si="41"/>
        <v>558.79999999999995</v>
      </c>
      <c r="U110" s="54">
        <f t="shared" si="41"/>
        <v>0</v>
      </c>
      <c r="V110" s="56">
        <f t="shared" si="41"/>
        <v>0</v>
      </c>
      <c r="W110" s="68">
        <v>0</v>
      </c>
      <c r="X110" s="59">
        <v>0</v>
      </c>
      <c r="Y110" s="59">
        <v>0</v>
      </c>
      <c r="Z110" s="174">
        <v>0</v>
      </c>
      <c r="AA110" s="63">
        <f t="shared" ref="AA110:AB110" si="42">AA109</f>
        <v>649.20000000000005</v>
      </c>
      <c r="AB110" s="63">
        <f t="shared" si="42"/>
        <v>691.6</v>
      </c>
      <c r="AC110" s="449"/>
      <c r="AD110" s="452"/>
      <c r="AE110" s="452"/>
      <c r="AF110" s="431"/>
      <c r="AG110" s="327"/>
    </row>
    <row r="111" spans="1:33" ht="30" customHeight="1" thickBot="1" x14ac:dyDescent="0.25">
      <c r="A111" s="506" t="s">
        <v>18</v>
      </c>
      <c r="B111" s="509" t="s">
        <v>25</v>
      </c>
      <c r="C111" s="600" t="s">
        <v>18</v>
      </c>
      <c r="D111" s="625" t="s">
        <v>25</v>
      </c>
      <c r="E111" s="444" t="s">
        <v>69</v>
      </c>
      <c r="F111" s="595"/>
      <c r="G111" s="626" t="s">
        <v>27</v>
      </c>
      <c r="H111" s="520"/>
      <c r="I111" s="628" t="s">
        <v>131</v>
      </c>
      <c r="J111" s="168" t="s">
        <v>68</v>
      </c>
      <c r="K111" s="176">
        <f>L111+N111</f>
        <v>34.299999999999997</v>
      </c>
      <c r="L111" s="172">
        <v>34.299999999999997</v>
      </c>
      <c r="M111" s="172">
        <v>0</v>
      </c>
      <c r="N111" s="173">
        <v>0</v>
      </c>
      <c r="O111" s="169">
        <f>R111+P111</f>
        <v>29.3</v>
      </c>
      <c r="P111" s="172">
        <v>29.3</v>
      </c>
      <c r="Q111" s="172">
        <f>'[1]Sveks. l.d.'!Q73+[1]Zibut!Q73+[1]Azuol!Q73+[1]Pusele!Q73+[1]Zvaig!Q73+[1]Raudon!Q73+[1]Gintar!Q73+[1]Zibai!Q73+'[1]Naum m.d.'!Q73+[1]RSM!Q73+[1]Kint!Q72+[1]Vilkyc!Q73+[1]Pamar!Q73+'[1]Saugu p.'!Q73+[1]Jankus!Q73+[1]Usen!Q73+[1]Jukn!Q73+[1]Katyc!Q73+[1]JSMC!Q76+'[1]Sveks g.'!Q73+[1]Vain!Q73+'[1]Naum. g.'!Q73+[1]Vydun!Q73+[1]Pirm!Q73</f>
        <v>0</v>
      </c>
      <c r="R111" s="173">
        <f>'[1]Sveks. l.d.'!R73+[1]Zibut!R73+[1]Azuol!R73+[1]Pusele!R73+[1]Zvaig!R73+[1]Raudon!R73+[1]Gintar!R73+[1]Zibai!R73+'[1]Naum m.d.'!R73+[1]RSM!R73+[1]Kint!R72+[1]Vilkyc!R73+[1]Pamar!R73+'[1]Saugu p.'!R73+[1]Jankus!R73+[1]Usen!R73+[1]Jukn!R73+[1]Katyc!R73+[1]JSMC!R76+'[1]Sveks g.'!R73+[1]Vain!R73+'[1]Naum. g.'!R73+[1]Vydun!R73+[1]Pirm!R73</f>
        <v>0</v>
      </c>
      <c r="S111" s="176">
        <f>T111+V111</f>
        <v>29.3</v>
      </c>
      <c r="T111" s="172">
        <v>29.3</v>
      </c>
      <c r="U111" s="172">
        <v>0</v>
      </c>
      <c r="V111" s="173">
        <v>0</v>
      </c>
      <c r="W111" s="176">
        <v>0</v>
      </c>
      <c r="X111" s="172">
        <v>0</v>
      </c>
      <c r="Y111" s="172">
        <v>0</v>
      </c>
      <c r="Z111" s="173">
        <v>0</v>
      </c>
      <c r="AA111" s="175">
        <v>30.7</v>
      </c>
      <c r="AB111" s="175">
        <v>32</v>
      </c>
      <c r="AC111" s="447" t="s">
        <v>142</v>
      </c>
      <c r="AD111" s="556" t="s">
        <v>105</v>
      </c>
      <c r="AE111" s="556" t="s">
        <v>105</v>
      </c>
      <c r="AF111" s="559" t="s">
        <v>105</v>
      </c>
      <c r="AG111" s="327"/>
    </row>
    <row r="112" spans="1:33" ht="28.5" customHeight="1" thickBot="1" x14ac:dyDescent="0.25">
      <c r="A112" s="508"/>
      <c r="B112" s="511"/>
      <c r="C112" s="514"/>
      <c r="D112" s="446"/>
      <c r="E112" s="446"/>
      <c r="F112" s="603"/>
      <c r="G112" s="627"/>
      <c r="H112" s="404"/>
      <c r="I112" s="404"/>
      <c r="J112" s="67" t="s">
        <v>24</v>
      </c>
      <c r="K112" s="55">
        <f t="shared" ref="K112:N112" si="43">K111</f>
        <v>34.299999999999997</v>
      </c>
      <c r="L112" s="54">
        <f t="shared" si="43"/>
        <v>34.299999999999997</v>
      </c>
      <c r="M112" s="54">
        <f t="shared" si="43"/>
        <v>0</v>
      </c>
      <c r="N112" s="56">
        <f t="shared" si="43"/>
        <v>0</v>
      </c>
      <c r="O112" s="55">
        <f t="shared" ref="O112:V112" si="44">O111</f>
        <v>29.3</v>
      </c>
      <c r="P112" s="59">
        <f t="shared" si="44"/>
        <v>29.3</v>
      </c>
      <c r="Q112" s="59">
        <f t="shared" si="44"/>
        <v>0</v>
      </c>
      <c r="R112" s="174">
        <f t="shared" si="44"/>
        <v>0</v>
      </c>
      <c r="S112" s="55">
        <f t="shared" si="44"/>
        <v>29.3</v>
      </c>
      <c r="T112" s="54">
        <f t="shared" si="44"/>
        <v>29.3</v>
      </c>
      <c r="U112" s="54">
        <f t="shared" si="44"/>
        <v>0</v>
      </c>
      <c r="V112" s="56">
        <f t="shared" si="44"/>
        <v>0</v>
      </c>
      <c r="W112" s="68">
        <v>0</v>
      </c>
      <c r="X112" s="59">
        <v>0</v>
      </c>
      <c r="Y112" s="59">
        <v>0</v>
      </c>
      <c r="Z112" s="174">
        <v>0</v>
      </c>
      <c r="AA112" s="63">
        <f t="shared" ref="AA112:AB112" si="45">AA111</f>
        <v>30.7</v>
      </c>
      <c r="AB112" s="63">
        <f t="shared" si="45"/>
        <v>32</v>
      </c>
      <c r="AC112" s="449"/>
      <c r="AD112" s="446"/>
      <c r="AE112" s="446"/>
      <c r="AF112" s="522"/>
      <c r="AG112" s="327"/>
    </row>
    <row r="113" spans="1:33" ht="27.75" customHeight="1" thickBot="1" x14ac:dyDescent="0.25">
      <c r="A113" s="506" t="s">
        <v>18</v>
      </c>
      <c r="B113" s="509" t="s">
        <v>25</v>
      </c>
      <c r="C113" s="600" t="s">
        <v>18</v>
      </c>
      <c r="D113" s="625" t="s">
        <v>28</v>
      </c>
      <c r="E113" s="444" t="s">
        <v>70</v>
      </c>
      <c r="F113" s="595"/>
      <c r="G113" s="626" t="s">
        <v>30</v>
      </c>
      <c r="H113" s="520"/>
      <c r="I113" s="628" t="s">
        <v>131</v>
      </c>
      <c r="J113" s="168" t="s">
        <v>68</v>
      </c>
      <c r="K113" s="176">
        <v>0</v>
      </c>
      <c r="L113" s="172">
        <v>0</v>
      </c>
      <c r="M113" s="172">
        <v>0</v>
      </c>
      <c r="N113" s="173">
        <v>0</v>
      </c>
      <c r="O113" s="169">
        <f>P113+R113</f>
        <v>0</v>
      </c>
      <c r="P113" s="172">
        <f>'[1]Sveks. l.d.'!P75+[1]Zibut!P75+[1]Azuol!P75+[1]Pusele!P75+[1]Zvaig!P75+[1]Raudon!P75+[1]Gintar!P75+[1]Zibai!P75+'[1]Naum m.d.'!P75+[1]RSM!P75+[1]Kint!P74+[1]Vilkyc!P75+[1]Pamar!P75+'[1]Saugu p.'!P75+[1]Jankus!P75+[1]Usen!P75+[1]Jukn!P75+[1]Katyc!P75+[1]JSMC!P78+'[1]Sveks g.'!P75+[1]Vain!P75+'[1]Naum. g.'!P75+[1]Vydun!P75+[1]Pirm!P75</f>
        <v>0</v>
      </c>
      <c r="Q113" s="172">
        <f>'[1]Sveks. l.d.'!Q75+[1]Zibut!Q75+[1]Azuol!Q75+[1]Pusele!Q75+[1]Zvaig!Q75+[1]Raudon!Q75+[1]Gintar!Q75+[1]Zibai!Q75+'[1]Naum m.d.'!Q75+[1]RSM!Q75+[1]Kint!Q74+[1]Vilkyc!Q75+[1]Pamar!Q75+'[1]Saugu p.'!Q75+[1]Jankus!Q75+[1]Usen!Q75+[1]Jukn!Q75+[1]Katyc!Q75+[1]JSMC!Q78+'[1]Sveks g.'!Q75+[1]Vain!Q75+'[1]Naum. g.'!Q75+[1]Vydun!Q75+[1]Pirm!Q75</f>
        <v>0</v>
      </c>
      <c r="R113" s="173">
        <f>'[1]Sveks. l.d.'!R75+[1]Zibut!R75+[1]Azuol!R75+[1]Pusele!R75+[1]Zvaig!R75+[1]Raudon!R75+[1]Gintar!R75+[1]Zibai!R75+'[1]Naum m.d.'!R75+[1]RSM!R75+[1]Kint!R74+[1]Vilkyc!R75+[1]Pamar!R75+'[1]Saugu p.'!R75+[1]Jankus!R75+[1]Usen!R75+[1]Jukn!R75+[1]Katyc!R75+[1]JSMC!R78+'[1]Sveks g.'!R75+[1]Vain!R75+'[1]Naum. g.'!R75+[1]Vydun!R75+[1]Pirm!R75</f>
        <v>0</v>
      </c>
      <c r="S113" s="176">
        <v>0</v>
      </c>
      <c r="T113" s="172">
        <v>0</v>
      </c>
      <c r="U113" s="172">
        <v>0</v>
      </c>
      <c r="V113" s="173">
        <v>0</v>
      </c>
      <c r="W113" s="176">
        <v>0</v>
      </c>
      <c r="X113" s="172">
        <v>0</v>
      </c>
      <c r="Y113" s="172">
        <v>0</v>
      </c>
      <c r="Z113" s="173">
        <v>0</v>
      </c>
      <c r="AA113" s="175">
        <f>'[1]Sveks. l.d.'!AA75+[1]Zibut!AA75+[1]Azuol!AA75+[1]Pusele!AA75+[1]Zvaig!AA75+[1]Raudon!AA75+[1]Gintar!AA75+[1]Zibai!AA75+'[1]Naum m.d.'!AA75+[1]RSM!AA75+[1]Kint!AA74+[1]Vilkyc!AA75+[1]Pamar!AA75+'[1]Saugu p.'!AA75+[1]Jankus!AA75+[1]Usen!AA75+[1]Jukn!AA75+[1]Katyc!AA75+[1]JSMC!AA78+'[1]Sveks g.'!AA75+[1]Vain!AA75+'[1]Naum. g.'!AA75+[1]Vydun!AA75+[1]Pirm!AA75</f>
        <v>0</v>
      </c>
      <c r="AB113" s="175">
        <f>'[1]Sveks. l.d.'!AB75+[1]Zibut!AB75+[1]Azuol!AB75+[1]Pusele!AB75+[1]Zvaig!AB75+[1]Raudon!AB75+[1]Gintar!AB75+[1]Zibai!AB75+'[1]Naum m.d.'!AB75+[1]RSM!AB75+[1]Kint!AB74+[1]Vilkyc!AB75+[1]Pamar!AB75+'[1]Saugu p.'!AB75+[1]Jankus!AB75+[1]Usen!AB75+[1]Jukn!AB75+[1]Katyc!AB75+[1]JSMC!AB78+'[1]Sveks g.'!AB75+[1]Vain!AB75+'[1]Naum. g.'!AB75+[1]Vydun!AB75+[1]Pirm!AB75</f>
        <v>0</v>
      </c>
      <c r="AC113" s="447" t="s">
        <v>142</v>
      </c>
      <c r="AD113" s="556">
        <v>0</v>
      </c>
      <c r="AE113" s="556">
        <v>0</v>
      </c>
      <c r="AF113" s="559">
        <v>0</v>
      </c>
      <c r="AG113" s="327"/>
    </row>
    <row r="114" spans="1:33" ht="39.75" customHeight="1" thickBot="1" x14ac:dyDescent="0.25">
      <c r="A114" s="508"/>
      <c r="B114" s="511"/>
      <c r="C114" s="514"/>
      <c r="D114" s="446"/>
      <c r="E114" s="446"/>
      <c r="F114" s="603"/>
      <c r="G114" s="627"/>
      <c r="H114" s="404"/>
      <c r="I114" s="404"/>
      <c r="J114" s="67" t="s">
        <v>24</v>
      </c>
      <c r="K114" s="55">
        <v>0</v>
      </c>
      <c r="L114" s="59">
        <v>0</v>
      </c>
      <c r="M114" s="59">
        <v>0</v>
      </c>
      <c r="N114" s="174">
        <v>0</v>
      </c>
      <c r="O114" s="55">
        <f t="shared" ref="O114:R114" si="46">O113</f>
        <v>0</v>
      </c>
      <c r="P114" s="59">
        <f t="shared" si="46"/>
        <v>0</v>
      </c>
      <c r="Q114" s="59">
        <f t="shared" si="46"/>
        <v>0</v>
      </c>
      <c r="R114" s="174">
        <f t="shared" si="46"/>
        <v>0</v>
      </c>
      <c r="S114" s="55">
        <v>0</v>
      </c>
      <c r="T114" s="59">
        <v>0</v>
      </c>
      <c r="U114" s="59">
        <v>0</v>
      </c>
      <c r="V114" s="174">
        <v>0</v>
      </c>
      <c r="W114" s="68">
        <v>0</v>
      </c>
      <c r="X114" s="59">
        <v>0</v>
      </c>
      <c r="Y114" s="59">
        <v>0</v>
      </c>
      <c r="Z114" s="174">
        <v>0</v>
      </c>
      <c r="AA114" s="63">
        <f t="shared" ref="AA114:AB114" si="47">AA113</f>
        <v>0</v>
      </c>
      <c r="AB114" s="63">
        <f t="shared" si="47"/>
        <v>0</v>
      </c>
      <c r="AC114" s="449"/>
      <c r="AD114" s="446"/>
      <c r="AE114" s="446"/>
      <c r="AF114" s="522"/>
      <c r="AG114" s="327"/>
    </row>
    <row r="115" spans="1:33" ht="27.75" customHeight="1" thickBot="1" x14ac:dyDescent="0.25">
      <c r="A115" s="506" t="s">
        <v>18</v>
      </c>
      <c r="B115" s="509" t="s">
        <v>25</v>
      </c>
      <c r="C115" s="600" t="s">
        <v>18</v>
      </c>
      <c r="D115" s="625" t="s">
        <v>31</v>
      </c>
      <c r="E115" s="444" t="s">
        <v>71</v>
      </c>
      <c r="F115" s="595"/>
      <c r="G115" s="626" t="s">
        <v>33</v>
      </c>
      <c r="H115" s="520"/>
      <c r="I115" s="628" t="s">
        <v>131</v>
      </c>
      <c r="J115" s="168" t="s">
        <v>68</v>
      </c>
      <c r="K115" s="176">
        <v>0</v>
      </c>
      <c r="L115" s="172">
        <v>0</v>
      </c>
      <c r="M115" s="172">
        <v>0</v>
      </c>
      <c r="N115" s="173">
        <v>0</v>
      </c>
      <c r="O115" s="169">
        <f>R115+P115</f>
        <v>0</v>
      </c>
      <c r="P115" s="172">
        <f>'[1]Sveks. l.d.'!P77+[1]Zibut!P77+[1]Azuol!P77+[1]Pusele!P77+[1]Zvaig!P77+[1]Raudon!P77+[1]Gintar!P77+[1]Zibai!P77+'[1]Naum m.d.'!P77+[1]RSM!P77+[1]Kint!P76+[1]Vilkyc!P77+[1]Pamar!P77+'[1]Saugu p.'!P77+[1]Jankus!P77+[1]Usen!P77+[1]Jukn!P77+[1]Katyc!P77+[1]JSMC!P80+'[1]Sveks g.'!P77+[1]Vain!P77+'[1]Naum. g.'!P77+[1]Vydun!P77+[1]Pirm!P77</f>
        <v>0</v>
      </c>
      <c r="Q115" s="172">
        <f>'[1]Sveks. l.d.'!Q77+[1]Zibut!Q77+[1]Azuol!Q77+[1]Pusele!Q77+[1]Zvaig!Q77+[1]Raudon!Q77+[1]Gintar!Q77+[1]Zibai!Q77+'[1]Naum m.d.'!Q77+[1]RSM!Q77+[1]Kint!Q76+[1]Vilkyc!Q77+[1]Pamar!Q77+'[1]Saugu p.'!Q77+[1]Jankus!Q77+[1]Usen!Q77+[1]Jukn!Q77+[1]Katyc!Q77+[1]JSMC!Q80+'[1]Sveks g.'!Q77+[1]Vain!Q77+'[1]Naum. g.'!Q77+[1]Vydun!Q77+[1]Pirm!Q77</f>
        <v>0</v>
      </c>
      <c r="R115" s="173">
        <f>'[1]Sveks. l.d.'!R77+[1]Zibut!R77+[1]Azuol!R77+[1]Pusele!R77+[1]Zvaig!R77+[1]Raudon!R77+[1]Gintar!R77+[1]Zibai!R77+'[1]Naum m.d.'!R77+[1]RSM!R77+[1]Kint!R76+[1]Vilkyc!R77+[1]Pamar!R77+'[1]Saugu p.'!R77+[1]Jankus!R77+[1]Usen!R77+[1]Jukn!R77+[1]Katyc!R77+[1]JSMC!R80+'[1]Sveks g.'!R77+[1]Vain!R77+'[1]Naum. g.'!R77+[1]Vydun!R77+[1]Pirm!R77</f>
        <v>0</v>
      </c>
      <c r="S115" s="176">
        <v>0</v>
      </c>
      <c r="T115" s="172">
        <v>0</v>
      </c>
      <c r="U115" s="172">
        <v>0</v>
      </c>
      <c r="V115" s="173">
        <v>0</v>
      </c>
      <c r="W115" s="176">
        <v>0</v>
      </c>
      <c r="X115" s="172">
        <v>0</v>
      </c>
      <c r="Y115" s="172">
        <v>0</v>
      </c>
      <c r="Z115" s="173">
        <v>0</v>
      </c>
      <c r="AA115" s="175">
        <f>'[1]Sveks. l.d.'!AA77+[1]Zibut!AA77+[1]Azuol!AA77+[1]Pusele!AA77+[1]Zvaig!AA77+[1]Raudon!AA77+[1]Gintar!AA77+[1]Zibai!AA77+'[1]Naum m.d.'!AA77+[1]RSM!AA77+[1]Kint!AA76+[1]Vilkyc!AA77+[1]Pamar!AA77+'[1]Saugu p.'!AA77+[1]Jankus!AA77+[1]Usen!AA77+[1]Jukn!AA77+[1]Katyc!AA77+[1]JSMC!AA80+'[1]Sveks g.'!AA77+[1]Vain!AA77+'[1]Naum. g.'!AA77+[1]Vydun!AA77+[1]Pirm!AA77</f>
        <v>0</v>
      </c>
      <c r="AB115" s="175">
        <f>'[1]Sveks. l.d.'!AB77+[1]Zibut!AB77+[1]Azuol!AB77+[1]Pusele!AB77+[1]Zvaig!AB77+[1]Raudon!AB77+[1]Gintar!AB77+[1]Zibai!AB77+'[1]Naum m.d.'!AB77+[1]RSM!AB77+[1]Kint!AB76+[1]Vilkyc!AB77+[1]Pamar!AB77+'[1]Saugu p.'!AB77+[1]Jankus!AB77+[1]Usen!AB77+[1]Jukn!AB77+[1]Katyc!AB77+[1]JSMC!AB80+'[1]Sveks g.'!AB77+[1]Vain!AB77+'[1]Naum. g.'!AB77+[1]Vydun!AB77+[1]Pirm!AB77</f>
        <v>0</v>
      </c>
      <c r="AC115" s="447" t="s">
        <v>142</v>
      </c>
      <c r="AD115" s="556">
        <v>0</v>
      </c>
      <c r="AE115" s="556">
        <v>0</v>
      </c>
      <c r="AF115" s="559">
        <v>0</v>
      </c>
      <c r="AG115" s="327"/>
    </row>
    <row r="116" spans="1:33" ht="29.25" customHeight="1" thickBot="1" x14ac:dyDescent="0.25">
      <c r="A116" s="508"/>
      <c r="B116" s="511"/>
      <c r="C116" s="514"/>
      <c r="D116" s="446"/>
      <c r="E116" s="446"/>
      <c r="F116" s="603"/>
      <c r="G116" s="627"/>
      <c r="H116" s="404"/>
      <c r="I116" s="404"/>
      <c r="J116" s="67" t="s">
        <v>24</v>
      </c>
      <c r="K116" s="55">
        <v>0</v>
      </c>
      <c r="L116" s="59">
        <v>0</v>
      </c>
      <c r="M116" s="59">
        <v>0</v>
      </c>
      <c r="N116" s="174">
        <v>0</v>
      </c>
      <c r="O116" s="55">
        <f t="shared" ref="O116:R116" si="48">O115</f>
        <v>0</v>
      </c>
      <c r="P116" s="59">
        <f t="shared" si="48"/>
        <v>0</v>
      </c>
      <c r="Q116" s="59">
        <f t="shared" si="48"/>
        <v>0</v>
      </c>
      <c r="R116" s="56">
        <f t="shared" si="48"/>
        <v>0</v>
      </c>
      <c r="S116" s="55">
        <v>0</v>
      </c>
      <c r="T116" s="59">
        <v>0</v>
      </c>
      <c r="U116" s="59">
        <v>0</v>
      </c>
      <c r="V116" s="174">
        <v>0</v>
      </c>
      <c r="W116" s="68">
        <v>0</v>
      </c>
      <c r="X116" s="59">
        <v>0</v>
      </c>
      <c r="Y116" s="59">
        <v>0</v>
      </c>
      <c r="Z116" s="174">
        <v>0</v>
      </c>
      <c r="AA116" s="63">
        <f t="shared" ref="AA116:AB116" si="49">AA115</f>
        <v>0</v>
      </c>
      <c r="AB116" s="63">
        <f t="shared" si="49"/>
        <v>0</v>
      </c>
      <c r="AC116" s="449"/>
      <c r="AD116" s="446"/>
      <c r="AE116" s="446"/>
      <c r="AF116" s="522"/>
      <c r="AG116" s="31"/>
    </row>
    <row r="117" spans="1:33" ht="28.5" customHeight="1" thickBot="1" x14ac:dyDescent="0.25">
      <c r="A117" s="506" t="s">
        <v>18</v>
      </c>
      <c r="B117" s="509" t="s">
        <v>25</v>
      </c>
      <c r="C117" s="600" t="s">
        <v>18</v>
      </c>
      <c r="D117" s="625" t="s">
        <v>34</v>
      </c>
      <c r="E117" s="444" t="s">
        <v>72</v>
      </c>
      <c r="F117" s="595"/>
      <c r="G117" s="626" t="s">
        <v>51</v>
      </c>
      <c r="H117" s="520"/>
      <c r="I117" s="628" t="s">
        <v>131</v>
      </c>
      <c r="J117" s="168" t="s">
        <v>68</v>
      </c>
      <c r="K117" s="169">
        <f>L117+N117</f>
        <v>97.399999999999991</v>
      </c>
      <c r="L117" s="172">
        <v>84.3</v>
      </c>
      <c r="M117" s="172">
        <v>30.2</v>
      </c>
      <c r="N117" s="171">
        <v>13.1</v>
      </c>
      <c r="O117" s="169">
        <f>P117+R117</f>
        <v>110</v>
      </c>
      <c r="P117" s="172">
        <v>100</v>
      </c>
      <c r="Q117" s="172">
        <v>42</v>
      </c>
      <c r="R117" s="171">
        <v>10</v>
      </c>
      <c r="S117" s="169">
        <f>T117+V117</f>
        <v>97</v>
      </c>
      <c r="T117" s="172">
        <v>94</v>
      </c>
      <c r="U117" s="172">
        <v>42</v>
      </c>
      <c r="V117" s="171">
        <v>3</v>
      </c>
      <c r="W117" s="176">
        <v>0</v>
      </c>
      <c r="X117" s="172">
        <v>0</v>
      </c>
      <c r="Y117" s="172">
        <v>0</v>
      </c>
      <c r="Z117" s="173">
        <v>0</v>
      </c>
      <c r="AA117" s="175">
        <v>120.1</v>
      </c>
      <c r="AB117" s="175">
        <v>130.69999999999999</v>
      </c>
      <c r="AC117" s="447" t="s">
        <v>142</v>
      </c>
      <c r="AD117" s="556" t="s">
        <v>104</v>
      </c>
      <c r="AE117" s="556" t="s">
        <v>104</v>
      </c>
      <c r="AF117" s="559" t="s">
        <v>104</v>
      </c>
      <c r="AG117" s="31"/>
    </row>
    <row r="118" spans="1:33" ht="27" customHeight="1" thickBot="1" x14ac:dyDescent="0.25">
      <c r="A118" s="508"/>
      <c r="B118" s="511"/>
      <c r="C118" s="514"/>
      <c r="D118" s="446"/>
      <c r="E118" s="446"/>
      <c r="F118" s="603"/>
      <c r="G118" s="627"/>
      <c r="H118" s="404"/>
      <c r="I118" s="404"/>
      <c r="J118" s="67" t="s">
        <v>24</v>
      </c>
      <c r="K118" s="68">
        <f t="shared" ref="K118:N118" si="50">K117</f>
        <v>97.399999999999991</v>
      </c>
      <c r="L118" s="60">
        <f t="shared" si="50"/>
        <v>84.3</v>
      </c>
      <c r="M118" s="60">
        <f t="shared" si="50"/>
        <v>30.2</v>
      </c>
      <c r="N118" s="56">
        <f t="shared" si="50"/>
        <v>13.1</v>
      </c>
      <c r="O118" s="55">
        <f t="shared" ref="O118:V118" si="51">O117</f>
        <v>110</v>
      </c>
      <c r="P118" s="59">
        <f t="shared" si="51"/>
        <v>100</v>
      </c>
      <c r="Q118" s="59">
        <f t="shared" si="51"/>
        <v>42</v>
      </c>
      <c r="R118" s="56">
        <f t="shared" si="51"/>
        <v>10</v>
      </c>
      <c r="S118" s="68">
        <f t="shared" si="51"/>
        <v>97</v>
      </c>
      <c r="T118" s="60">
        <f t="shared" si="51"/>
        <v>94</v>
      </c>
      <c r="U118" s="60">
        <f t="shared" si="51"/>
        <v>42</v>
      </c>
      <c r="V118" s="56">
        <f t="shared" si="51"/>
        <v>3</v>
      </c>
      <c r="W118" s="68">
        <v>0</v>
      </c>
      <c r="X118" s="59">
        <v>0</v>
      </c>
      <c r="Y118" s="59">
        <v>0</v>
      </c>
      <c r="Z118" s="174">
        <v>0</v>
      </c>
      <c r="AA118" s="63">
        <f t="shared" ref="AA118:AB118" si="52">AA117</f>
        <v>120.1</v>
      </c>
      <c r="AB118" s="63">
        <f t="shared" si="52"/>
        <v>130.69999999999999</v>
      </c>
      <c r="AC118" s="449"/>
      <c r="AD118" s="446"/>
      <c r="AE118" s="446"/>
      <c r="AF118" s="522"/>
      <c r="AG118" s="31"/>
    </row>
    <row r="119" spans="1:33" ht="28.5" customHeight="1" thickBot="1" x14ac:dyDescent="0.25">
      <c r="A119" s="506" t="s">
        <v>18</v>
      </c>
      <c r="B119" s="509" t="s">
        <v>25</v>
      </c>
      <c r="C119" s="600" t="s">
        <v>18</v>
      </c>
      <c r="D119" s="625" t="s">
        <v>37</v>
      </c>
      <c r="E119" s="444" t="s">
        <v>73</v>
      </c>
      <c r="F119" s="595"/>
      <c r="G119" s="626" t="s">
        <v>27</v>
      </c>
      <c r="H119" s="520"/>
      <c r="I119" s="628" t="s">
        <v>131</v>
      </c>
      <c r="J119" s="168" t="s">
        <v>68</v>
      </c>
      <c r="K119" s="169">
        <f>L119+N119</f>
        <v>2.2999999999999998</v>
      </c>
      <c r="L119" s="172">
        <v>2.2999999999999998</v>
      </c>
      <c r="M119" s="172">
        <v>0</v>
      </c>
      <c r="N119" s="171">
        <v>0</v>
      </c>
      <c r="O119" s="169">
        <f>P119+R119</f>
        <v>2.4</v>
      </c>
      <c r="P119" s="172">
        <v>2.4</v>
      </c>
      <c r="Q119" s="172">
        <v>0</v>
      </c>
      <c r="R119" s="171">
        <v>0</v>
      </c>
      <c r="S119" s="169">
        <f>T119+V119</f>
        <v>2.2999999999999998</v>
      </c>
      <c r="T119" s="172">
        <v>2.2999999999999998</v>
      </c>
      <c r="U119" s="172">
        <v>0</v>
      </c>
      <c r="V119" s="171">
        <v>0</v>
      </c>
      <c r="W119" s="176">
        <v>0</v>
      </c>
      <c r="X119" s="172">
        <v>0</v>
      </c>
      <c r="Y119" s="172">
        <v>0</v>
      </c>
      <c r="Z119" s="173">
        <v>0</v>
      </c>
      <c r="AA119" s="175">
        <v>2.4</v>
      </c>
      <c r="AB119" s="175">
        <v>2.5</v>
      </c>
      <c r="AC119" s="447" t="s">
        <v>142</v>
      </c>
      <c r="AD119" s="556" t="s">
        <v>105</v>
      </c>
      <c r="AE119" s="556" t="s">
        <v>105</v>
      </c>
      <c r="AF119" s="559" t="s">
        <v>105</v>
      </c>
      <c r="AG119" s="31"/>
    </row>
    <row r="120" spans="1:33" ht="37.5" customHeight="1" thickBot="1" x14ac:dyDescent="0.25">
      <c r="A120" s="508"/>
      <c r="B120" s="511"/>
      <c r="C120" s="514"/>
      <c r="D120" s="446"/>
      <c r="E120" s="446"/>
      <c r="F120" s="603"/>
      <c r="G120" s="627"/>
      <c r="H120" s="404"/>
      <c r="I120" s="404"/>
      <c r="J120" s="67" t="s">
        <v>24</v>
      </c>
      <c r="K120" s="55">
        <f>SUM(K119)</f>
        <v>2.2999999999999998</v>
      </c>
      <c r="L120" s="59">
        <f>SUM(L119)</f>
        <v>2.2999999999999998</v>
      </c>
      <c r="M120" s="59">
        <v>0</v>
      </c>
      <c r="N120" s="174">
        <v>0</v>
      </c>
      <c r="O120" s="55">
        <f t="shared" ref="O120:R120" si="53">O119</f>
        <v>2.4</v>
      </c>
      <c r="P120" s="59">
        <f t="shared" si="53"/>
        <v>2.4</v>
      </c>
      <c r="Q120" s="59">
        <f t="shared" si="53"/>
        <v>0</v>
      </c>
      <c r="R120" s="174">
        <f t="shared" si="53"/>
        <v>0</v>
      </c>
      <c r="S120" s="55">
        <f>SUM(S119)</f>
        <v>2.2999999999999998</v>
      </c>
      <c r="T120" s="59">
        <f>SUM(T119)</f>
        <v>2.2999999999999998</v>
      </c>
      <c r="U120" s="59">
        <v>0</v>
      </c>
      <c r="V120" s="174">
        <v>0</v>
      </c>
      <c r="W120" s="68">
        <v>0</v>
      </c>
      <c r="X120" s="59">
        <v>0</v>
      </c>
      <c r="Y120" s="59">
        <v>0</v>
      </c>
      <c r="Z120" s="174">
        <v>0</v>
      </c>
      <c r="AA120" s="63">
        <f t="shared" ref="AA120:AB120" si="54">AA119</f>
        <v>2.4</v>
      </c>
      <c r="AB120" s="63">
        <f t="shared" si="54"/>
        <v>2.5</v>
      </c>
      <c r="AC120" s="449"/>
      <c r="AD120" s="446"/>
      <c r="AE120" s="446"/>
      <c r="AF120" s="522"/>
      <c r="AG120" s="31"/>
    </row>
    <row r="121" spans="1:33" ht="27.75" customHeight="1" thickBot="1" x14ac:dyDescent="0.25">
      <c r="A121" s="506" t="s">
        <v>18</v>
      </c>
      <c r="B121" s="509" t="s">
        <v>25</v>
      </c>
      <c r="C121" s="600" t="s">
        <v>18</v>
      </c>
      <c r="D121" s="625" t="s">
        <v>39</v>
      </c>
      <c r="E121" s="444" t="s">
        <v>74</v>
      </c>
      <c r="F121" s="595"/>
      <c r="G121" s="626" t="s">
        <v>30</v>
      </c>
      <c r="H121" s="520"/>
      <c r="I121" s="628" t="s">
        <v>131</v>
      </c>
      <c r="J121" s="168" t="s">
        <v>68</v>
      </c>
      <c r="K121" s="176">
        <f>L121+N121</f>
        <v>33.4</v>
      </c>
      <c r="L121" s="172">
        <v>33.4</v>
      </c>
      <c r="M121" s="172">
        <v>0</v>
      </c>
      <c r="N121" s="173">
        <v>0</v>
      </c>
      <c r="O121" s="169">
        <f>R121+P121</f>
        <v>36.6</v>
      </c>
      <c r="P121" s="172">
        <v>36.6</v>
      </c>
      <c r="Q121" s="172">
        <f>'[1]Sveks. l.d.'!Q83+[1]Zibut!Q83+[1]Azuol!Q83+[1]Pusele!Q83+[1]Zvaig!Q83+[1]Raudon!Q83+[1]Gintar!Q83+[1]Zibai!Q83+'[1]Naum m.d.'!Q83+[1]RSM!Q83+[1]Kint!Q82+[1]Vilkyc!Q83+[1]Pamar!Q83+'[1]Saugu p.'!Q83+[1]Jankus!Q83+[1]Usen!Q83+[1]Jukn!Q83+[1]Katyc!Q83+[1]JSMC!Q86+'[1]Sveks g.'!Q83+[1]Vain!Q83+'[1]Naum. g.'!Q83+[1]Vydun!Q83+[1]Pirm!Q83</f>
        <v>0</v>
      </c>
      <c r="R121" s="173">
        <v>0</v>
      </c>
      <c r="S121" s="176">
        <f>T121+V121</f>
        <v>37.1</v>
      </c>
      <c r="T121" s="172">
        <v>37.1</v>
      </c>
      <c r="U121" s="172">
        <v>0</v>
      </c>
      <c r="V121" s="173">
        <v>0</v>
      </c>
      <c r="W121" s="176">
        <v>0</v>
      </c>
      <c r="X121" s="172">
        <v>0</v>
      </c>
      <c r="Y121" s="172">
        <v>0</v>
      </c>
      <c r="Z121" s="173">
        <v>0</v>
      </c>
      <c r="AA121" s="175">
        <v>39.5</v>
      </c>
      <c r="AB121" s="175">
        <v>41.8</v>
      </c>
      <c r="AC121" s="447" t="s">
        <v>142</v>
      </c>
      <c r="AD121" s="450" t="s">
        <v>187</v>
      </c>
      <c r="AE121" s="450" t="s">
        <v>187</v>
      </c>
      <c r="AF121" s="429" t="s">
        <v>187</v>
      </c>
      <c r="AG121" s="31"/>
    </row>
    <row r="122" spans="1:33" ht="38.25" customHeight="1" thickBot="1" x14ac:dyDescent="0.25">
      <c r="A122" s="508"/>
      <c r="B122" s="511"/>
      <c r="C122" s="514"/>
      <c r="D122" s="446"/>
      <c r="E122" s="446"/>
      <c r="F122" s="603"/>
      <c r="G122" s="627"/>
      <c r="H122" s="404"/>
      <c r="I122" s="404"/>
      <c r="J122" s="67" t="s">
        <v>24</v>
      </c>
      <c r="K122" s="55">
        <f t="shared" ref="K122:N122" si="55">K121</f>
        <v>33.4</v>
      </c>
      <c r="L122" s="54">
        <f t="shared" si="55"/>
        <v>33.4</v>
      </c>
      <c r="M122" s="54">
        <f t="shared" si="55"/>
        <v>0</v>
      </c>
      <c r="N122" s="56">
        <f t="shared" si="55"/>
        <v>0</v>
      </c>
      <c r="O122" s="55">
        <f t="shared" ref="O122:V122" si="56">O121</f>
        <v>36.6</v>
      </c>
      <c r="P122" s="59">
        <f t="shared" si="56"/>
        <v>36.6</v>
      </c>
      <c r="Q122" s="60">
        <f t="shared" si="56"/>
        <v>0</v>
      </c>
      <c r="R122" s="174">
        <f t="shared" si="56"/>
        <v>0</v>
      </c>
      <c r="S122" s="53">
        <f t="shared" si="56"/>
        <v>37.1</v>
      </c>
      <c r="T122" s="54">
        <f t="shared" si="56"/>
        <v>37.1</v>
      </c>
      <c r="U122" s="54">
        <f t="shared" si="56"/>
        <v>0</v>
      </c>
      <c r="V122" s="53">
        <f t="shared" si="56"/>
        <v>0</v>
      </c>
      <c r="W122" s="68">
        <v>0</v>
      </c>
      <c r="X122" s="59">
        <v>0</v>
      </c>
      <c r="Y122" s="59">
        <v>0</v>
      </c>
      <c r="Z122" s="174">
        <v>0</v>
      </c>
      <c r="AA122" s="63">
        <f t="shared" ref="AA122:AB122" si="57">AA121</f>
        <v>39.5</v>
      </c>
      <c r="AB122" s="63">
        <f t="shared" si="57"/>
        <v>41.8</v>
      </c>
      <c r="AC122" s="449"/>
      <c r="AD122" s="452"/>
      <c r="AE122" s="452"/>
      <c r="AF122" s="431"/>
      <c r="AG122" s="31"/>
    </row>
    <row r="123" spans="1:33" ht="27" customHeight="1" thickBot="1" x14ac:dyDescent="0.25">
      <c r="A123" s="506" t="s">
        <v>18</v>
      </c>
      <c r="B123" s="509" t="s">
        <v>25</v>
      </c>
      <c r="C123" s="600" t="s">
        <v>18</v>
      </c>
      <c r="D123" s="625" t="s">
        <v>41</v>
      </c>
      <c r="E123" s="444" t="s">
        <v>75</v>
      </c>
      <c r="F123" s="595"/>
      <c r="G123" s="626" t="s">
        <v>33</v>
      </c>
      <c r="H123" s="520"/>
      <c r="I123" s="628" t="s">
        <v>131</v>
      </c>
      <c r="J123" s="168" t="s">
        <v>68</v>
      </c>
      <c r="K123" s="176">
        <f>L123+N123</f>
        <v>11.5</v>
      </c>
      <c r="L123" s="172">
        <v>10.5</v>
      </c>
      <c r="M123" s="172">
        <v>0</v>
      </c>
      <c r="N123" s="173">
        <v>1</v>
      </c>
      <c r="O123" s="169">
        <f>R123+P123</f>
        <v>13</v>
      </c>
      <c r="P123" s="172">
        <v>13</v>
      </c>
      <c r="Q123" s="172">
        <f>'[1]Sveks. l.d.'!Q85+[1]Zibut!Q85+[1]Azuol!Q85+[1]Pusele!Q85+[1]Zvaig!Q85+[1]Raudon!Q85+[1]Gintar!Q85+[1]Zibai!Q85+'[1]Naum m.d.'!Q85+[1]RSM!Q85+[1]Kint!Q84+[1]Vilkyc!Q85+[1]Pamar!Q85+'[1]Saugu p.'!Q85+[1]Jankus!Q85+[1]Usen!Q85+[1]Jukn!Q85+[1]Katyc!Q85+[1]JSMC!Q88+'[1]Sveks g.'!Q85+[1]Vain!Q85+'[1]Naum. g.'!Q85+[1]Vydun!Q85+[1]Pirm!Q85</f>
        <v>0</v>
      </c>
      <c r="R123" s="173">
        <f>'[1]Sveks. l.d.'!R85+[1]Zibut!R85+[1]Azuol!R85+[1]Pusele!R85+[1]Zvaig!R85+[1]Raudon!R85+[1]Gintar!R85+[1]Zibai!R85+'[1]Naum m.d.'!R85+[1]RSM!R85+[1]Kint!R84+[1]Vilkyc!R85+[1]Pamar!R85+'[1]Saugu p.'!R85+[1]Jankus!R85+[1]Usen!R85+[1]Jukn!R85+[1]Katyc!R85+[1]JSMC!R88+'[1]Sveks g.'!R85+[1]Vain!R85+'[1]Naum. g.'!R85+[1]Vydun!R85+[1]Pirm!R85</f>
        <v>0</v>
      </c>
      <c r="S123" s="176">
        <f>T123+V123</f>
        <v>15.5</v>
      </c>
      <c r="T123" s="172">
        <v>15.5</v>
      </c>
      <c r="U123" s="172">
        <v>0</v>
      </c>
      <c r="V123" s="173">
        <v>0</v>
      </c>
      <c r="W123" s="176">
        <v>0</v>
      </c>
      <c r="X123" s="172">
        <v>0</v>
      </c>
      <c r="Y123" s="172">
        <v>0</v>
      </c>
      <c r="Z123" s="173">
        <v>0</v>
      </c>
      <c r="AA123" s="175">
        <v>13.4</v>
      </c>
      <c r="AB123" s="175">
        <v>13.8</v>
      </c>
      <c r="AC123" s="447" t="s">
        <v>142</v>
      </c>
      <c r="AD123" s="556" t="s">
        <v>134</v>
      </c>
      <c r="AE123" s="556" t="s">
        <v>134</v>
      </c>
      <c r="AF123" s="559" t="s">
        <v>134</v>
      </c>
      <c r="AG123" s="31"/>
    </row>
    <row r="124" spans="1:33" ht="39" customHeight="1" thickBot="1" x14ac:dyDescent="0.25">
      <c r="A124" s="508"/>
      <c r="B124" s="511"/>
      <c r="C124" s="514"/>
      <c r="D124" s="446"/>
      <c r="E124" s="446"/>
      <c r="F124" s="603"/>
      <c r="G124" s="627"/>
      <c r="H124" s="404"/>
      <c r="I124" s="404"/>
      <c r="J124" s="67" t="s">
        <v>24</v>
      </c>
      <c r="K124" s="55">
        <f t="shared" ref="K124:N124" si="58">K123</f>
        <v>11.5</v>
      </c>
      <c r="L124" s="54">
        <f t="shared" si="58"/>
        <v>10.5</v>
      </c>
      <c r="M124" s="54">
        <f t="shared" si="58"/>
        <v>0</v>
      </c>
      <c r="N124" s="56">
        <f t="shared" si="58"/>
        <v>1</v>
      </c>
      <c r="O124" s="55">
        <f t="shared" ref="O124:V124" si="59">O123</f>
        <v>13</v>
      </c>
      <c r="P124" s="59">
        <f t="shared" si="59"/>
        <v>13</v>
      </c>
      <c r="Q124" s="60">
        <f t="shared" si="59"/>
        <v>0</v>
      </c>
      <c r="R124" s="174">
        <f t="shared" si="59"/>
        <v>0</v>
      </c>
      <c r="S124" s="55">
        <f t="shared" si="59"/>
        <v>15.5</v>
      </c>
      <c r="T124" s="54">
        <f t="shared" si="59"/>
        <v>15.5</v>
      </c>
      <c r="U124" s="54">
        <f t="shared" si="59"/>
        <v>0</v>
      </c>
      <c r="V124" s="56">
        <f t="shared" si="59"/>
        <v>0</v>
      </c>
      <c r="W124" s="68">
        <v>0</v>
      </c>
      <c r="X124" s="59">
        <v>0</v>
      </c>
      <c r="Y124" s="59">
        <v>0</v>
      </c>
      <c r="Z124" s="174">
        <v>0</v>
      </c>
      <c r="AA124" s="63">
        <f t="shared" ref="AA124:AB124" si="60">AA123</f>
        <v>13.4</v>
      </c>
      <c r="AB124" s="63">
        <f t="shared" si="60"/>
        <v>13.8</v>
      </c>
      <c r="AC124" s="449"/>
      <c r="AD124" s="446"/>
      <c r="AE124" s="446"/>
      <c r="AF124" s="522"/>
      <c r="AG124" s="31"/>
    </row>
    <row r="125" spans="1:33" ht="29.25" customHeight="1" thickBot="1" x14ac:dyDescent="0.25">
      <c r="A125" s="506" t="s">
        <v>18</v>
      </c>
      <c r="B125" s="509" t="s">
        <v>25</v>
      </c>
      <c r="C125" s="600" t="s">
        <v>18</v>
      </c>
      <c r="D125" s="625" t="s">
        <v>43</v>
      </c>
      <c r="E125" s="573" t="s">
        <v>76</v>
      </c>
      <c r="F125" s="595"/>
      <c r="G125" s="626" t="s">
        <v>51</v>
      </c>
      <c r="H125" s="520"/>
      <c r="I125" s="628" t="s">
        <v>131</v>
      </c>
      <c r="J125" s="168" t="s">
        <v>68</v>
      </c>
      <c r="K125" s="176">
        <f>L125+N125</f>
        <v>6</v>
      </c>
      <c r="L125" s="177">
        <v>6</v>
      </c>
      <c r="M125" s="177">
        <v>0</v>
      </c>
      <c r="N125" s="171">
        <v>0</v>
      </c>
      <c r="O125" s="169">
        <f>R125+P125</f>
        <v>162</v>
      </c>
      <c r="P125" s="172">
        <v>162</v>
      </c>
      <c r="Q125" s="177">
        <v>0</v>
      </c>
      <c r="R125" s="171">
        <v>0</v>
      </c>
      <c r="S125" s="176">
        <f>T125+V125</f>
        <v>106</v>
      </c>
      <c r="T125" s="177">
        <v>106</v>
      </c>
      <c r="U125" s="177">
        <v>0</v>
      </c>
      <c r="V125" s="171">
        <v>0</v>
      </c>
      <c r="W125" s="176">
        <v>0</v>
      </c>
      <c r="X125" s="172">
        <v>0</v>
      </c>
      <c r="Y125" s="172">
        <v>0</v>
      </c>
      <c r="Z125" s="173">
        <v>0</v>
      </c>
      <c r="AA125" s="175">
        <v>177.5</v>
      </c>
      <c r="AB125" s="175">
        <v>195.2</v>
      </c>
      <c r="AC125" s="447" t="s">
        <v>142</v>
      </c>
      <c r="AD125" s="556" t="s">
        <v>104</v>
      </c>
      <c r="AE125" s="556" t="s">
        <v>104</v>
      </c>
      <c r="AF125" s="559" t="s">
        <v>104</v>
      </c>
      <c r="AG125" s="31"/>
    </row>
    <row r="126" spans="1:33" ht="36" customHeight="1" thickBot="1" x14ac:dyDescent="0.25">
      <c r="A126" s="508"/>
      <c r="B126" s="511"/>
      <c r="C126" s="514"/>
      <c r="D126" s="446"/>
      <c r="E126" s="446"/>
      <c r="F126" s="603"/>
      <c r="G126" s="627"/>
      <c r="H126" s="404"/>
      <c r="I126" s="404"/>
      <c r="J126" s="217" t="s">
        <v>24</v>
      </c>
      <c r="K126" s="70">
        <f t="shared" ref="K126:N126" si="61">K125</f>
        <v>6</v>
      </c>
      <c r="L126" s="71">
        <f t="shared" si="61"/>
        <v>6</v>
      </c>
      <c r="M126" s="71">
        <f t="shared" si="61"/>
        <v>0</v>
      </c>
      <c r="N126" s="72">
        <f t="shared" si="61"/>
        <v>0</v>
      </c>
      <c r="O126" s="220">
        <f t="shared" ref="O126:V126" si="62">O125</f>
        <v>162</v>
      </c>
      <c r="P126" s="73">
        <f t="shared" si="62"/>
        <v>162</v>
      </c>
      <c r="Q126" s="71">
        <f t="shared" si="62"/>
        <v>0</v>
      </c>
      <c r="R126" s="72">
        <f t="shared" si="62"/>
        <v>0</v>
      </c>
      <c r="S126" s="70">
        <f t="shared" si="62"/>
        <v>106</v>
      </c>
      <c r="T126" s="71">
        <f t="shared" si="62"/>
        <v>106</v>
      </c>
      <c r="U126" s="71">
        <f t="shared" si="62"/>
        <v>0</v>
      </c>
      <c r="V126" s="72">
        <f t="shared" si="62"/>
        <v>0</v>
      </c>
      <c r="W126" s="70">
        <v>0</v>
      </c>
      <c r="X126" s="73">
        <v>0</v>
      </c>
      <c r="Y126" s="73">
        <v>0</v>
      </c>
      <c r="Z126" s="219">
        <v>0</v>
      </c>
      <c r="AA126" s="218">
        <f t="shared" ref="AA126:AB126" si="63">AA125</f>
        <v>177.5</v>
      </c>
      <c r="AB126" s="218">
        <f t="shared" si="63"/>
        <v>195.2</v>
      </c>
      <c r="AC126" s="449"/>
      <c r="AD126" s="629"/>
      <c r="AE126" s="629"/>
      <c r="AF126" s="647"/>
      <c r="AG126" s="31"/>
    </row>
    <row r="127" spans="1:33" ht="27.75" customHeight="1" thickBot="1" x14ac:dyDescent="0.25">
      <c r="A127" s="506" t="s">
        <v>18</v>
      </c>
      <c r="B127" s="509" t="s">
        <v>25</v>
      </c>
      <c r="C127" s="600" t="s">
        <v>18</v>
      </c>
      <c r="D127" s="625" t="s">
        <v>45</v>
      </c>
      <c r="E127" s="444" t="s">
        <v>77</v>
      </c>
      <c r="F127" s="595"/>
      <c r="G127" s="626" t="s">
        <v>55</v>
      </c>
      <c r="H127" s="520"/>
      <c r="I127" s="628" t="s">
        <v>131</v>
      </c>
      <c r="J127" s="168" t="s">
        <v>68</v>
      </c>
      <c r="K127" s="169">
        <f>L127+N127</f>
        <v>3</v>
      </c>
      <c r="L127" s="172">
        <v>3</v>
      </c>
      <c r="M127" s="172">
        <v>0</v>
      </c>
      <c r="N127" s="173">
        <v>0</v>
      </c>
      <c r="O127" s="169">
        <f>P127+R127</f>
        <v>4.3</v>
      </c>
      <c r="P127" s="172">
        <v>4.3</v>
      </c>
      <c r="Q127" s="177">
        <v>0</v>
      </c>
      <c r="R127" s="171">
        <v>0</v>
      </c>
      <c r="S127" s="169">
        <f>T127+V127</f>
        <v>3.5</v>
      </c>
      <c r="T127" s="172">
        <v>3.5</v>
      </c>
      <c r="U127" s="172">
        <v>0</v>
      </c>
      <c r="V127" s="173">
        <v>0</v>
      </c>
      <c r="W127" s="176">
        <v>0</v>
      </c>
      <c r="X127" s="172">
        <v>0</v>
      </c>
      <c r="Y127" s="172">
        <v>0</v>
      </c>
      <c r="Z127" s="173">
        <v>0</v>
      </c>
      <c r="AA127" s="175">
        <v>4.7</v>
      </c>
      <c r="AB127" s="175">
        <v>5.2</v>
      </c>
      <c r="AC127" s="447" t="s">
        <v>142</v>
      </c>
      <c r="AD127" s="556" t="s">
        <v>105</v>
      </c>
      <c r="AE127" s="636" t="s">
        <v>105</v>
      </c>
      <c r="AF127" s="630" t="s">
        <v>105</v>
      </c>
      <c r="AG127" s="31"/>
    </row>
    <row r="128" spans="1:33" ht="38.25" customHeight="1" thickBot="1" x14ac:dyDescent="0.25">
      <c r="A128" s="508"/>
      <c r="B128" s="511"/>
      <c r="C128" s="514"/>
      <c r="D128" s="446"/>
      <c r="E128" s="446"/>
      <c r="F128" s="603"/>
      <c r="G128" s="627"/>
      <c r="H128" s="404"/>
      <c r="I128" s="404"/>
      <c r="J128" s="67" t="s">
        <v>24</v>
      </c>
      <c r="K128" s="68">
        <f t="shared" ref="K128:N128" si="64">K127</f>
        <v>3</v>
      </c>
      <c r="L128" s="60">
        <f t="shared" si="64"/>
        <v>3</v>
      </c>
      <c r="M128" s="141">
        <f t="shared" si="64"/>
        <v>0</v>
      </c>
      <c r="N128" s="56">
        <f t="shared" si="64"/>
        <v>0</v>
      </c>
      <c r="O128" s="55">
        <f t="shared" ref="O128:V128" si="65">O127</f>
        <v>4.3</v>
      </c>
      <c r="P128" s="59">
        <f t="shared" si="65"/>
        <v>4.3</v>
      </c>
      <c r="Q128" s="60">
        <f t="shared" si="65"/>
        <v>0</v>
      </c>
      <c r="R128" s="56">
        <f t="shared" si="65"/>
        <v>0</v>
      </c>
      <c r="S128" s="68">
        <f t="shared" si="65"/>
        <v>3.5</v>
      </c>
      <c r="T128" s="53">
        <f t="shared" si="65"/>
        <v>3.5</v>
      </c>
      <c r="U128" s="54">
        <f t="shared" si="65"/>
        <v>0</v>
      </c>
      <c r="V128" s="56">
        <f t="shared" si="65"/>
        <v>0</v>
      </c>
      <c r="W128" s="68">
        <v>0</v>
      </c>
      <c r="X128" s="59">
        <v>0</v>
      </c>
      <c r="Y128" s="59">
        <v>0</v>
      </c>
      <c r="Z128" s="174">
        <v>0</v>
      </c>
      <c r="AA128" s="63">
        <f t="shared" ref="AA128:AB128" si="66">AA127</f>
        <v>4.7</v>
      </c>
      <c r="AB128" s="63">
        <f t="shared" si="66"/>
        <v>5.2</v>
      </c>
      <c r="AC128" s="449"/>
      <c r="AD128" s="446"/>
      <c r="AE128" s="637"/>
      <c r="AF128" s="631"/>
      <c r="AG128" s="31"/>
    </row>
    <row r="129" spans="1:33" ht="19.5" customHeight="1" thickBot="1" x14ac:dyDescent="0.25">
      <c r="A129" s="362" t="s">
        <v>18</v>
      </c>
      <c r="B129" s="182" t="s">
        <v>25</v>
      </c>
      <c r="C129" s="201" t="s">
        <v>18</v>
      </c>
      <c r="D129" s="632" t="s">
        <v>48</v>
      </c>
      <c r="E129" s="563"/>
      <c r="F129" s="563"/>
      <c r="G129" s="563"/>
      <c r="H129" s="563"/>
      <c r="I129" s="563"/>
      <c r="J129" s="565"/>
      <c r="K129" s="200">
        <f t="shared" ref="K129:N129" si="67">K110+K112+K114+K116+K118+K120+K122+K124+K128+K126</f>
        <v>701.19999999999982</v>
      </c>
      <c r="L129" s="38">
        <f t="shared" si="67"/>
        <v>684.19999999999982</v>
      </c>
      <c r="M129" s="38">
        <f t="shared" si="67"/>
        <v>30.2</v>
      </c>
      <c r="N129" s="45">
        <f t="shared" si="67"/>
        <v>17</v>
      </c>
      <c r="O129" s="69">
        <f t="shared" ref="O129:V129" si="68">O110+O112+O114+O116+O118+O120+O122+O124+O128+O126</f>
        <v>965.39999999999986</v>
      </c>
      <c r="P129" s="96">
        <f t="shared" si="68"/>
        <v>955.39999999999986</v>
      </c>
      <c r="Q129" s="96">
        <f t="shared" si="68"/>
        <v>42</v>
      </c>
      <c r="R129" s="96">
        <f t="shared" si="68"/>
        <v>10</v>
      </c>
      <c r="S129" s="200">
        <f t="shared" si="68"/>
        <v>849.49999999999989</v>
      </c>
      <c r="T129" s="38">
        <f t="shared" si="68"/>
        <v>846.49999999999989</v>
      </c>
      <c r="U129" s="38">
        <f t="shared" si="68"/>
        <v>42</v>
      </c>
      <c r="V129" s="45">
        <f t="shared" si="68"/>
        <v>3</v>
      </c>
      <c r="W129" s="223">
        <v>0</v>
      </c>
      <c r="X129" s="224">
        <v>0</v>
      </c>
      <c r="Y129" s="224">
        <v>0</v>
      </c>
      <c r="Z129" s="225">
        <v>0</v>
      </c>
      <c r="AA129" s="95">
        <f t="shared" ref="AA129:AB129" si="69">AA110+AA112+AA114+AA116+AA118+AA120+AA122+AA124+AA128+AA126</f>
        <v>1037.5</v>
      </c>
      <c r="AB129" s="95">
        <f t="shared" si="69"/>
        <v>1112.8</v>
      </c>
      <c r="AC129" s="633"/>
      <c r="AD129" s="634"/>
      <c r="AE129" s="634"/>
      <c r="AF129" s="635"/>
      <c r="AG129" s="31"/>
    </row>
    <row r="130" spans="1:33" ht="18" customHeight="1" thickBot="1" x14ac:dyDescent="0.25">
      <c r="A130" s="362" t="s">
        <v>18</v>
      </c>
      <c r="B130" s="182" t="s">
        <v>25</v>
      </c>
      <c r="C130" s="662" t="s">
        <v>65</v>
      </c>
      <c r="D130" s="619"/>
      <c r="E130" s="619"/>
      <c r="F130" s="619"/>
      <c r="G130" s="619"/>
      <c r="H130" s="619"/>
      <c r="I130" s="619"/>
      <c r="J130" s="620"/>
      <c r="K130" s="98">
        <f t="shared" ref="K130:N130" si="70">K129</f>
        <v>701.19999999999982</v>
      </c>
      <c r="L130" s="97">
        <f t="shared" si="70"/>
        <v>684.19999999999982</v>
      </c>
      <c r="M130" s="97">
        <f t="shared" si="70"/>
        <v>30.2</v>
      </c>
      <c r="N130" s="43">
        <f t="shared" si="70"/>
        <v>17</v>
      </c>
      <c r="O130" s="221">
        <f t="shared" ref="O130:V130" si="71">O129</f>
        <v>965.39999999999986</v>
      </c>
      <c r="P130" s="222">
        <f t="shared" si="71"/>
        <v>955.39999999999986</v>
      </c>
      <c r="Q130" s="222">
        <f t="shared" si="71"/>
        <v>42</v>
      </c>
      <c r="R130" s="43">
        <f t="shared" si="71"/>
        <v>10</v>
      </c>
      <c r="S130" s="98">
        <f t="shared" si="71"/>
        <v>849.49999999999989</v>
      </c>
      <c r="T130" s="97">
        <f t="shared" si="71"/>
        <v>846.49999999999989</v>
      </c>
      <c r="U130" s="97">
        <f t="shared" si="71"/>
        <v>42</v>
      </c>
      <c r="V130" s="43">
        <f t="shared" si="71"/>
        <v>3</v>
      </c>
      <c r="W130" s="98">
        <v>0</v>
      </c>
      <c r="X130" s="222">
        <v>0</v>
      </c>
      <c r="Y130" s="222">
        <v>0</v>
      </c>
      <c r="Z130" s="226">
        <v>0</v>
      </c>
      <c r="AA130" s="215">
        <f t="shared" ref="AA130:AB130" si="72">AA129</f>
        <v>1037.5</v>
      </c>
      <c r="AB130" s="215">
        <f t="shared" si="72"/>
        <v>1112.8</v>
      </c>
      <c r="AC130" s="663"/>
      <c r="AD130" s="664"/>
      <c r="AE130" s="664"/>
      <c r="AF130" s="665"/>
      <c r="AG130" s="31"/>
    </row>
    <row r="131" spans="1:33" ht="18.75" customHeight="1" thickBot="1" x14ac:dyDescent="0.25">
      <c r="A131" s="363" t="s">
        <v>18</v>
      </c>
      <c r="B131" s="359" t="s">
        <v>28</v>
      </c>
      <c r="C131" s="666" t="s">
        <v>78</v>
      </c>
      <c r="D131" s="619"/>
      <c r="E131" s="619"/>
      <c r="F131" s="619"/>
      <c r="G131" s="619"/>
      <c r="H131" s="619"/>
      <c r="I131" s="619"/>
      <c r="J131" s="619"/>
      <c r="K131" s="619"/>
      <c r="L131" s="619"/>
      <c r="M131" s="619"/>
      <c r="N131" s="619"/>
      <c r="O131" s="619"/>
      <c r="P131" s="619"/>
      <c r="Q131" s="619"/>
      <c r="R131" s="619"/>
      <c r="S131" s="619"/>
      <c r="T131" s="619"/>
      <c r="U131" s="619"/>
      <c r="V131" s="619"/>
      <c r="W131" s="619"/>
      <c r="X131" s="619"/>
      <c r="Y131" s="619"/>
      <c r="Z131" s="619"/>
      <c r="AA131" s="619"/>
      <c r="AB131" s="619"/>
      <c r="AC131" s="619"/>
      <c r="AD131" s="619"/>
      <c r="AE131" s="619"/>
      <c r="AF131" s="620"/>
      <c r="AG131" s="31"/>
    </row>
    <row r="132" spans="1:33" ht="19.5" customHeight="1" thickBot="1" x14ac:dyDescent="0.25">
      <c r="A132" s="364" t="s">
        <v>18</v>
      </c>
      <c r="B132" s="227" t="s">
        <v>28</v>
      </c>
      <c r="C132" s="228" t="s">
        <v>18</v>
      </c>
      <c r="D132" s="658" t="s">
        <v>79</v>
      </c>
      <c r="E132" s="563"/>
      <c r="F132" s="563"/>
      <c r="G132" s="563"/>
      <c r="H132" s="563"/>
      <c r="I132" s="563"/>
      <c r="J132" s="563"/>
      <c r="K132" s="563"/>
      <c r="L132" s="563"/>
      <c r="M132" s="563"/>
      <c r="N132" s="563"/>
      <c r="O132" s="563"/>
      <c r="P132" s="563"/>
      <c r="Q132" s="563"/>
      <c r="R132" s="563"/>
      <c r="S132" s="563"/>
      <c r="T132" s="563"/>
      <c r="U132" s="563"/>
      <c r="V132" s="563"/>
      <c r="W132" s="563"/>
      <c r="X132" s="563"/>
      <c r="Y132" s="563"/>
      <c r="Z132" s="563"/>
      <c r="AA132" s="563"/>
      <c r="AB132" s="563"/>
      <c r="AC132" s="563"/>
      <c r="AD132" s="563"/>
      <c r="AE132" s="563"/>
      <c r="AF132" s="565"/>
      <c r="AG132" s="31"/>
    </row>
    <row r="133" spans="1:33" ht="21.75" customHeight="1" x14ac:dyDescent="0.2">
      <c r="A133" s="497" t="s">
        <v>18</v>
      </c>
      <c r="B133" s="568" t="s">
        <v>28</v>
      </c>
      <c r="C133" s="503" t="s">
        <v>18</v>
      </c>
      <c r="D133" s="612" t="s">
        <v>18</v>
      </c>
      <c r="E133" s="444" t="s">
        <v>80</v>
      </c>
      <c r="F133" s="641"/>
      <c r="G133" s="642" t="s">
        <v>124</v>
      </c>
      <c r="H133" s="643"/>
      <c r="I133" s="644" t="s">
        <v>107</v>
      </c>
      <c r="J133" s="52" t="s">
        <v>22</v>
      </c>
      <c r="K133" s="212">
        <f>L133+N133</f>
        <v>382.2</v>
      </c>
      <c r="L133" s="49">
        <v>382.2</v>
      </c>
      <c r="M133" s="49">
        <v>230.3</v>
      </c>
      <c r="N133" s="51">
        <v>0</v>
      </c>
      <c r="O133" s="161">
        <f t="shared" ref="O133:O134" si="73">P133+R133</f>
        <v>549.5</v>
      </c>
      <c r="P133" s="290">
        <v>549.5</v>
      </c>
      <c r="Q133" s="290">
        <v>352.3</v>
      </c>
      <c r="R133" s="51">
        <v>0</v>
      </c>
      <c r="S133" s="212">
        <f>T133+V133</f>
        <v>539.29999999999995</v>
      </c>
      <c r="T133" s="49">
        <v>539.29999999999995</v>
      </c>
      <c r="U133" s="49">
        <v>345.3</v>
      </c>
      <c r="V133" s="51">
        <v>0</v>
      </c>
      <c r="W133" s="212">
        <v>0</v>
      </c>
      <c r="X133" s="49">
        <v>0</v>
      </c>
      <c r="Y133" s="49">
        <v>0</v>
      </c>
      <c r="Z133" s="51">
        <v>0</v>
      </c>
      <c r="AA133" s="291">
        <v>597.29999999999995</v>
      </c>
      <c r="AB133" s="291">
        <v>641.6</v>
      </c>
      <c r="AC133" s="659" t="s">
        <v>123</v>
      </c>
      <c r="AD133" s="575">
        <v>17</v>
      </c>
      <c r="AE133" s="653" t="s">
        <v>106</v>
      </c>
      <c r="AF133" s="654" t="s">
        <v>106</v>
      </c>
      <c r="AG133" s="31"/>
    </row>
    <row r="134" spans="1:33" ht="22.5" customHeight="1" thickBot="1" x14ac:dyDescent="0.25">
      <c r="A134" s="638"/>
      <c r="B134" s="639"/>
      <c r="C134" s="640"/>
      <c r="D134" s="587"/>
      <c r="E134" s="587"/>
      <c r="F134" s="587"/>
      <c r="G134" s="589"/>
      <c r="H134" s="590"/>
      <c r="I134" s="590"/>
      <c r="J134" s="292" t="s">
        <v>23</v>
      </c>
      <c r="K134" s="288">
        <f>L134+N134</f>
        <v>0</v>
      </c>
      <c r="L134" s="286">
        <v>0</v>
      </c>
      <c r="M134" s="286">
        <v>0</v>
      </c>
      <c r="N134" s="287">
        <v>0</v>
      </c>
      <c r="O134" s="162">
        <f t="shared" si="73"/>
        <v>0</v>
      </c>
      <c r="P134" s="293">
        <v>0</v>
      </c>
      <c r="Q134" s="286">
        <v>0</v>
      </c>
      <c r="R134" s="287">
        <v>0</v>
      </c>
      <c r="S134" s="288">
        <v>0</v>
      </c>
      <c r="T134" s="286">
        <v>0</v>
      </c>
      <c r="U134" s="286">
        <v>0</v>
      </c>
      <c r="V134" s="287">
        <v>0</v>
      </c>
      <c r="W134" s="288">
        <v>0</v>
      </c>
      <c r="X134" s="286">
        <v>0</v>
      </c>
      <c r="Y134" s="286">
        <v>0</v>
      </c>
      <c r="Z134" s="287">
        <v>0</v>
      </c>
      <c r="AA134" s="289">
        <v>0</v>
      </c>
      <c r="AB134" s="289">
        <v>0</v>
      </c>
      <c r="AC134" s="660"/>
      <c r="AD134" s="607"/>
      <c r="AE134" s="587"/>
      <c r="AF134" s="588"/>
      <c r="AG134" s="31"/>
    </row>
    <row r="135" spans="1:33" ht="22.5" customHeight="1" thickBot="1" x14ac:dyDescent="0.25">
      <c r="A135" s="499"/>
      <c r="B135" s="570"/>
      <c r="C135" s="505"/>
      <c r="D135" s="446"/>
      <c r="E135" s="446"/>
      <c r="F135" s="446"/>
      <c r="G135" s="519"/>
      <c r="H135" s="404"/>
      <c r="I135" s="404"/>
      <c r="J135" s="67" t="s">
        <v>24</v>
      </c>
      <c r="K135" s="55">
        <f t="shared" ref="K135:N135" si="74">SUM(K133:K134)</f>
        <v>382.2</v>
      </c>
      <c r="L135" s="54">
        <f t="shared" si="74"/>
        <v>382.2</v>
      </c>
      <c r="M135" s="54">
        <f t="shared" si="74"/>
        <v>230.3</v>
      </c>
      <c r="N135" s="56">
        <f t="shared" si="74"/>
        <v>0</v>
      </c>
      <c r="O135" s="61">
        <f t="shared" ref="O135:V135" si="75">SUM(O133:O134)</f>
        <v>549.5</v>
      </c>
      <c r="P135" s="54">
        <f t="shared" si="75"/>
        <v>549.5</v>
      </c>
      <c r="Q135" s="54">
        <f t="shared" si="75"/>
        <v>352.3</v>
      </c>
      <c r="R135" s="62">
        <f t="shared" si="75"/>
        <v>0</v>
      </c>
      <c r="S135" s="55">
        <f t="shared" si="75"/>
        <v>539.29999999999995</v>
      </c>
      <c r="T135" s="54">
        <f t="shared" si="75"/>
        <v>539.29999999999995</v>
      </c>
      <c r="U135" s="54">
        <f t="shared" si="75"/>
        <v>345.3</v>
      </c>
      <c r="V135" s="56">
        <f t="shared" si="75"/>
        <v>0</v>
      </c>
      <c r="W135" s="61">
        <v>0</v>
      </c>
      <c r="X135" s="54">
        <v>0</v>
      </c>
      <c r="Y135" s="54">
        <v>0</v>
      </c>
      <c r="Z135" s="62">
        <v>0</v>
      </c>
      <c r="AA135" s="63">
        <f t="shared" ref="AA135:AB135" si="76">SUM(AA133:AA134)</f>
        <v>597.29999999999995</v>
      </c>
      <c r="AB135" s="63">
        <f t="shared" si="76"/>
        <v>641.6</v>
      </c>
      <c r="AC135" s="661"/>
      <c r="AD135" s="443"/>
      <c r="AE135" s="446"/>
      <c r="AF135" s="522"/>
      <c r="AG135" s="31"/>
    </row>
    <row r="136" spans="1:33" ht="18" customHeight="1" thickBot="1" x14ac:dyDescent="0.25">
      <c r="A136" s="362" t="s">
        <v>18</v>
      </c>
      <c r="B136" s="182" t="s">
        <v>28</v>
      </c>
      <c r="C136" s="201" t="s">
        <v>18</v>
      </c>
      <c r="D136" s="632" t="s">
        <v>48</v>
      </c>
      <c r="E136" s="563"/>
      <c r="F136" s="563"/>
      <c r="G136" s="563"/>
      <c r="H136" s="563"/>
      <c r="I136" s="563"/>
      <c r="J136" s="565"/>
      <c r="K136" s="200">
        <f t="shared" ref="K136:N136" si="77">K135</f>
        <v>382.2</v>
      </c>
      <c r="L136" s="38">
        <f t="shared" si="77"/>
        <v>382.2</v>
      </c>
      <c r="M136" s="38">
        <f t="shared" si="77"/>
        <v>230.3</v>
      </c>
      <c r="N136" s="45">
        <f t="shared" si="77"/>
        <v>0</v>
      </c>
      <c r="O136" s="37">
        <f t="shared" ref="O136:V136" si="78">O135</f>
        <v>549.5</v>
      </c>
      <c r="P136" s="44">
        <f t="shared" si="78"/>
        <v>549.5</v>
      </c>
      <c r="Q136" s="38">
        <f t="shared" si="78"/>
        <v>352.3</v>
      </c>
      <c r="R136" s="45">
        <f t="shared" si="78"/>
        <v>0</v>
      </c>
      <c r="S136" s="200">
        <f t="shared" si="78"/>
        <v>539.29999999999995</v>
      </c>
      <c r="T136" s="38">
        <f t="shared" si="78"/>
        <v>539.29999999999995</v>
      </c>
      <c r="U136" s="38">
        <f t="shared" si="78"/>
        <v>345.3</v>
      </c>
      <c r="V136" s="45">
        <f t="shared" si="78"/>
        <v>0</v>
      </c>
      <c r="W136" s="37">
        <v>0</v>
      </c>
      <c r="X136" s="44">
        <v>0</v>
      </c>
      <c r="Y136" s="229">
        <v>0</v>
      </c>
      <c r="Z136" s="94">
        <v>0</v>
      </c>
      <c r="AA136" s="95">
        <f t="shared" ref="AA136:AB136" si="79">AA135</f>
        <v>597.29999999999995</v>
      </c>
      <c r="AB136" s="95">
        <f t="shared" si="79"/>
        <v>641.6</v>
      </c>
      <c r="AC136" s="584"/>
      <c r="AD136" s="563"/>
      <c r="AE136" s="563"/>
      <c r="AF136" s="565"/>
      <c r="AG136" s="31"/>
    </row>
    <row r="137" spans="1:33" ht="18.75" customHeight="1" thickBot="1" x14ac:dyDescent="0.25">
      <c r="A137" s="364" t="s">
        <v>18</v>
      </c>
      <c r="B137" s="227" t="s">
        <v>28</v>
      </c>
      <c r="C137" s="228" t="s">
        <v>25</v>
      </c>
      <c r="D137" s="658" t="s">
        <v>81</v>
      </c>
      <c r="E137" s="563"/>
      <c r="F137" s="563"/>
      <c r="G137" s="563"/>
      <c r="H137" s="563"/>
      <c r="I137" s="563"/>
      <c r="J137" s="563"/>
      <c r="K137" s="563"/>
      <c r="L137" s="563"/>
      <c r="M137" s="563"/>
      <c r="N137" s="563"/>
      <c r="O137" s="563"/>
      <c r="P137" s="563"/>
      <c r="Q137" s="563"/>
      <c r="R137" s="563"/>
      <c r="S137" s="563"/>
      <c r="T137" s="563"/>
      <c r="U137" s="563"/>
      <c r="V137" s="563"/>
      <c r="W137" s="563"/>
      <c r="X137" s="563"/>
      <c r="Y137" s="563"/>
      <c r="Z137" s="563"/>
      <c r="AA137" s="563"/>
      <c r="AB137" s="563"/>
      <c r="AC137" s="563"/>
      <c r="AD137" s="563"/>
      <c r="AE137" s="563"/>
      <c r="AF137" s="565"/>
      <c r="AG137" s="31"/>
    </row>
    <row r="138" spans="1:33" ht="18" customHeight="1" x14ac:dyDescent="0.2">
      <c r="A138" s="497" t="s">
        <v>18</v>
      </c>
      <c r="B138" s="568" t="s">
        <v>28</v>
      </c>
      <c r="C138" s="503" t="s">
        <v>25</v>
      </c>
      <c r="D138" s="612" t="s">
        <v>18</v>
      </c>
      <c r="E138" s="444" t="s">
        <v>82</v>
      </c>
      <c r="F138" s="641"/>
      <c r="G138" s="645" t="s">
        <v>124</v>
      </c>
      <c r="H138" s="643"/>
      <c r="I138" s="402" t="s">
        <v>131</v>
      </c>
      <c r="J138" s="281" t="s">
        <v>22</v>
      </c>
      <c r="K138" s="65">
        <f t="shared" ref="K138:K139" si="80">L138+N138</f>
        <v>40</v>
      </c>
      <c r="L138" s="136">
        <v>40</v>
      </c>
      <c r="M138" s="136">
        <v>0</v>
      </c>
      <c r="N138" s="294">
        <v>0</v>
      </c>
      <c r="O138" s="161">
        <f t="shared" ref="O138:O139" si="81">P138+R138</f>
        <v>45</v>
      </c>
      <c r="P138" s="49">
        <v>45</v>
      </c>
      <c r="Q138" s="49">
        <v>0</v>
      </c>
      <c r="R138" s="51">
        <v>0</v>
      </c>
      <c r="S138" s="212">
        <f>T138+V138</f>
        <v>45</v>
      </c>
      <c r="T138" s="49">
        <v>45</v>
      </c>
      <c r="U138" s="49">
        <v>0</v>
      </c>
      <c r="V138" s="51">
        <v>0</v>
      </c>
      <c r="W138" s="212">
        <v>0</v>
      </c>
      <c r="X138" s="49">
        <v>0</v>
      </c>
      <c r="Y138" s="49">
        <v>0</v>
      </c>
      <c r="Z138" s="51">
        <v>0</v>
      </c>
      <c r="AA138" s="213">
        <v>46</v>
      </c>
      <c r="AB138" s="213">
        <v>48</v>
      </c>
      <c r="AC138" s="447" t="s">
        <v>144</v>
      </c>
      <c r="AD138" s="450">
        <v>20</v>
      </c>
      <c r="AE138" s="653" t="s">
        <v>116</v>
      </c>
      <c r="AF138" s="654" t="s">
        <v>116</v>
      </c>
      <c r="AG138" s="31"/>
    </row>
    <row r="139" spans="1:33" ht="18.75" customHeight="1" thickBot="1" x14ac:dyDescent="0.25">
      <c r="A139" s="638"/>
      <c r="B139" s="639"/>
      <c r="C139" s="640"/>
      <c r="D139" s="587"/>
      <c r="E139" s="587"/>
      <c r="F139" s="587"/>
      <c r="G139" s="646"/>
      <c r="H139" s="590"/>
      <c r="I139" s="403"/>
      <c r="J139" s="282" t="s">
        <v>23</v>
      </c>
      <c r="K139" s="151">
        <f t="shared" si="80"/>
        <v>0</v>
      </c>
      <c r="L139" s="283">
        <v>0</v>
      </c>
      <c r="M139" s="284">
        <v>0</v>
      </c>
      <c r="N139" s="285">
        <v>0</v>
      </c>
      <c r="O139" s="162">
        <f t="shared" si="81"/>
        <v>0</v>
      </c>
      <c r="P139" s="286">
        <v>0</v>
      </c>
      <c r="Q139" s="286">
        <v>0</v>
      </c>
      <c r="R139" s="287">
        <v>0</v>
      </c>
      <c r="S139" s="288">
        <v>0</v>
      </c>
      <c r="T139" s="286">
        <v>0</v>
      </c>
      <c r="U139" s="286">
        <v>0</v>
      </c>
      <c r="V139" s="287">
        <v>0</v>
      </c>
      <c r="W139" s="288">
        <v>0</v>
      </c>
      <c r="X139" s="286">
        <v>0</v>
      </c>
      <c r="Y139" s="286">
        <v>0</v>
      </c>
      <c r="Z139" s="287">
        <v>0</v>
      </c>
      <c r="AA139" s="289">
        <v>0</v>
      </c>
      <c r="AB139" s="289">
        <v>0</v>
      </c>
      <c r="AC139" s="591"/>
      <c r="AD139" s="587"/>
      <c r="AE139" s="587"/>
      <c r="AF139" s="588"/>
      <c r="AG139" s="31"/>
    </row>
    <row r="140" spans="1:33" ht="23.25" customHeight="1" thickBot="1" x14ac:dyDescent="0.25">
      <c r="A140" s="499"/>
      <c r="B140" s="570"/>
      <c r="C140" s="505"/>
      <c r="D140" s="446"/>
      <c r="E140" s="446"/>
      <c r="F140" s="446"/>
      <c r="G140" s="561"/>
      <c r="H140" s="404"/>
      <c r="I140" s="404"/>
      <c r="J140" s="67" t="s">
        <v>24</v>
      </c>
      <c r="K140" s="61">
        <f t="shared" ref="K140:V140" si="82">SUM(K138:K139)</f>
        <v>40</v>
      </c>
      <c r="L140" s="54">
        <f t="shared" si="82"/>
        <v>40</v>
      </c>
      <c r="M140" s="54">
        <f t="shared" si="82"/>
        <v>0</v>
      </c>
      <c r="N140" s="62">
        <f t="shared" si="82"/>
        <v>0</v>
      </c>
      <c r="O140" s="61">
        <f t="shared" si="82"/>
        <v>45</v>
      </c>
      <c r="P140" s="54">
        <f>SUM(P138:P139)</f>
        <v>45</v>
      </c>
      <c r="Q140" s="54">
        <f t="shared" si="82"/>
        <v>0</v>
      </c>
      <c r="R140" s="62">
        <f t="shared" si="82"/>
        <v>0</v>
      </c>
      <c r="S140" s="55">
        <f t="shared" si="82"/>
        <v>45</v>
      </c>
      <c r="T140" s="54">
        <f t="shared" si="82"/>
        <v>45</v>
      </c>
      <c r="U140" s="54">
        <f t="shared" si="82"/>
        <v>0</v>
      </c>
      <c r="V140" s="56">
        <f t="shared" si="82"/>
        <v>0</v>
      </c>
      <c r="W140" s="61">
        <v>0</v>
      </c>
      <c r="X140" s="54">
        <v>0</v>
      </c>
      <c r="Y140" s="54">
        <v>0</v>
      </c>
      <c r="Z140" s="62">
        <v>0</v>
      </c>
      <c r="AA140" s="63">
        <f t="shared" ref="AA140:AB140" si="83">SUM(AA138:AA139)</f>
        <v>46</v>
      </c>
      <c r="AB140" s="63">
        <f t="shared" si="83"/>
        <v>48</v>
      </c>
      <c r="AC140" s="449"/>
      <c r="AD140" s="446"/>
      <c r="AE140" s="446"/>
      <c r="AF140" s="522"/>
      <c r="AG140" s="31"/>
    </row>
    <row r="141" spans="1:33" ht="20.25" customHeight="1" thickBot="1" x14ac:dyDescent="0.25">
      <c r="A141" s="362" t="s">
        <v>18</v>
      </c>
      <c r="B141" s="182" t="s">
        <v>28</v>
      </c>
      <c r="C141" s="201" t="s">
        <v>25</v>
      </c>
      <c r="D141" s="632" t="s">
        <v>48</v>
      </c>
      <c r="E141" s="563"/>
      <c r="F141" s="563"/>
      <c r="G141" s="563"/>
      <c r="H141" s="563"/>
      <c r="I141" s="563"/>
      <c r="J141" s="565"/>
      <c r="K141" s="37">
        <f>K140</f>
        <v>40</v>
      </c>
      <c r="L141" s="38">
        <f t="shared" ref="L141:V141" si="84">L140</f>
        <v>40</v>
      </c>
      <c r="M141" s="38">
        <f t="shared" si="84"/>
        <v>0</v>
      </c>
      <c r="N141" s="45">
        <f t="shared" si="84"/>
        <v>0</v>
      </c>
      <c r="O141" s="37">
        <f t="shared" si="84"/>
        <v>45</v>
      </c>
      <c r="P141" s="38">
        <f t="shared" si="84"/>
        <v>45</v>
      </c>
      <c r="Q141" s="38">
        <f t="shared" si="84"/>
        <v>0</v>
      </c>
      <c r="R141" s="45">
        <f t="shared" si="84"/>
        <v>0</v>
      </c>
      <c r="S141" s="200">
        <f t="shared" si="84"/>
        <v>45</v>
      </c>
      <c r="T141" s="38">
        <f t="shared" si="84"/>
        <v>45</v>
      </c>
      <c r="U141" s="38">
        <f t="shared" si="84"/>
        <v>0</v>
      </c>
      <c r="V141" s="45">
        <f t="shared" si="84"/>
        <v>0</v>
      </c>
      <c r="W141" s="37">
        <v>0</v>
      </c>
      <c r="X141" s="38">
        <v>0</v>
      </c>
      <c r="Y141" s="38">
        <v>0</v>
      </c>
      <c r="Z141" s="45">
        <v>0</v>
      </c>
      <c r="AA141" s="95">
        <f t="shared" ref="AA141:AB141" si="85">AA140</f>
        <v>46</v>
      </c>
      <c r="AB141" s="95">
        <f t="shared" si="85"/>
        <v>48</v>
      </c>
      <c r="AC141" s="655"/>
      <c r="AD141" s="656"/>
      <c r="AE141" s="656"/>
      <c r="AF141" s="657"/>
      <c r="AG141" s="31"/>
    </row>
    <row r="142" spans="1:33" ht="18" customHeight="1" thickBot="1" x14ac:dyDescent="0.25">
      <c r="A142" s="365" t="s">
        <v>18</v>
      </c>
      <c r="B142" s="381" t="s">
        <v>28</v>
      </c>
      <c r="C142" s="648" t="s">
        <v>65</v>
      </c>
      <c r="D142" s="649"/>
      <c r="E142" s="649"/>
      <c r="F142" s="649"/>
      <c r="G142" s="649"/>
      <c r="H142" s="649"/>
      <c r="I142" s="649"/>
      <c r="J142" s="649"/>
      <c r="K142" s="39">
        <f>K141+K136</f>
        <v>422.2</v>
      </c>
      <c r="L142" s="40">
        <f t="shared" ref="L142:V142" si="86">L141+L136</f>
        <v>422.2</v>
      </c>
      <c r="M142" s="40">
        <f t="shared" si="86"/>
        <v>230.3</v>
      </c>
      <c r="N142" s="43">
        <f t="shared" si="86"/>
        <v>0</v>
      </c>
      <c r="O142" s="39">
        <f t="shared" si="86"/>
        <v>594.5</v>
      </c>
      <c r="P142" s="40">
        <f t="shared" si="86"/>
        <v>594.5</v>
      </c>
      <c r="Q142" s="40">
        <f t="shared" si="86"/>
        <v>352.3</v>
      </c>
      <c r="R142" s="43">
        <f t="shared" si="86"/>
        <v>0</v>
      </c>
      <c r="S142" s="98">
        <f t="shared" si="86"/>
        <v>584.29999999999995</v>
      </c>
      <c r="T142" s="97">
        <f t="shared" si="86"/>
        <v>584.29999999999995</v>
      </c>
      <c r="U142" s="97">
        <f t="shared" si="86"/>
        <v>345.3</v>
      </c>
      <c r="V142" s="43">
        <f t="shared" si="86"/>
        <v>0</v>
      </c>
      <c r="W142" s="39">
        <v>0</v>
      </c>
      <c r="X142" s="40">
        <v>0</v>
      </c>
      <c r="Y142" s="40">
        <v>0</v>
      </c>
      <c r="Z142" s="216">
        <v>0</v>
      </c>
      <c r="AA142" s="215">
        <f t="shared" ref="AA142:AB142" si="87">AA141+AA136</f>
        <v>643.29999999999995</v>
      </c>
      <c r="AB142" s="215">
        <f t="shared" si="87"/>
        <v>689.6</v>
      </c>
      <c r="AC142" s="650"/>
      <c r="AD142" s="651"/>
      <c r="AE142" s="651"/>
      <c r="AF142" s="652"/>
      <c r="AG142" s="31"/>
    </row>
    <row r="143" spans="1:33" ht="18.75" customHeight="1" thickBot="1" x14ac:dyDescent="0.25">
      <c r="A143" s="366"/>
      <c r="B143" s="367"/>
      <c r="C143" s="368"/>
      <c r="D143" s="368"/>
      <c r="E143" s="368"/>
      <c r="F143" s="368"/>
      <c r="G143" s="368"/>
      <c r="H143" s="368"/>
      <c r="I143" s="368"/>
      <c r="J143" s="369" t="s">
        <v>197</v>
      </c>
      <c r="K143" s="370">
        <f>K142+K130+K106</f>
        <v>25894.900000000005</v>
      </c>
      <c r="L143" s="371">
        <f t="shared" ref="L143:V143" si="88">L142+L130+L106</f>
        <v>25709.400000000005</v>
      </c>
      <c r="M143" s="371">
        <f t="shared" si="88"/>
        <v>21627.3</v>
      </c>
      <c r="N143" s="372">
        <f t="shared" si="88"/>
        <v>185.5</v>
      </c>
      <c r="O143" s="370">
        <f t="shared" si="88"/>
        <v>31132.5</v>
      </c>
      <c r="P143" s="371">
        <f t="shared" si="88"/>
        <v>30994.100000000002</v>
      </c>
      <c r="Q143" s="371">
        <f t="shared" si="88"/>
        <v>26088.1</v>
      </c>
      <c r="R143" s="372">
        <f t="shared" si="88"/>
        <v>138.4</v>
      </c>
      <c r="S143" s="373">
        <f t="shared" si="88"/>
        <v>30625.1</v>
      </c>
      <c r="T143" s="374">
        <f t="shared" si="88"/>
        <v>29712.799999999996</v>
      </c>
      <c r="U143" s="374">
        <f t="shared" si="88"/>
        <v>24993.899999999998</v>
      </c>
      <c r="V143" s="372">
        <f t="shared" si="88"/>
        <v>912.3</v>
      </c>
      <c r="W143" s="370">
        <v>0</v>
      </c>
      <c r="X143" s="371">
        <v>0</v>
      </c>
      <c r="Y143" s="371">
        <v>0</v>
      </c>
      <c r="Z143" s="375">
        <v>0</v>
      </c>
      <c r="AA143" s="376">
        <f t="shared" ref="AA143" si="89">AA142+AA130+AA106</f>
        <v>34210.5</v>
      </c>
      <c r="AB143" s="376">
        <f>AB142+AB130+AB106</f>
        <v>35793.300000000003</v>
      </c>
      <c r="AC143" s="399"/>
      <c r="AD143" s="400"/>
      <c r="AE143" s="400"/>
      <c r="AF143" s="401"/>
      <c r="AG143" s="31"/>
    </row>
    <row r="144" spans="1:33" ht="15" customHeight="1" x14ac:dyDescent="0.2"/>
  </sheetData>
  <mergeCells count="552">
    <mergeCell ref="AB65:AB66"/>
    <mergeCell ref="S65:S66"/>
    <mergeCell ref="T65:T66"/>
    <mergeCell ref="U65:U66"/>
    <mergeCell ref="V65:V66"/>
    <mergeCell ref="W65:W66"/>
    <mergeCell ref="X65:X66"/>
    <mergeCell ref="Y65:Y66"/>
    <mergeCell ref="Z65:Z66"/>
    <mergeCell ref="AA65:AA66"/>
    <mergeCell ref="J65:J66"/>
    <mergeCell ref="K65:K66"/>
    <mergeCell ref="L65:L66"/>
    <mergeCell ref="M65:M66"/>
    <mergeCell ref="N65:N66"/>
    <mergeCell ref="O65:O66"/>
    <mergeCell ref="P65:P66"/>
    <mergeCell ref="Q65:Q66"/>
    <mergeCell ref="R65:R66"/>
    <mergeCell ref="AA7:AF7"/>
    <mergeCell ref="AA8:AF8"/>
    <mergeCell ref="A61:A63"/>
    <mergeCell ref="B61:B63"/>
    <mergeCell ref="C61:C63"/>
    <mergeCell ref="D61:D63"/>
    <mergeCell ref="E61:E63"/>
    <mergeCell ref="F61:F63"/>
    <mergeCell ref="G61:G63"/>
    <mergeCell ref="H61:H63"/>
    <mergeCell ref="I61:I63"/>
    <mergeCell ref="AC61:AC63"/>
    <mergeCell ref="AD61:AD63"/>
    <mergeCell ref="AE61:AE63"/>
    <mergeCell ref="AF61:AF63"/>
    <mergeCell ref="A55:A57"/>
    <mergeCell ref="B55:B57"/>
    <mergeCell ref="C55:C57"/>
    <mergeCell ref="D55:D57"/>
    <mergeCell ref="E55:E57"/>
    <mergeCell ref="F55:F57"/>
    <mergeCell ref="G55:G57"/>
    <mergeCell ref="H55:H57"/>
    <mergeCell ref="I55:I57"/>
    <mergeCell ref="A64:A67"/>
    <mergeCell ref="B64:B67"/>
    <mergeCell ref="C64:C67"/>
    <mergeCell ref="D64:D67"/>
    <mergeCell ref="E64:E67"/>
    <mergeCell ref="F64:F67"/>
    <mergeCell ref="G64:G67"/>
    <mergeCell ref="H64:H67"/>
    <mergeCell ref="I64:I67"/>
    <mergeCell ref="AE125:AE126"/>
    <mergeCell ref="AF125:AF126"/>
    <mergeCell ref="C142:J142"/>
    <mergeCell ref="AC142:AF142"/>
    <mergeCell ref="AC138:AC140"/>
    <mergeCell ref="AD138:AD140"/>
    <mergeCell ref="AE138:AE140"/>
    <mergeCell ref="AF138:AF140"/>
    <mergeCell ref="D141:J141"/>
    <mergeCell ref="AC141:AF141"/>
    <mergeCell ref="D137:AF137"/>
    <mergeCell ref="AC133:AC135"/>
    <mergeCell ref="AD133:AD135"/>
    <mergeCell ref="AE133:AE135"/>
    <mergeCell ref="AF133:AF135"/>
    <mergeCell ref="D136:J136"/>
    <mergeCell ref="AC136:AF136"/>
    <mergeCell ref="D132:AF132"/>
    <mergeCell ref="C130:J130"/>
    <mergeCell ref="AC130:AF130"/>
    <mergeCell ref="C131:AF131"/>
    <mergeCell ref="G127:G128"/>
    <mergeCell ref="H127:H128"/>
    <mergeCell ref="I127:I128"/>
    <mergeCell ref="A138:A140"/>
    <mergeCell ref="B138:B140"/>
    <mergeCell ref="C138:C140"/>
    <mergeCell ref="D138:D140"/>
    <mergeCell ref="E138:E140"/>
    <mergeCell ref="F138:F140"/>
    <mergeCell ref="G138:G140"/>
    <mergeCell ref="H138:H140"/>
    <mergeCell ref="I138:I140"/>
    <mergeCell ref="A133:A135"/>
    <mergeCell ref="B133:B135"/>
    <mergeCell ref="C133:C135"/>
    <mergeCell ref="D133:D135"/>
    <mergeCell ref="E133:E135"/>
    <mergeCell ref="F133:F135"/>
    <mergeCell ref="G133:G135"/>
    <mergeCell ref="H133:H135"/>
    <mergeCell ref="I133:I135"/>
    <mergeCell ref="AC127:AC128"/>
    <mergeCell ref="AD127:AD128"/>
    <mergeCell ref="AE127:AE128"/>
    <mergeCell ref="A127:A128"/>
    <mergeCell ref="B127:B128"/>
    <mergeCell ref="C127:C128"/>
    <mergeCell ref="D127:D128"/>
    <mergeCell ref="E127:E128"/>
    <mergeCell ref="F127:F128"/>
    <mergeCell ref="AF127:AF128"/>
    <mergeCell ref="D129:J129"/>
    <mergeCell ref="AC129:AF129"/>
    <mergeCell ref="AC123:AC124"/>
    <mergeCell ref="AD123:AD124"/>
    <mergeCell ref="AE123:AE124"/>
    <mergeCell ref="AF123:AF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I125:I126"/>
    <mergeCell ref="AC125:AC126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I123:I124"/>
    <mergeCell ref="AD125:AD126"/>
    <mergeCell ref="AC119:AC120"/>
    <mergeCell ref="AD119:AD120"/>
    <mergeCell ref="AE119:AE120"/>
    <mergeCell ref="AF119:AF120"/>
    <mergeCell ref="A121:A122"/>
    <mergeCell ref="B121:B122"/>
    <mergeCell ref="C121:C122"/>
    <mergeCell ref="D121:D122"/>
    <mergeCell ref="E121:E122"/>
    <mergeCell ref="F121:F122"/>
    <mergeCell ref="AF121:AF122"/>
    <mergeCell ref="G121:G122"/>
    <mergeCell ref="H121:H122"/>
    <mergeCell ref="I121:I122"/>
    <mergeCell ref="AC121:AC122"/>
    <mergeCell ref="AD121:AD122"/>
    <mergeCell ref="AE121:AE122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I119:I120"/>
    <mergeCell ref="AC115:AC116"/>
    <mergeCell ref="AD115:AD116"/>
    <mergeCell ref="AE115:AE116"/>
    <mergeCell ref="AF115:AF116"/>
    <mergeCell ref="A117:A118"/>
    <mergeCell ref="B117:B118"/>
    <mergeCell ref="C117:C118"/>
    <mergeCell ref="D117:D118"/>
    <mergeCell ref="E117:E118"/>
    <mergeCell ref="F117:F118"/>
    <mergeCell ref="AF117:AF118"/>
    <mergeCell ref="G117:G118"/>
    <mergeCell ref="H117:H118"/>
    <mergeCell ref="I117:I118"/>
    <mergeCell ref="AC117:AC118"/>
    <mergeCell ref="AD117:AD118"/>
    <mergeCell ref="AE117:AE118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I115:I116"/>
    <mergeCell ref="AE111:AE112"/>
    <mergeCell ref="AF111:AF112"/>
    <mergeCell ref="A113:A114"/>
    <mergeCell ref="B113:B114"/>
    <mergeCell ref="C113:C114"/>
    <mergeCell ref="D113:D114"/>
    <mergeCell ref="E113:E114"/>
    <mergeCell ref="F113:F114"/>
    <mergeCell ref="AF113:AF114"/>
    <mergeCell ref="G113:G114"/>
    <mergeCell ref="H113:H114"/>
    <mergeCell ref="I113:I114"/>
    <mergeCell ref="AC113:AC114"/>
    <mergeCell ref="AD113:AD114"/>
    <mergeCell ref="AE113:AE114"/>
    <mergeCell ref="AF109:AF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I111:I112"/>
    <mergeCell ref="G109:G110"/>
    <mergeCell ref="H109:H110"/>
    <mergeCell ref="I109:I110"/>
    <mergeCell ref="AC109:AC110"/>
    <mergeCell ref="AD109:AD110"/>
    <mergeCell ref="AE109:AE110"/>
    <mergeCell ref="A109:A110"/>
    <mergeCell ref="B109:B110"/>
    <mergeCell ref="C109:C110"/>
    <mergeCell ref="D109:D110"/>
    <mergeCell ref="E109:E110"/>
    <mergeCell ref="F109:F110"/>
    <mergeCell ref="AC111:AC112"/>
    <mergeCell ref="AD111:AD112"/>
    <mergeCell ref="AD99:AD101"/>
    <mergeCell ref="AE99:AE101"/>
    <mergeCell ref="AF99:AF101"/>
    <mergeCell ref="AC95:AC96"/>
    <mergeCell ref="AD95:AD96"/>
    <mergeCell ref="AC106:AF106"/>
    <mergeCell ref="D108:AF108"/>
    <mergeCell ref="G102:G104"/>
    <mergeCell ref="H102:H104"/>
    <mergeCell ref="I102:I104"/>
    <mergeCell ref="AC102:AC104"/>
    <mergeCell ref="AD102:AD104"/>
    <mergeCell ref="AE102:AE104"/>
    <mergeCell ref="AF102:AF104"/>
    <mergeCell ref="AC105:AF105"/>
    <mergeCell ref="E105:J105"/>
    <mergeCell ref="AC92:AC94"/>
    <mergeCell ref="AD92:AD94"/>
    <mergeCell ref="AE92:AE94"/>
    <mergeCell ref="A95:A96"/>
    <mergeCell ref="B95:B96"/>
    <mergeCell ref="A102:A104"/>
    <mergeCell ref="B102:B104"/>
    <mergeCell ref="C102:C104"/>
    <mergeCell ref="D102:D104"/>
    <mergeCell ref="E102:E104"/>
    <mergeCell ref="F102:F104"/>
    <mergeCell ref="E97:J97"/>
    <mergeCell ref="C95:C96"/>
    <mergeCell ref="D98:AF98"/>
    <mergeCell ref="A99:A101"/>
    <mergeCell ref="B99:B101"/>
    <mergeCell ref="C99:C101"/>
    <mergeCell ref="D99:D101"/>
    <mergeCell ref="E99:E101"/>
    <mergeCell ref="F99:F101"/>
    <mergeCell ref="G99:G101"/>
    <mergeCell ref="H99:H101"/>
    <mergeCell ref="I99:I101"/>
    <mergeCell ref="AC99:AC101"/>
    <mergeCell ref="H83:H87"/>
    <mergeCell ref="I83:I87"/>
    <mergeCell ref="AC83:AC87"/>
    <mergeCell ref="AD83:AD87"/>
    <mergeCell ref="AE83:AE87"/>
    <mergeCell ref="AC97:AF97"/>
    <mergeCell ref="AF90:AF91"/>
    <mergeCell ref="G90:G91"/>
    <mergeCell ref="H90:H91"/>
    <mergeCell ref="I90:I91"/>
    <mergeCell ref="AC90:AC91"/>
    <mergeCell ref="AD90:AD91"/>
    <mergeCell ref="AE90:AE91"/>
    <mergeCell ref="E88:J88"/>
    <mergeCell ref="AC88:AF88"/>
    <mergeCell ref="D89:AF89"/>
    <mergeCell ref="AE95:AE96"/>
    <mergeCell ref="AF95:AF96"/>
    <mergeCell ref="D95:D96"/>
    <mergeCell ref="E95:E96"/>
    <mergeCell ref="F95:F96"/>
    <mergeCell ref="G95:G96"/>
    <mergeCell ref="H95:H96"/>
    <mergeCell ref="I95:I96"/>
    <mergeCell ref="AF79:AF80"/>
    <mergeCell ref="G79:G80"/>
    <mergeCell ref="H79:H80"/>
    <mergeCell ref="I79:I80"/>
    <mergeCell ref="AC79:AC80"/>
    <mergeCell ref="AD79:AD80"/>
    <mergeCell ref="AE79:AE80"/>
    <mergeCell ref="A90:A91"/>
    <mergeCell ref="B90:B91"/>
    <mergeCell ref="C90:C91"/>
    <mergeCell ref="D90:D91"/>
    <mergeCell ref="E90:E91"/>
    <mergeCell ref="F90:F91"/>
    <mergeCell ref="E81:J81"/>
    <mergeCell ref="AC81:AF81"/>
    <mergeCell ref="D82:AF82"/>
    <mergeCell ref="A83:A87"/>
    <mergeCell ref="B83:B87"/>
    <mergeCell ref="C83:C87"/>
    <mergeCell ref="D83:D87"/>
    <mergeCell ref="E83:E87"/>
    <mergeCell ref="F83:F87"/>
    <mergeCell ref="AF83:AF87"/>
    <mergeCell ref="G83:G87"/>
    <mergeCell ref="B75:B78"/>
    <mergeCell ref="C75:C78"/>
    <mergeCell ref="D75:D78"/>
    <mergeCell ref="E75:E78"/>
    <mergeCell ref="F75:F78"/>
    <mergeCell ref="G75:G78"/>
    <mergeCell ref="H75:H78"/>
    <mergeCell ref="A79:A80"/>
    <mergeCell ref="B79:B80"/>
    <mergeCell ref="C79:C80"/>
    <mergeCell ref="D79:D80"/>
    <mergeCell ref="E79:E80"/>
    <mergeCell ref="F79:F80"/>
    <mergeCell ref="A75:A78"/>
    <mergeCell ref="AC52:AC54"/>
    <mergeCell ref="AD52:AD54"/>
    <mergeCell ref="AE70:AE74"/>
    <mergeCell ref="AF70:AF74"/>
    <mergeCell ref="AC70:AC74"/>
    <mergeCell ref="AD70:AD74"/>
    <mergeCell ref="I75:I78"/>
    <mergeCell ref="F70:F74"/>
    <mergeCell ref="G70:G74"/>
    <mergeCell ref="H70:H74"/>
    <mergeCell ref="I70:I74"/>
    <mergeCell ref="D68:J68"/>
    <mergeCell ref="AC68:AF68"/>
    <mergeCell ref="D69:AF69"/>
    <mergeCell ref="AC55:AC57"/>
    <mergeCell ref="AD55:AD57"/>
    <mergeCell ref="AE55:AE57"/>
    <mergeCell ref="AF55:AF57"/>
    <mergeCell ref="AC58:AC60"/>
    <mergeCell ref="AD58:AD60"/>
    <mergeCell ref="I49:I51"/>
    <mergeCell ref="AC49:AC51"/>
    <mergeCell ref="AD49:AD51"/>
    <mergeCell ref="AE49:AE51"/>
    <mergeCell ref="AF49:AF51"/>
    <mergeCell ref="A52:A54"/>
    <mergeCell ref="B52:B54"/>
    <mergeCell ref="C52:C54"/>
    <mergeCell ref="D52:D54"/>
    <mergeCell ref="E52:E54"/>
    <mergeCell ref="AE52:AE54"/>
    <mergeCell ref="AF52:AF54"/>
    <mergeCell ref="A49:A51"/>
    <mergeCell ref="B49:B51"/>
    <mergeCell ref="C49:C51"/>
    <mergeCell ref="D49:D51"/>
    <mergeCell ref="E49:E51"/>
    <mergeCell ref="F49:F51"/>
    <mergeCell ref="G49:G51"/>
    <mergeCell ref="H49:H51"/>
    <mergeCell ref="F52:F54"/>
    <mergeCell ref="G52:G54"/>
    <mergeCell ref="H52:H54"/>
    <mergeCell ref="I52:I54"/>
    <mergeCell ref="F46:F48"/>
    <mergeCell ref="G46:G48"/>
    <mergeCell ref="H46:H48"/>
    <mergeCell ref="I43:I45"/>
    <mergeCell ref="AC43:AC45"/>
    <mergeCell ref="AD43:AD45"/>
    <mergeCell ref="AE43:AE45"/>
    <mergeCell ref="AF43:AF45"/>
    <mergeCell ref="A46:A48"/>
    <mergeCell ref="B46:B48"/>
    <mergeCell ref="C46:C48"/>
    <mergeCell ref="D46:D48"/>
    <mergeCell ref="E46:E48"/>
    <mergeCell ref="AE46:AE48"/>
    <mergeCell ref="AF46:AF48"/>
    <mergeCell ref="I46:I48"/>
    <mergeCell ref="AC46:AC48"/>
    <mergeCell ref="AD46:AD48"/>
    <mergeCell ref="A43:A45"/>
    <mergeCell ref="B43:B45"/>
    <mergeCell ref="C43:C45"/>
    <mergeCell ref="D43:D45"/>
    <mergeCell ref="E43:E45"/>
    <mergeCell ref="F43:F45"/>
    <mergeCell ref="G43:G45"/>
    <mergeCell ref="H43:H45"/>
    <mergeCell ref="F41:F42"/>
    <mergeCell ref="G41:G42"/>
    <mergeCell ref="H41:H42"/>
    <mergeCell ref="I38:I40"/>
    <mergeCell ref="AC38:AC40"/>
    <mergeCell ref="AD38:AD40"/>
    <mergeCell ref="AE38:AE40"/>
    <mergeCell ref="AF38:AF40"/>
    <mergeCell ref="A41:A42"/>
    <mergeCell ref="B41:B42"/>
    <mergeCell ref="C41:C42"/>
    <mergeCell ref="D41:D42"/>
    <mergeCell ref="E41:E42"/>
    <mergeCell ref="AE41:AE42"/>
    <mergeCell ref="AF41:AF42"/>
    <mergeCell ref="I41:I42"/>
    <mergeCell ref="AC41:AC42"/>
    <mergeCell ref="AD41:AD42"/>
    <mergeCell ref="A38:A40"/>
    <mergeCell ref="B38:B40"/>
    <mergeCell ref="C38:C40"/>
    <mergeCell ref="D38:D40"/>
    <mergeCell ref="E38:E40"/>
    <mergeCell ref="F38:F40"/>
    <mergeCell ref="G38:G40"/>
    <mergeCell ref="H38:H40"/>
    <mergeCell ref="I30:I34"/>
    <mergeCell ref="AC30:AC34"/>
    <mergeCell ref="AD30:AD34"/>
    <mergeCell ref="F35:F37"/>
    <mergeCell ref="G35:G37"/>
    <mergeCell ref="H35:H37"/>
    <mergeCell ref="AE30:AE34"/>
    <mergeCell ref="AF30:AF34"/>
    <mergeCell ref="A35:A37"/>
    <mergeCell ref="B35:B37"/>
    <mergeCell ref="C35:C37"/>
    <mergeCell ref="D35:D37"/>
    <mergeCell ref="E35:E37"/>
    <mergeCell ref="AE35:AE37"/>
    <mergeCell ref="AF35:AF37"/>
    <mergeCell ref="I35:I37"/>
    <mergeCell ref="AC35:AC37"/>
    <mergeCell ref="AD35:AD37"/>
    <mergeCell ref="A30:A34"/>
    <mergeCell ref="B30:B34"/>
    <mergeCell ref="C30:C34"/>
    <mergeCell ref="D30:D34"/>
    <mergeCell ref="E30:E34"/>
    <mergeCell ref="F30:F34"/>
    <mergeCell ref="D27:D29"/>
    <mergeCell ref="E27:E29"/>
    <mergeCell ref="AE27:AE29"/>
    <mergeCell ref="AF27:AF29"/>
    <mergeCell ref="I27:I29"/>
    <mergeCell ref="AC27:AC29"/>
    <mergeCell ref="AD27:AD29"/>
    <mergeCell ref="D22:D26"/>
    <mergeCell ref="E22:E26"/>
    <mergeCell ref="F22:F26"/>
    <mergeCell ref="G22:G26"/>
    <mergeCell ref="H22:H26"/>
    <mergeCell ref="I22:I26"/>
    <mergeCell ref="AA3:AF3"/>
    <mergeCell ref="AA2:AF2"/>
    <mergeCell ref="AA4:AF4"/>
    <mergeCell ref="B1:AF1"/>
    <mergeCell ref="B10:AF10"/>
    <mergeCell ref="B11:AF11"/>
    <mergeCell ref="AE9:AF9"/>
    <mergeCell ref="AA9:AB9"/>
    <mergeCell ref="AC22:AC26"/>
    <mergeCell ref="AD22:AD26"/>
    <mergeCell ref="AE22:AE26"/>
    <mergeCell ref="B15:B17"/>
    <mergeCell ref="C15:C17"/>
    <mergeCell ref="D15:D17"/>
    <mergeCell ref="E15:E17"/>
    <mergeCell ref="O15:R15"/>
    <mergeCell ref="S15:V15"/>
    <mergeCell ref="W15:Z15"/>
    <mergeCell ref="AA15:AA17"/>
    <mergeCell ref="O16:O17"/>
    <mergeCell ref="P16:Q16"/>
    <mergeCell ref="R16:R17"/>
    <mergeCell ref="S16:S17"/>
    <mergeCell ref="T16:U16"/>
    <mergeCell ref="A18:AF18"/>
    <mergeCell ref="B19:AF19"/>
    <mergeCell ref="A22:A26"/>
    <mergeCell ref="B22:B26"/>
    <mergeCell ref="C22:C26"/>
    <mergeCell ref="A92:A94"/>
    <mergeCell ref="B92:B94"/>
    <mergeCell ref="C92:C94"/>
    <mergeCell ref="D92:D94"/>
    <mergeCell ref="E92:E94"/>
    <mergeCell ref="F92:F94"/>
    <mergeCell ref="G92:G94"/>
    <mergeCell ref="H92:H94"/>
    <mergeCell ref="G30:G34"/>
    <mergeCell ref="H30:H34"/>
    <mergeCell ref="F27:F29"/>
    <mergeCell ref="G27:G29"/>
    <mergeCell ref="H27:H29"/>
    <mergeCell ref="AF22:AF26"/>
    <mergeCell ref="C20:AF20"/>
    <mergeCell ref="D21:AF21"/>
    <mergeCell ref="A27:A29"/>
    <mergeCell ref="B27:B29"/>
    <mergeCell ref="C27:C29"/>
    <mergeCell ref="AD75:AD78"/>
    <mergeCell ref="AE75:AE78"/>
    <mergeCell ref="AF75:AF78"/>
    <mergeCell ref="B12:AF12"/>
    <mergeCell ref="B13:AF13"/>
    <mergeCell ref="AB15:AB17"/>
    <mergeCell ref="AC15:AF15"/>
    <mergeCell ref="AD16:AF16"/>
    <mergeCell ref="A14:AF14"/>
    <mergeCell ref="AC16:AC17"/>
    <mergeCell ref="K16:K17"/>
    <mergeCell ref="L16:M16"/>
    <mergeCell ref="N16:N17"/>
    <mergeCell ref="I15:I17"/>
    <mergeCell ref="J15:J17"/>
    <mergeCell ref="K15:N15"/>
    <mergeCell ref="A15:A17"/>
    <mergeCell ref="V16:V17"/>
    <mergeCell ref="W16:W17"/>
    <mergeCell ref="X16:Y16"/>
    <mergeCell ref="Z16:Z17"/>
    <mergeCell ref="F15:F17"/>
    <mergeCell ref="G15:G17"/>
    <mergeCell ref="H15:H17"/>
    <mergeCell ref="AA5:AF5"/>
    <mergeCell ref="AA6:AF6"/>
    <mergeCell ref="C106:J106"/>
    <mergeCell ref="AE58:AE60"/>
    <mergeCell ref="AF58:AF60"/>
    <mergeCell ref="AC107:AF107"/>
    <mergeCell ref="AC143:AF143"/>
    <mergeCell ref="I92:I94"/>
    <mergeCell ref="A58:A60"/>
    <mergeCell ref="B58:B60"/>
    <mergeCell ref="C58:C60"/>
    <mergeCell ref="D58:D60"/>
    <mergeCell ref="E58:E60"/>
    <mergeCell ref="F58:F60"/>
    <mergeCell ref="G58:G60"/>
    <mergeCell ref="H58:H60"/>
    <mergeCell ref="I58:I60"/>
    <mergeCell ref="AF92:AF94"/>
    <mergeCell ref="A70:A74"/>
    <mergeCell ref="B70:B74"/>
    <mergeCell ref="C70:C74"/>
    <mergeCell ref="D70:D74"/>
    <mergeCell ref="E70:E74"/>
    <mergeCell ref="AC75:AC78"/>
  </mergeCells>
  <pageMargins left="0.39370078740157483" right="0.39370078740157483" top="0.98425196850393704" bottom="0.39370078740157483" header="0.11811023622047245" footer="0.11811023622047245"/>
  <pageSetup paperSize="9" scale="62" orientation="landscape" r:id="rId1"/>
  <rowBreaks count="2" manualBreakCount="2">
    <brk id="37" max="16383" man="1"/>
    <brk id="6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9"/>
  <sheetViews>
    <sheetView workbookViewId="0">
      <selection activeCell="M8" sqref="M8"/>
    </sheetView>
  </sheetViews>
  <sheetFormatPr defaultRowHeight="12.75" x14ac:dyDescent="0.2"/>
  <cols>
    <col min="1" max="1" width="3.28515625" style="81" customWidth="1"/>
    <col min="2" max="2" width="2.85546875" style="81" customWidth="1"/>
    <col min="3" max="3" width="9.140625" style="81"/>
    <col min="4" max="4" width="14.28515625" style="81" customWidth="1"/>
    <col min="5" max="5" width="4.140625" style="81" customWidth="1"/>
    <col min="6" max="6" width="7.28515625" style="81" customWidth="1"/>
    <col min="7" max="8" width="7.42578125" style="81" customWidth="1"/>
    <col min="9" max="9" width="5.7109375" style="81" customWidth="1"/>
    <col min="10" max="10" width="7.28515625" style="81" customWidth="1"/>
    <col min="11" max="11" width="7.42578125" style="81" customWidth="1"/>
    <col min="12" max="12" width="7.5703125" style="81" customWidth="1"/>
    <col min="13" max="13" width="6.85546875" style="81" customWidth="1"/>
    <col min="14" max="14" width="8.42578125" style="81" customWidth="1"/>
    <col min="15" max="15" width="8" style="81" customWidth="1"/>
    <col min="16" max="16" width="7.7109375" style="81" customWidth="1"/>
    <col min="17" max="17" width="5.7109375" style="81" customWidth="1"/>
    <col min="18" max="18" width="7.140625" style="81" customWidth="1"/>
    <col min="19" max="19" width="7.42578125" style="81" customWidth="1"/>
    <col min="20" max="20" width="7.28515625" style="81" customWidth="1"/>
    <col min="21" max="21" width="7.140625" style="81" customWidth="1"/>
    <col min="22" max="256" width="9.140625" style="81"/>
    <col min="257" max="257" width="3.28515625" style="81" customWidth="1"/>
    <col min="258" max="258" width="2.85546875" style="81" customWidth="1"/>
    <col min="259" max="259" width="9.140625" style="81"/>
    <col min="260" max="260" width="4.85546875" style="81" customWidth="1"/>
    <col min="261" max="261" width="4.140625" style="81" customWidth="1"/>
    <col min="262" max="262" width="7.28515625" style="81" customWidth="1"/>
    <col min="263" max="263" width="7.42578125" style="81" customWidth="1"/>
    <col min="264" max="264" width="6.5703125" style="81" customWidth="1"/>
    <col min="265" max="265" width="5.7109375" style="81" customWidth="1"/>
    <col min="266" max="266" width="7.28515625" style="81" customWidth="1"/>
    <col min="267" max="267" width="7.42578125" style="81" customWidth="1"/>
    <col min="268" max="268" width="6.7109375" style="81" customWidth="1"/>
    <col min="269" max="270" width="6.42578125" style="81" customWidth="1"/>
    <col min="271" max="271" width="7" style="81" customWidth="1"/>
    <col min="272" max="272" width="6.5703125" style="81" customWidth="1"/>
    <col min="273" max="273" width="5.7109375" style="81" customWidth="1"/>
    <col min="274" max="274" width="7.140625" style="81" customWidth="1"/>
    <col min="275" max="275" width="7.42578125" style="81" customWidth="1"/>
    <col min="276" max="276" width="7.28515625" style="81" customWidth="1"/>
    <col min="277" max="277" width="6.140625" style="81" customWidth="1"/>
    <col min="278" max="512" width="9.140625" style="81"/>
    <col min="513" max="513" width="3.28515625" style="81" customWidth="1"/>
    <col min="514" max="514" width="2.85546875" style="81" customWidth="1"/>
    <col min="515" max="515" width="9.140625" style="81"/>
    <col min="516" max="516" width="4.85546875" style="81" customWidth="1"/>
    <col min="517" max="517" width="4.140625" style="81" customWidth="1"/>
    <col min="518" max="518" width="7.28515625" style="81" customWidth="1"/>
    <col min="519" max="519" width="7.42578125" style="81" customWidth="1"/>
    <col min="520" max="520" width="6.5703125" style="81" customWidth="1"/>
    <col min="521" max="521" width="5.7109375" style="81" customWidth="1"/>
    <col min="522" max="522" width="7.28515625" style="81" customWidth="1"/>
    <col min="523" max="523" width="7.42578125" style="81" customWidth="1"/>
    <col min="524" max="524" width="6.7109375" style="81" customWidth="1"/>
    <col min="525" max="526" width="6.42578125" style="81" customWidth="1"/>
    <col min="527" max="527" width="7" style="81" customWidth="1"/>
    <col min="528" max="528" width="6.5703125" style="81" customWidth="1"/>
    <col min="529" max="529" width="5.7109375" style="81" customWidth="1"/>
    <col min="530" max="530" width="7.140625" style="81" customWidth="1"/>
    <col min="531" max="531" width="7.42578125" style="81" customWidth="1"/>
    <col min="532" max="532" width="7.28515625" style="81" customWidth="1"/>
    <col min="533" max="533" width="6.140625" style="81" customWidth="1"/>
    <col min="534" max="768" width="9.140625" style="81"/>
    <col min="769" max="769" width="3.28515625" style="81" customWidth="1"/>
    <col min="770" max="770" width="2.85546875" style="81" customWidth="1"/>
    <col min="771" max="771" width="9.140625" style="81"/>
    <col min="772" max="772" width="4.85546875" style="81" customWidth="1"/>
    <col min="773" max="773" width="4.140625" style="81" customWidth="1"/>
    <col min="774" max="774" width="7.28515625" style="81" customWidth="1"/>
    <col min="775" max="775" width="7.42578125" style="81" customWidth="1"/>
    <col min="776" max="776" width="6.5703125" style="81" customWidth="1"/>
    <col min="777" max="777" width="5.7109375" style="81" customWidth="1"/>
    <col min="778" max="778" width="7.28515625" style="81" customWidth="1"/>
    <col min="779" max="779" width="7.42578125" style="81" customWidth="1"/>
    <col min="780" max="780" width="6.7109375" style="81" customWidth="1"/>
    <col min="781" max="782" width="6.42578125" style="81" customWidth="1"/>
    <col min="783" max="783" width="7" style="81" customWidth="1"/>
    <col min="784" max="784" width="6.5703125" style="81" customWidth="1"/>
    <col min="785" max="785" width="5.7109375" style="81" customWidth="1"/>
    <col min="786" max="786" width="7.140625" style="81" customWidth="1"/>
    <col min="787" max="787" width="7.42578125" style="81" customWidth="1"/>
    <col min="788" max="788" width="7.28515625" style="81" customWidth="1"/>
    <col min="789" max="789" width="6.140625" style="81" customWidth="1"/>
    <col min="790" max="1024" width="9.140625" style="81"/>
    <col min="1025" max="1025" width="3.28515625" style="81" customWidth="1"/>
    <col min="1026" max="1026" width="2.85546875" style="81" customWidth="1"/>
    <col min="1027" max="1027" width="9.140625" style="81"/>
    <col min="1028" max="1028" width="4.85546875" style="81" customWidth="1"/>
    <col min="1029" max="1029" width="4.140625" style="81" customWidth="1"/>
    <col min="1030" max="1030" width="7.28515625" style="81" customWidth="1"/>
    <col min="1031" max="1031" width="7.42578125" style="81" customWidth="1"/>
    <col min="1032" max="1032" width="6.5703125" style="81" customWidth="1"/>
    <col min="1033" max="1033" width="5.7109375" style="81" customWidth="1"/>
    <col min="1034" max="1034" width="7.28515625" style="81" customWidth="1"/>
    <col min="1035" max="1035" width="7.42578125" style="81" customWidth="1"/>
    <col min="1036" max="1036" width="6.7109375" style="81" customWidth="1"/>
    <col min="1037" max="1038" width="6.42578125" style="81" customWidth="1"/>
    <col min="1039" max="1039" width="7" style="81" customWidth="1"/>
    <col min="1040" max="1040" width="6.5703125" style="81" customWidth="1"/>
    <col min="1041" max="1041" width="5.7109375" style="81" customWidth="1"/>
    <col min="1042" max="1042" width="7.140625" style="81" customWidth="1"/>
    <col min="1043" max="1043" width="7.42578125" style="81" customWidth="1"/>
    <col min="1044" max="1044" width="7.28515625" style="81" customWidth="1"/>
    <col min="1045" max="1045" width="6.140625" style="81" customWidth="1"/>
    <col min="1046" max="1280" width="9.140625" style="81"/>
    <col min="1281" max="1281" width="3.28515625" style="81" customWidth="1"/>
    <col min="1282" max="1282" width="2.85546875" style="81" customWidth="1"/>
    <col min="1283" max="1283" width="9.140625" style="81"/>
    <col min="1284" max="1284" width="4.85546875" style="81" customWidth="1"/>
    <col min="1285" max="1285" width="4.140625" style="81" customWidth="1"/>
    <col min="1286" max="1286" width="7.28515625" style="81" customWidth="1"/>
    <col min="1287" max="1287" width="7.42578125" style="81" customWidth="1"/>
    <col min="1288" max="1288" width="6.5703125" style="81" customWidth="1"/>
    <col min="1289" max="1289" width="5.7109375" style="81" customWidth="1"/>
    <col min="1290" max="1290" width="7.28515625" style="81" customWidth="1"/>
    <col min="1291" max="1291" width="7.42578125" style="81" customWidth="1"/>
    <col min="1292" max="1292" width="6.7109375" style="81" customWidth="1"/>
    <col min="1293" max="1294" width="6.42578125" style="81" customWidth="1"/>
    <col min="1295" max="1295" width="7" style="81" customWidth="1"/>
    <col min="1296" max="1296" width="6.5703125" style="81" customWidth="1"/>
    <col min="1297" max="1297" width="5.7109375" style="81" customWidth="1"/>
    <col min="1298" max="1298" width="7.140625" style="81" customWidth="1"/>
    <col min="1299" max="1299" width="7.42578125" style="81" customWidth="1"/>
    <col min="1300" max="1300" width="7.28515625" style="81" customWidth="1"/>
    <col min="1301" max="1301" width="6.140625" style="81" customWidth="1"/>
    <col min="1302" max="1536" width="9.140625" style="81"/>
    <col min="1537" max="1537" width="3.28515625" style="81" customWidth="1"/>
    <col min="1538" max="1538" width="2.85546875" style="81" customWidth="1"/>
    <col min="1539" max="1539" width="9.140625" style="81"/>
    <col min="1540" max="1540" width="4.85546875" style="81" customWidth="1"/>
    <col min="1541" max="1541" width="4.140625" style="81" customWidth="1"/>
    <col min="1542" max="1542" width="7.28515625" style="81" customWidth="1"/>
    <col min="1543" max="1543" width="7.42578125" style="81" customWidth="1"/>
    <col min="1544" max="1544" width="6.5703125" style="81" customWidth="1"/>
    <col min="1545" max="1545" width="5.7109375" style="81" customWidth="1"/>
    <col min="1546" max="1546" width="7.28515625" style="81" customWidth="1"/>
    <col min="1547" max="1547" width="7.42578125" style="81" customWidth="1"/>
    <col min="1548" max="1548" width="6.7109375" style="81" customWidth="1"/>
    <col min="1549" max="1550" width="6.42578125" style="81" customWidth="1"/>
    <col min="1551" max="1551" width="7" style="81" customWidth="1"/>
    <col min="1552" max="1552" width="6.5703125" style="81" customWidth="1"/>
    <col min="1553" max="1553" width="5.7109375" style="81" customWidth="1"/>
    <col min="1554" max="1554" width="7.140625" style="81" customWidth="1"/>
    <col min="1555" max="1555" width="7.42578125" style="81" customWidth="1"/>
    <col min="1556" max="1556" width="7.28515625" style="81" customWidth="1"/>
    <col min="1557" max="1557" width="6.140625" style="81" customWidth="1"/>
    <col min="1558" max="1792" width="9.140625" style="81"/>
    <col min="1793" max="1793" width="3.28515625" style="81" customWidth="1"/>
    <col min="1794" max="1794" width="2.85546875" style="81" customWidth="1"/>
    <col min="1795" max="1795" width="9.140625" style="81"/>
    <col min="1796" max="1796" width="4.85546875" style="81" customWidth="1"/>
    <col min="1797" max="1797" width="4.140625" style="81" customWidth="1"/>
    <col min="1798" max="1798" width="7.28515625" style="81" customWidth="1"/>
    <col min="1799" max="1799" width="7.42578125" style="81" customWidth="1"/>
    <col min="1800" max="1800" width="6.5703125" style="81" customWidth="1"/>
    <col min="1801" max="1801" width="5.7109375" style="81" customWidth="1"/>
    <col min="1802" max="1802" width="7.28515625" style="81" customWidth="1"/>
    <col min="1803" max="1803" width="7.42578125" style="81" customWidth="1"/>
    <col min="1804" max="1804" width="6.7109375" style="81" customWidth="1"/>
    <col min="1805" max="1806" width="6.42578125" style="81" customWidth="1"/>
    <col min="1807" max="1807" width="7" style="81" customWidth="1"/>
    <col min="1808" max="1808" width="6.5703125" style="81" customWidth="1"/>
    <col min="1809" max="1809" width="5.7109375" style="81" customWidth="1"/>
    <col min="1810" max="1810" width="7.140625" style="81" customWidth="1"/>
    <col min="1811" max="1811" width="7.42578125" style="81" customWidth="1"/>
    <col min="1812" max="1812" width="7.28515625" style="81" customWidth="1"/>
    <col min="1813" max="1813" width="6.140625" style="81" customWidth="1"/>
    <col min="1814" max="2048" width="9.140625" style="81"/>
    <col min="2049" max="2049" width="3.28515625" style="81" customWidth="1"/>
    <col min="2050" max="2050" width="2.85546875" style="81" customWidth="1"/>
    <col min="2051" max="2051" width="9.140625" style="81"/>
    <col min="2052" max="2052" width="4.85546875" style="81" customWidth="1"/>
    <col min="2053" max="2053" width="4.140625" style="81" customWidth="1"/>
    <col min="2054" max="2054" width="7.28515625" style="81" customWidth="1"/>
    <col min="2055" max="2055" width="7.42578125" style="81" customWidth="1"/>
    <col min="2056" max="2056" width="6.5703125" style="81" customWidth="1"/>
    <col min="2057" max="2057" width="5.7109375" style="81" customWidth="1"/>
    <col min="2058" max="2058" width="7.28515625" style="81" customWidth="1"/>
    <col min="2059" max="2059" width="7.42578125" style="81" customWidth="1"/>
    <col min="2060" max="2060" width="6.7109375" style="81" customWidth="1"/>
    <col min="2061" max="2062" width="6.42578125" style="81" customWidth="1"/>
    <col min="2063" max="2063" width="7" style="81" customWidth="1"/>
    <col min="2064" max="2064" width="6.5703125" style="81" customWidth="1"/>
    <col min="2065" max="2065" width="5.7109375" style="81" customWidth="1"/>
    <col min="2066" max="2066" width="7.140625" style="81" customWidth="1"/>
    <col min="2067" max="2067" width="7.42578125" style="81" customWidth="1"/>
    <col min="2068" max="2068" width="7.28515625" style="81" customWidth="1"/>
    <col min="2069" max="2069" width="6.140625" style="81" customWidth="1"/>
    <col min="2070" max="2304" width="9.140625" style="81"/>
    <col min="2305" max="2305" width="3.28515625" style="81" customWidth="1"/>
    <col min="2306" max="2306" width="2.85546875" style="81" customWidth="1"/>
    <col min="2307" max="2307" width="9.140625" style="81"/>
    <col min="2308" max="2308" width="4.85546875" style="81" customWidth="1"/>
    <col min="2309" max="2309" width="4.140625" style="81" customWidth="1"/>
    <col min="2310" max="2310" width="7.28515625" style="81" customWidth="1"/>
    <col min="2311" max="2311" width="7.42578125" style="81" customWidth="1"/>
    <col min="2312" max="2312" width="6.5703125" style="81" customWidth="1"/>
    <col min="2313" max="2313" width="5.7109375" style="81" customWidth="1"/>
    <col min="2314" max="2314" width="7.28515625" style="81" customWidth="1"/>
    <col min="2315" max="2315" width="7.42578125" style="81" customWidth="1"/>
    <col min="2316" max="2316" width="6.7109375" style="81" customWidth="1"/>
    <col min="2317" max="2318" width="6.42578125" style="81" customWidth="1"/>
    <col min="2319" max="2319" width="7" style="81" customWidth="1"/>
    <col min="2320" max="2320" width="6.5703125" style="81" customWidth="1"/>
    <col min="2321" max="2321" width="5.7109375" style="81" customWidth="1"/>
    <col min="2322" max="2322" width="7.140625" style="81" customWidth="1"/>
    <col min="2323" max="2323" width="7.42578125" style="81" customWidth="1"/>
    <col min="2324" max="2324" width="7.28515625" style="81" customWidth="1"/>
    <col min="2325" max="2325" width="6.140625" style="81" customWidth="1"/>
    <col min="2326" max="2560" width="9.140625" style="81"/>
    <col min="2561" max="2561" width="3.28515625" style="81" customWidth="1"/>
    <col min="2562" max="2562" width="2.85546875" style="81" customWidth="1"/>
    <col min="2563" max="2563" width="9.140625" style="81"/>
    <col min="2564" max="2564" width="4.85546875" style="81" customWidth="1"/>
    <col min="2565" max="2565" width="4.140625" style="81" customWidth="1"/>
    <col min="2566" max="2566" width="7.28515625" style="81" customWidth="1"/>
    <col min="2567" max="2567" width="7.42578125" style="81" customWidth="1"/>
    <col min="2568" max="2568" width="6.5703125" style="81" customWidth="1"/>
    <col min="2569" max="2569" width="5.7109375" style="81" customWidth="1"/>
    <col min="2570" max="2570" width="7.28515625" style="81" customWidth="1"/>
    <col min="2571" max="2571" width="7.42578125" style="81" customWidth="1"/>
    <col min="2572" max="2572" width="6.7109375" style="81" customWidth="1"/>
    <col min="2573" max="2574" width="6.42578125" style="81" customWidth="1"/>
    <col min="2575" max="2575" width="7" style="81" customWidth="1"/>
    <col min="2576" max="2576" width="6.5703125" style="81" customWidth="1"/>
    <col min="2577" max="2577" width="5.7109375" style="81" customWidth="1"/>
    <col min="2578" max="2578" width="7.140625" style="81" customWidth="1"/>
    <col min="2579" max="2579" width="7.42578125" style="81" customWidth="1"/>
    <col min="2580" max="2580" width="7.28515625" style="81" customWidth="1"/>
    <col min="2581" max="2581" width="6.140625" style="81" customWidth="1"/>
    <col min="2582" max="2816" width="9.140625" style="81"/>
    <col min="2817" max="2817" width="3.28515625" style="81" customWidth="1"/>
    <col min="2818" max="2818" width="2.85546875" style="81" customWidth="1"/>
    <col min="2819" max="2819" width="9.140625" style="81"/>
    <col min="2820" max="2820" width="4.85546875" style="81" customWidth="1"/>
    <col min="2821" max="2821" width="4.140625" style="81" customWidth="1"/>
    <col min="2822" max="2822" width="7.28515625" style="81" customWidth="1"/>
    <col min="2823" max="2823" width="7.42578125" style="81" customWidth="1"/>
    <col min="2824" max="2824" width="6.5703125" style="81" customWidth="1"/>
    <col min="2825" max="2825" width="5.7109375" style="81" customWidth="1"/>
    <col min="2826" max="2826" width="7.28515625" style="81" customWidth="1"/>
    <col min="2827" max="2827" width="7.42578125" style="81" customWidth="1"/>
    <col min="2828" max="2828" width="6.7109375" style="81" customWidth="1"/>
    <col min="2829" max="2830" width="6.42578125" style="81" customWidth="1"/>
    <col min="2831" max="2831" width="7" style="81" customWidth="1"/>
    <col min="2832" max="2832" width="6.5703125" style="81" customWidth="1"/>
    <col min="2833" max="2833" width="5.7109375" style="81" customWidth="1"/>
    <col min="2834" max="2834" width="7.140625" style="81" customWidth="1"/>
    <col min="2835" max="2835" width="7.42578125" style="81" customWidth="1"/>
    <col min="2836" max="2836" width="7.28515625" style="81" customWidth="1"/>
    <col min="2837" max="2837" width="6.140625" style="81" customWidth="1"/>
    <col min="2838" max="3072" width="9.140625" style="81"/>
    <col min="3073" max="3073" width="3.28515625" style="81" customWidth="1"/>
    <col min="3074" max="3074" width="2.85546875" style="81" customWidth="1"/>
    <col min="3075" max="3075" width="9.140625" style="81"/>
    <col min="3076" max="3076" width="4.85546875" style="81" customWidth="1"/>
    <col min="3077" max="3077" width="4.140625" style="81" customWidth="1"/>
    <col min="3078" max="3078" width="7.28515625" style="81" customWidth="1"/>
    <col min="3079" max="3079" width="7.42578125" style="81" customWidth="1"/>
    <col min="3080" max="3080" width="6.5703125" style="81" customWidth="1"/>
    <col min="3081" max="3081" width="5.7109375" style="81" customWidth="1"/>
    <col min="3082" max="3082" width="7.28515625" style="81" customWidth="1"/>
    <col min="3083" max="3083" width="7.42578125" style="81" customWidth="1"/>
    <col min="3084" max="3084" width="6.7109375" style="81" customWidth="1"/>
    <col min="3085" max="3086" width="6.42578125" style="81" customWidth="1"/>
    <col min="3087" max="3087" width="7" style="81" customWidth="1"/>
    <col min="3088" max="3088" width="6.5703125" style="81" customWidth="1"/>
    <col min="3089" max="3089" width="5.7109375" style="81" customWidth="1"/>
    <col min="3090" max="3090" width="7.140625" style="81" customWidth="1"/>
    <col min="3091" max="3091" width="7.42578125" style="81" customWidth="1"/>
    <col min="3092" max="3092" width="7.28515625" style="81" customWidth="1"/>
    <col min="3093" max="3093" width="6.140625" style="81" customWidth="1"/>
    <col min="3094" max="3328" width="9.140625" style="81"/>
    <col min="3329" max="3329" width="3.28515625" style="81" customWidth="1"/>
    <col min="3330" max="3330" width="2.85546875" style="81" customWidth="1"/>
    <col min="3331" max="3331" width="9.140625" style="81"/>
    <col min="3332" max="3332" width="4.85546875" style="81" customWidth="1"/>
    <col min="3333" max="3333" width="4.140625" style="81" customWidth="1"/>
    <col min="3334" max="3334" width="7.28515625" style="81" customWidth="1"/>
    <col min="3335" max="3335" width="7.42578125" style="81" customWidth="1"/>
    <col min="3336" max="3336" width="6.5703125" style="81" customWidth="1"/>
    <col min="3337" max="3337" width="5.7109375" style="81" customWidth="1"/>
    <col min="3338" max="3338" width="7.28515625" style="81" customWidth="1"/>
    <col min="3339" max="3339" width="7.42578125" style="81" customWidth="1"/>
    <col min="3340" max="3340" width="6.7109375" style="81" customWidth="1"/>
    <col min="3341" max="3342" width="6.42578125" style="81" customWidth="1"/>
    <col min="3343" max="3343" width="7" style="81" customWidth="1"/>
    <col min="3344" max="3344" width="6.5703125" style="81" customWidth="1"/>
    <col min="3345" max="3345" width="5.7109375" style="81" customWidth="1"/>
    <col min="3346" max="3346" width="7.140625" style="81" customWidth="1"/>
    <col min="3347" max="3347" width="7.42578125" style="81" customWidth="1"/>
    <col min="3348" max="3348" width="7.28515625" style="81" customWidth="1"/>
    <col min="3349" max="3349" width="6.140625" style="81" customWidth="1"/>
    <col min="3350" max="3584" width="9.140625" style="81"/>
    <col min="3585" max="3585" width="3.28515625" style="81" customWidth="1"/>
    <col min="3586" max="3586" width="2.85546875" style="81" customWidth="1"/>
    <col min="3587" max="3587" width="9.140625" style="81"/>
    <col min="3588" max="3588" width="4.85546875" style="81" customWidth="1"/>
    <col min="3589" max="3589" width="4.140625" style="81" customWidth="1"/>
    <col min="3590" max="3590" width="7.28515625" style="81" customWidth="1"/>
    <col min="3591" max="3591" width="7.42578125" style="81" customWidth="1"/>
    <col min="3592" max="3592" width="6.5703125" style="81" customWidth="1"/>
    <col min="3593" max="3593" width="5.7109375" style="81" customWidth="1"/>
    <col min="3594" max="3594" width="7.28515625" style="81" customWidth="1"/>
    <col min="3595" max="3595" width="7.42578125" style="81" customWidth="1"/>
    <col min="3596" max="3596" width="6.7109375" style="81" customWidth="1"/>
    <col min="3597" max="3598" width="6.42578125" style="81" customWidth="1"/>
    <col min="3599" max="3599" width="7" style="81" customWidth="1"/>
    <col min="3600" max="3600" width="6.5703125" style="81" customWidth="1"/>
    <col min="3601" max="3601" width="5.7109375" style="81" customWidth="1"/>
    <col min="3602" max="3602" width="7.140625" style="81" customWidth="1"/>
    <col min="3603" max="3603" width="7.42578125" style="81" customWidth="1"/>
    <col min="3604" max="3604" width="7.28515625" style="81" customWidth="1"/>
    <col min="3605" max="3605" width="6.140625" style="81" customWidth="1"/>
    <col min="3606" max="3840" width="9.140625" style="81"/>
    <col min="3841" max="3841" width="3.28515625" style="81" customWidth="1"/>
    <col min="3842" max="3842" width="2.85546875" style="81" customWidth="1"/>
    <col min="3843" max="3843" width="9.140625" style="81"/>
    <col min="3844" max="3844" width="4.85546875" style="81" customWidth="1"/>
    <col min="3845" max="3845" width="4.140625" style="81" customWidth="1"/>
    <col min="3846" max="3846" width="7.28515625" style="81" customWidth="1"/>
    <col min="3847" max="3847" width="7.42578125" style="81" customWidth="1"/>
    <col min="3848" max="3848" width="6.5703125" style="81" customWidth="1"/>
    <col min="3849" max="3849" width="5.7109375" style="81" customWidth="1"/>
    <col min="3850" max="3850" width="7.28515625" style="81" customWidth="1"/>
    <col min="3851" max="3851" width="7.42578125" style="81" customWidth="1"/>
    <col min="3852" max="3852" width="6.7109375" style="81" customWidth="1"/>
    <col min="3853" max="3854" width="6.42578125" style="81" customWidth="1"/>
    <col min="3855" max="3855" width="7" style="81" customWidth="1"/>
    <col min="3856" max="3856" width="6.5703125" style="81" customWidth="1"/>
    <col min="3857" max="3857" width="5.7109375" style="81" customWidth="1"/>
    <col min="3858" max="3858" width="7.140625" style="81" customWidth="1"/>
    <col min="3859" max="3859" width="7.42578125" style="81" customWidth="1"/>
    <col min="3860" max="3860" width="7.28515625" style="81" customWidth="1"/>
    <col min="3861" max="3861" width="6.140625" style="81" customWidth="1"/>
    <col min="3862" max="4096" width="9.140625" style="81"/>
    <col min="4097" max="4097" width="3.28515625" style="81" customWidth="1"/>
    <col min="4098" max="4098" width="2.85546875" style="81" customWidth="1"/>
    <col min="4099" max="4099" width="9.140625" style="81"/>
    <col min="4100" max="4100" width="4.85546875" style="81" customWidth="1"/>
    <col min="4101" max="4101" width="4.140625" style="81" customWidth="1"/>
    <col min="4102" max="4102" width="7.28515625" style="81" customWidth="1"/>
    <col min="4103" max="4103" width="7.42578125" style="81" customWidth="1"/>
    <col min="4104" max="4104" width="6.5703125" style="81" customWidth="1"/>
    <col min="4105" max="4105" width="5.7109375" style="81" customWidth="1"/>
    <col min="4106" max="4106" width="7.28515625" style="81" customWidth="1"/>
    <col min="4107" max="4107" width="7.42578125" style="81" customWidth="1"/>
    <col min="4108" max="4108" width="6.7109375" style="81" customWidth="1"/>
    <col min="4109" max="4110" width="6.42578125" style="81" customWidth="1"/>
    <col min="4111" max="4111" width="7" style="81" customWidth="1"/>
    <col min="4112" max="4112" width="6.5703125" style="81" customWidth="1"/>
    <col min="4113" max="4113" width="5.7109375" style="81" customWidth="1"/>
    <col min="4114" max="4114" width="7.140625" style="81" customWidth="1"/>
    <col min="4115" max="4115" width="7.42578125" style="81" customWidth="1"/>
    <col min="4116" max="4116" width="7.28515625" style="81" customWidth="1"/>
    <col min="4117" max="4117" width="6.140625" style="81" customWidth="1"/>
    <col min="4118" max="4352" width="9.140625" style="81"/>
    <col min="4353" max="4353" width="3.28515625" style="81" customWidth="1"/>
    <col min="4354" max="4354" width="2.85546875" style="81" customWidth="1"/>
    <col min="4355" max="4355" width="9.140625" style="81"/>
    <col min="4356" max="4356" width="4.85546875" style="81" customWidth="1"/>
    <col min="4357" max="4357" width="4.140625" style="81" customWidth="1"/>
    <col min="4358" max="4358" width="7.28515625" style="81" customWidth="1"/>
    <col min="4359" max="4359" width="7.42578125" style="81" customWidth="1"/>
    <col min="4360" max="4360" width="6.5703125" style="81" customWidth="1"/>
    <col min="4361" max="4361" width="5.7109375" style="81" customWidth="1"/>
    <col min="4362" max="4362" width="7.28515625" style="81" customWidth="1"/>
    <col min="4363" max="4363" width="7.42578125" style="81" customWidth="1"/>
    <col min="4364" max="4364" width="6.7109375" style="81" customWidth="1"/>
    <col min="4365" max="4366" width="6.42578125" style="81" customWidth="1"/>
    <col min="4367" max="4367" width="7" style="81" customWidth="1"/>
    <col min="4368" max="4368" width="6.5703125" style="81" customWidth="1"/>
    <col min="4369" max="4369" width="5.7109375" style="81" customWidth="1"/>
    <col min="4370" max="4370" width="7.140625" style="81" customWidth="1"/>
    <col min="4371" max="4371" width="7.42578125" style="81" customWidth="1"/>
    <col min="4372" max="4372" width="7.28515625" style="81" customWidth="1"/>
    <col min="4373" max="4373" width="6.140625" style="81" customWidth="1"/>
    <col min="4374" max="4608" width="9.140625" style="81"/>
    <col min="4609" max="4609" width="3.28515625" style="81" customWidth="1"/>
    <col min="4610" max="4610" width="2.85546875" style="81" customWidth="1"/>
    <col min="4611" max="4611" width="9.140625" style="81"/>
    <col min="4612" max="4612" width="4.85546875" style="81" customWidth="1"/>
    <col min="4613" max="4613" width="4.140625" style="81" customWidth="1"/>
    <col min="4614" max="4614" width="7.28515625" style="81" customWidth="1"/>
    <col min="4615" max="4615" width="7.42578125" style="81" customWidth="1"/>
    <col min="4616" max="4616" width="6.5703125" style="81" customWidth="1"/>
    <col min="4617" max="4617" width="5.7109375" style="81" customWidth="1"/>
    <col min="4618" max="4618" width="7.28515625" style="81" customWidth="1"/>
    <col min="4619" max="4619" width="7.42578125" style="81" customWidth="1"/>
    <col min="4620" max="4620" width="6.7109375" style="81" customWidth="1"/>
    <col min="4621" max="4622" width="6.42578125" style="81" customWidth="1"/>
    <col min="4623" max="4623" width="7" style="81" customWidth="1"/>
    <col min="4624" max="4624" width="6.5703125" style="81" customWidth="1"/>
    <col min="4625" max="4625" width="5.7109375" style="81" customWidth="1"/>
    <col min="4626" max="4626" width="7.140625" style="81" customWidth="1"/>
    <col min="4627" max="4627" width="7.42578125" style="81" customWidth="1"/>
    <col min="4628" max="4628" width="7.28515625" style="81" customWidth="1"/>
    <col min="4629" max="4629" width="6.140625" style="81" customWidth="1"/>
    <col min="4630" max="4864" width="9.140625" style="81"/>
    <col min="4865" max="4865" width="3.28515625" style="81" customWidth="1"/>
    <col min="4866" max="4866" width="2.85546875" style="81" customWidth="1"/>
    <col min="4867" max="4867" width="9.140625" style="81"/>
    <col min="4868" max="4868" width="4.85546875" style="81" customWidth="1"/>
    <col min="4869" max="4869" width="4.140625" style="81" customWidth="1"/>
    <col min="4870" max="4870" width="7.28515625" style="81" customWidth="1"/>
    <col min="4871" max="4871" width="7.42578125" style="81" customWidth="1"/>
    <col min="4872" max="4872" width="6.5703125" style="81" customWidth="1"/>
    <col min="4873" max="4873" width="5.7109375" style="81" customWidth="1"/>
    <col min="4874" max="4874" width="7.28515625" style="81" customWidth="1"/>
    <col min="4875" max="4875" width="7.42578125" style="81" customWidth="1"/>
    <col min="4876" max="4876" width="6.7109375" style="81" customWidth="1"/>
    <col min="4877" max="4878" width="6.42578125" style="81" customWidth="1"/>
    <col min="4879" max="4879" width="7" style="81" customWidth="1"/>
    <col min="4880" max="4880" width="6.5703125" style="81" customWidth="1"/>
    <col min="4881" max="4881" width="5.7109375" style="81" customWidth="1"/>
    <col min="4882" max="4882" width="7.140625" style="81" customWidth="1"/>
    <col min="4883" max="4883" width="7.42578125" style="81" customWidth="1"/>
    <col min="4884" max="4884" width="7.28515625" style="81" customWidth="1"/>
    <col min="4885" max="4885" width="6.140625" style="81" customWidth="1"/>
    <col min="4886" max="5120" width="9.140625" style="81"/>
    <col min="5121" max="5121" width="3.28515625" style="81" customWidth="1"/>
    <col min="5122" max="5122" width="2.85546875" style="81" customWidth="1"/>
    <col min="5123" max="5123" width="9.140625" style="81"/>
    <col min="5124" max="5124" width="4.85546875" style="81" customWidth="1"/>
    <col min="5125" max="5125" width="4.140625" style="81" customWidth="1"/>
    <col min="5126" max="5126" width="7.28515625" style="81" customWidth="1"/>
    <col min="5127" max="5127" width="7.42578125" style="81" customWidth="1"/>
    <col min="5128" max="5128" width="6.5703125" style="81" customWidth="1"/>
    <col min="5129" max="5129" width="5.7109375" style="81" customWidth="1"/>
    <col min="5130" max="5130" width="7.28515625" style="81" customWidth="1"/>
    <col min="5131" max="5131" width="7.42578125" style="81" customWidth="1"/>
    <col min="5132" max="5132" width="6.7109375" style="81" customWidth="1"/>
    <col min="5133" max="5134" width="6.42578125" style="81" customWidth="1"/>
    <col min="5135" max="5135" width="7" style="81" customWidth="1"/>
    <col min="5136" max="5136" width="6.5703125" style="81" customWidth="1"/>
    <col min="5137" max="5137" width="5.7109375" style="81" customWidth="1"/>
    <col min="5138" max="5138" width="7.140625" style="81" customWidth="1"/>
    <col min="5139" max="5139" width="7.42578125" style="81" customWidth="1"/>
    <col min="5140" max="5140" width="7.28515625" style="81" customWidth="1"/>
    <col min="5141" max="5141" width="6.140625" style="81" customWidth="1"/>
    <col min="5142" max="5376" width="9.140625" style="81"/>
    <col min="5377" max="5377" width="3.28515625" style="81" customWidth="1"/>
    <col min="5378" max="5378" width="2.85546875" style="81" customWidth="1"/>
    <col min="5379" max="5379" width="9.140625" style="81"/>
    <col min="5380" max="5380" width="4.85546875" style="81" customWidth="1"/>
    <col min="5381" max="5381" width="4.140625" style="81" customWidth="1"/>
    <col min="5382" max="5382" width="7.28515625" style="81" customWidth="1"/>
    <col min="5383" max="5383" width="7.42578125" style="81" customWidth="1"/>
    <col min="5384" max="5384" width="6.5703125" style="81" customWidth="1"/>
    <col min="5385" max="5385" width="5.7109375" style="81" customWidth="1"/>
    <col min="5386" max="5386" width="7.28515625" style="81" customWidth="1"/>
    <col min="5387" max="5387" width="7.42578125" style="81" customWidth="1"/>
    <col min="5388" max="5388" width="6.7109375" style="81" customWidth="1"/>
    <col min="5389" max="5390" width="6.42578125" style="81" customWidth="1"/>
    <col min="5391" max="5391" width="7" style="81" customWidth="1"/>
    <col min="5392" max="5392" width="6.5703125" style="81" customWidth="1"/>
    <col min="5393" max="5393" width="5.7109375" style="81" customWidth="1"/>
    <col min="5394" max="5394" width="7.140625" style="81" customWidth="1"/>
    <col min="5395" max="5395" width="7.42578125" style="81" customWidth="1"/>
    <col min="5396" max="5396" width="7.28515625" style="81" customWidth="1"/>
    <col min="5397" max="5397" width="6.140625" style="81" customWidth="1"/>
    <col min="5398" max="5632" width="9.140625" style="81"/>
    <col min="5633" max="5633" width="3.28515625" style="81" customWidth="1"/>
    <col min="5634" max="5634" width="2.85546875" style="81" customWidth="1"/>
    <col min="5635" max="5635" width="9.140625" style="81"/>
    <col min="5636" max="5636" width="4.85546875" style="81" customWidth="1"/>
    <col min="5637" max="5637" width="4.140625" style="81" customWidth="1"/>
    <col min="5638" max="5638" width="7.28515625" style="81" customWidth="1"/>
    <col min="5639" max="5639" width="7.42578125" style="81" customWidth="1"/>
    <col min="5640" max="5640" width="6.5703125" style="81" customWidth="1"/>
    <col min="5641" max="5641" width="5.7109375" style="81" customWidth="1"/>
    <col min="5642" max="5642" width="7.28515625" style="81" customWidth="1"/>
    <col min="5643" max="5643" width="7.42578125" style="81" customWidth="1"/>
    <col min="5644" max="5644" width="6.7109375" style="81" customWidth="1"/>
    <col min="5645" max="5646" width="6.42578125" style="81" customWidth="1"/>
    <col min="5647" max="5647" width="7" style="81" customWidth="1"/>
    <col min="5648" max="5648" width="6.5703125" style="81" customWidth="1"/>
    <col min="5649" max="5649" width="5.7109375" style="81" customWidth="1"/>
    <col min="5650" max="5650" width="7.140625" style="81" customWidth="1"/>
    <col min="5651" max="5651" width="7.42578125" style="81" customWidth="1"/>
    <col min="5652" max="5652" width="7.28515625" style="81" customWidth="1"/>
    <col min="5653" max="5653" width="6.140625" style="81" customWidth="1"/>
    <col min="5654" max="5888" width="9.140625" style="81"/>
    <col min="5889" max="5889" width="3.28515625" style="81" customWidth="1"/>
    <col min="5890" max="5890" width="2.85546875" style="81" customWidth="1"/>
    <col min="5891" max="5891" width="9.140625" style="81"/>
    <col min="5892" max="5892" width="4.85546875" style="81" customWidth="1"/>
    <col min="5893" max="5893" width="4.140625" style="81" customWidth="1"/>
    <col min="5894" max="5894" width="7.28515625" style="81" customWidth="1"/>
    <col min="5895" max="5895" width="7.42578125" style="81" customWidth="1"/>
    <col min="5896" max="5896" width="6.5703125" style="81" customWidth="1"/>
    <col min="5897" max="5897" width="5.7109375" style="81" customWidth="1"/>
    <col min="5898" max="5898" width="7.28515625" style="81" customWidth="1"/>
    <col min="5899" max="5899" width="7.42578125" style="81" customWidth="1"/>
    <col min="5900" max="5900" width="6.7109375" style="81" customWidth="1"/>
    <col min="5901" max="5902" width="6.42578125" style="81" customWidth="1"/>
    <col min="5903" max="5903" width="7" style="81" customWidth="1"/>
    <col min="5904" max="5904" width="6.5703125" style="81" customWidth="1"/>
    <col min="5905" max="5905" width="5.7109375" style="81" customWidth="1"/>
    <col min="5906" max="5906" width="7.140625" style="81" customWidth="1"/>
    <col min="5907" max="5907" width="7.42578125" style="81" customWidth="1"/>
    <col min="5908" max="5908" width="7.28515625" style="81" customWidth="1"/>
    <col min="5909" max="5909" width="6.140625" style="81" customWidth="1"/>
    <col min="5910" max="6144" width="9.140625" style="81"/>
    <col min="6145" max="6145" width="3.28515625" style="81" customWidth="1"/>
    <col min="6146" max="6146" width="2.85546875" style="81" customWidth="1"/>
    <col min="6147" max="6147" width="9.140625" style="81"/>
    <col min="6148" max="6148" width="4.85546875" style="81" customWidth="1"/>
    <col min="6149" max="6149" width="4.140625" style="81" customWidth="1"/>
    <col min="6150" max="6150" width="7.28515625" style="81" customWidth="1"/>
    <col min="6151" max="6151" width="7.42578125" style="81" customWidth="1"/>
    <col min="6152" max="6152" width="6.5703125" style="81" customWidth="1"/>
    <col min="6153" max="6153" width="5.7109375" style="81" customWidth="1"/>
    <col min="6154" max="6154" width="7.28515625" style="81" customWidth="1"/>
    <col min="6155" max="6155" width="7.42578125" style="81" customWidth="1"/>
    <col min="6156" max="6156" width="6.7109375" style="81" customWidth="1"/>
    <col min="6157" max="6158" width="6.42578125" style="81" customWidth="1"/>
    <col min="6159" max="6159" width="7" style="81" customWidth="1"/>
    <col min="6160" max="6160" width="6.5703125" style="81" customWidth="1"/>
    <col min="6161" max="6161" width="5.7109375" style="81" customWidth="1"/>
    <col min="6162" max="6162" width="7.140625" style="81" customWidth="1"/>
    <col min="6163" max="6163" width="7.42578125" style="81" customWidth="1"/>
    <col min="6164" max="6164" width="7.28515625" style="81" customWidth="1"/>
    <col min="6165" max="6165" width="6.140625" style="81" customWidth="1"/>
    <col min="6166" max="6400" width="9.140625" style="81"/>
    <col min="6401" max="6401" width="3.28515625" style="81" customWidth="1"/>
    <col min="6402" max="6402" width="2.85546875" style="81" customWidth="1"/>
    <col min="6403" max="6403" width="9.140625" style="81"/>
    <col min="6404" max="6404" width="4.85546875" style="81" customWidth="1"/>
    <col min="6405" max="6405" width="4.140625" style="81" customWidth="1"/>
    <col min="6406" max="6406" width="7.28515625" style="81" customWidth="1"/>
    <col min="6407" max="6407" width="7.42578125" style="81" customWidth="1"/>
    <col min="6408" max="6408" width="6.5703125" style="81" customWidth="1"/>
    <col min="6409" max="6409" width="5.7109375" style="81" customWidth="1"/>
    <col min="6410" max="6410" width="7.28515625" style="81" customWidth="1"/>
    <col min="6411" max="6411" width="7.42578125" style="81" customWidth="1"/>
    <col min="6412" max="6412" width="6.7109375" style="81" customWidth="1"/>
    <col min="6413" max="6414" width="6.42578125" style="81" customWidth="1"/>
    <col min="6415" max="6415" width="7" style="81" customWidth="1"/>
    <col min="6416" max="6416" width="6.5703125" style="81" customWidth="1"/>
    <col min="6417" max="6417" width="5.7109375" style="81" customWidth="1"/>
    <col min="6418" max="6418" width="7.140625" style="81" customWidth="1"/>
    <col min="6419" max="6419" width="7.42578125" style="81" customWidth="1"/>
    <col min="6420" max="6420" width="7.28515625" style="81" customWidth="1"/>
    <col min="6421" max="6421" width="6.140625" style="81" customWidth="1"/>
    <col min="6422" max="6656" width="9.140625" style="81"/>
    <col min="6657" max="6657" width="3.28515625" style="81" customWidth="1"/>
    <col min="6658" max="6658" width="2.85546875" style="81" customWidth="1"/>
    <col min="6659" max="6659" width="9.140625" style="81"/>
    <col min="6660" max="6660" width="4.85546875" style="81" customWidth="1"/>
    <col min="6661" max="6661" width="4.140625" style="81" customWidth="1"/>
    <col min="6662" max="6662" width="7.28515625" style="81" customWidth="1"/>
    <col min="6663" max="6663" width="7.42578125" style="81" customWidth="1"/>
    <col min="6664" max="6664" width="6.5703125" style="81" customWidth="1"/>
    <col min="6665" max="6665" width="5.7109375" style="81" customWidth="1"/>
    <col min="6666" max="6666" width="7.28515625" style="81" customWidth="1"/>
    <col min="6667" max="6667" width="7.42578125" style="81" customWidth="1"/>
    <col min="6668" max="6668" width="6.7109375" style="81" customWidth="1"/>
    <col min="6669" max="6670" width="6.42578125" style="81" customWidth="1"/>
    <col min="6671" max="6671" width="7" style="81" customWidth="1"/>
    <col min="6672" max="6672" width="6.5703125" style="81" customWidth="1"/>
    <col min="6673" max="6673" width="5.7109375" style="81" customWidth="1"/>
    <col min="6674" max="6674" width="7.140625" style="81" customWidth="1"/>
    <col min="6675" max="6675" width="7.42578125" style="81" customWidth="1"/>
    <col min="6676" max="6676" width="7.28515625" style="81" customWidth="1"/>
    <col min="6677" max="6677" width="6.140625" style="81" customWidth="1"/>
    <col min="6678" max="6912" width="9.140625" style="81"/>
    <col min="6913" max="6913" width="3.28515625" style="81" customWidth="1"/>
    <col min="6914" max="6914" width="2.85546875" style="81" customWidth="1"/>
    <col min="6915" max="6915" width="9.140625" style="81"/>
    <col min="6916" max="6916" width="4.85546875" style="81" customWidth="1"/>
    <col min="6917" max="6917" width="4.140625" style="81" customWidth="1"/>
    <col min="6918" max="6918" width="7.28515625" style="81" customWidth="1"/>
    <col min="6919" max="6919" width="7.42578125" style="81" customWidth="1"/>
    <col min="6920" max="6920" width="6.5703125" style="81" customWidth="1"/>
    <col min="6921" max="6921" width="5.7109375" style="81" customWidth="1"/>
    <col min="6922" max="6922" width="7.28515625" style="81" customWidth="1"/>
    <col min="6923" max="6923" width="7.42578125" style="81" customWidth="1"/>
    <col min="6924" max="6924" width="6.7109375" style="81" customWidth="1"/>
    <col min="6925" max="6926" width="6.42578125" style="81" customWidth="1"/>
    <col min="6927" max="6927" width="7" style="81" customWidth="1"/>
    <col min="6928" max="6928" width="6.5703125" style="81" customWidth="1"/>
    <col min="6929" max="6929" width="5.7109375" style="81" customWidth="1"/>
    <col min="6930" max="6930" width="7.140625" style="81" customWidth="1"/>
    <col min="6931" max="6931" width="7.42578125" style="81" customWidth="1"/>
    <col min="6932" max="6932" width="7.28515625" style="81" customWidth="1"/>
    <col min="6933" max="6933" width="6.140625" style="81" customWidth="1"/>
    <col min="6934" max="7168" width="9.140625" style="81"/>
    <col min="7169" max="7169" width="3.28515625" style="81" customWidth="1"/>
    <col min="7170" max="7170" width="2.85546875" style="81" customWidth="1"/>
    <col min="7171" max="7171" width="9.140625" style="81"/>
    <col min="7172" max="7172" width="4.85546875" style="81" customWidth="1"/>
    <col min="7173" max="7173" width="4.140625" style="81" customWidth="1"/>
    <col min="7174" max="7174" width="7.28515625" style="81" customWidth="1"/>
    <col min="7175" max="7175" width="7.42578125" style="81" customWidth="1"/>
    <col min="7176" max="7176" width="6.5703125" style="81" customWidth="1"/>
    <col min="7177" max="7177" width="5.7109375" style="81" customWidth="1"/>
    <col min="7178" max="7178" width="7.28515625" style="81" customWidth="1"/>
    <col min="7179" max="7179" width="7.42578125" style="81" customWidth="1"/>
    <col min="7180" max="7180" width="6.7109375" style="81" customWidth="1"/>
    <col min="7181" max="7182" width="6.42578125" style="81" customWidth="1"/>
    <col min="7183" max="7183" width="7" style="81" customWidth="1"/>
    <col min="7184" max="7184" width="6.5703125" style="81" customWidth="1"/>
    <col min="7185" max="7185" width="5.7109375" style="81" customWidth="1"/>
    <col min="7186" max="7186" width="7.140625" style="81" customWidth="1"/>
    <col min="7187" max="7187" width="7.42578125" style="81" customWidth="1"/>
    <col min="7188" max="7188" width="7.28515625" style="81" customWidth="1"/>
    <col min="7189" max="7189" width="6.140625" style="81" customWidth="1"/>
    <col min="7190" max="7424" width="9.140625" style="81"/>
    <col min="7425" max="7425" width="3.28515625" style="81" customWidth="1"/>
    <col min="7426" max="7426" width="2.85546875" style="81" customWidth="1"/>
    <col min="7427" max="7427" width="9.140625" style="81"/>
    <col min="7428" max="7428" width="4.85546875" style="81" customWidth="1"/>
    <col min="7429" max="7429" width="4.140625" style="81" customWidth="1"/>
    <col min="7430" max="7430" width="7.28515625" style="81" customWidth="1"/>
    <col min="7431" max="7431" width="7.42578125" style="81" customWidth="1"/>
    <col min="7432" max="7432" width="6.5703125" style="81" customWidth="1"/>
    <col min="7433" max="7433" width="5.7109375" style="81" customWidth="1"/>
    <col min="7434" max="7434" width="7.28515625" style="81" customWidth="1"/>
    <col min="7435" max="7435" width="7.42578125" style="81" customWidth="1"/>
    <col min="7436" max="7436" width="6.7109375" style="81" customWidth="1"/>
    <col min="7437" max="7438" width="6.42578125" style="81" customWidth="1"/>
    <col min="7439" max="7439" width="7" style="81" customWidth="1"/>
    <col min="7440" max="7440" width="6.5703125" style="81" customWidth="1"/>
    <col min="7441" max="7441" width="5.7109375" style="81" customWidth="1"/>
    <col min="7442" max="7442" width="7.140625" style="81" customWidth="1"/>
    <col min="7443" max="7443" width="7.42578125" style="81" customWidth="1"/>
    <col min="7444" max="7444" width="7.28515625" style="81" customWidth="1"/>
    <col min="7445" max="7445" width="6.140625" style="81" customWidth="1"/>
    <col min="7446" max="7680" width="9.140625" style="81"/>
    <col min="7681" max="7681" width="3.28515625" style="81" customWidth="1"/>
    <col min="7682" max="7682" width="2.85546875" style="81" customWidth="1"/>
    <col min="7683" max="7683" width="9.140625" style="81"/>
    <col min="7684" max="7684" width="4.85546875" style="81" customWidth="1"/>
    <col min="7685" max="7685" width="4.140625" style="81" customWidth="1"/>
    <col min="7686" max="7686" width="7.28515625" style="81" customWidth="1"/>
    <col min="7687" max="7687" width="7.42578125" style="81" customWidth="1"/>
    <col min="7688" max="7688" width="6.5703125" style="81" customWidth="1"/>
    <col min="7689" max="7689" width="5.7109375" style="81" customWidth="1"/>
    <col min="7690" max="7690" width="7.28515625" style="81" customWidth="1"/>
    <col min="7691" max="7691" width="7.42578125" style="81" customWidth="1"/>
    <col min="7692" max="7692" width="6.7109375" style="81" customWidth="1"/>
    <col min="7693" max="7694" width="6.42578125" style="81" customWidth="1"/>
    <col min="7695" max="7695" width="7" style="81" customWidth="1"/>
    <col min="7696" max="7696" width="6.5703125" style="81" customWidth="1"/>
    <col min="7697" max="7697" width="5.7109375" style="81" customWidth="1"/>
    <col min="7698" max="7698" width="7.140625" style="81" customWidth="1"/>
    <col min="7699" max="7699" width="7.42578125" style="81" customWidth="1"/>
    <col min="7700" max="7700" width="7.28515625" style="81" customWidth="1"/>
    <col min="7701" max="7701" width="6.140625" style="81" customWidth="1"/>
    <col min="7702" max="7936" width="9.140625" style="81"/>
    <col min="7937" max="7937" width="3.28515625" style="81" customWidth="1"/>
    <col min="7938" max="7938" width="2.85546875" style="81" customWidth="1"/>
    <col min="7939" max="7939" width="9.140625" style="81"/>
    <col min="7940" max="7940" width="4.85546875" style="81" customWidth="1"/>
    <col min="7941" max="7941" width="4.140625" style="81" customWidth="1"/>
    <col min="7942" max="7942" width="7.28515625" style="81" customWidth="1"/>
    <col min="7943" max="7943" width="7.42578125" style="81" customWidth="1"/>
    <col min="7944" max="7944" width="6.5703125" style="81" customWidth="1"/>
    <col min="7945" max="7945" width="5.7109375" style="81" customWidth="1"/>
    <col min="7946" max="7946" width="7.28515625" style="81" customWidth="1"/>
    <col min="7947" max="7947" width="7.42578125" style="81" customWidth="1"/>
    <col min="7948" max="7948" width="6.7109375" style="81" customWidth="1"/>
    <col min="7949" max="7950" width="6.42578125" style="81" customWidth="1"/>
    <col min="7951" max="7951" width="7" style="81" customWidth="1"/>
    <col min="7952" max="7952" width="6.5703125" style="81" customWidth="1"/>
    <col min="7953" max="7953" width="5.7109375" style="81" customWidth="1"/>
    <col min="7954" max="7954" width="7.140625" style="81" customWidth="1"/>
    <col min="7955" max="7955" width="7.42578125" style="81" customWidth="1"/>
    <col min="7956" max="7956" width="7.28515625" style="81" customWidth="1"/>
    <col min="7957" max="7957" width="6.140625" style="81" customWidth="1"/>
    <col min="7958" max="8192" width="9.140625" style="81"/>
    <col min="8193" max="8193" width="3.28515625" style="81" customWidth="1"/>
    <col min="8194" max="8194" width="2.85546875" style="81" customWidth="1"/>
    <col min="8195" max="8195" width="9.140625" style="81"/>
    <col min="8196" max="8196" width="4.85546875" style="81" customWidth="1"/>
    <col min="8197" max="8197" width="4.140625" style="81" customWidth="1"/>
    <col min="8198" max="8198" width="7.28515625" style="81" customWidth="1"/>
    <col min="8199" max="8199" width="7.42578125" style="81" customWidth="1"/>
    <col min="8200" max="8200" width="6.5703125" style="81" customWidth="1"/>
    <col min="8201" max="8201" width="5.7109375" style="81" customWidth="1"/>
    <col min="8202" max="8202" width="7.28515625" style="81" customWidth="1"/>
    <col min="8203" max="8203" width="7.42578125" style="81" customWidth="1"/>
    <col min="8204" max="8204" width="6.7109375" style="81" customWidth="1"/>
    <col min="8205" max="8206" width="6.42578125" style="81" customWidth="1"/>
    <col min="8207" max="8207" width="7" style="81" customWidth="1"/>
    <col min="8208" max="8208" width="6.5703125" style="81" customWidth="1"/>
    <col min="8209" max="8209" width="5.7109375" style="81" customWidth="1"/>
    <col min="8210" max="8210" width="7.140625" style="81" customWidth="1"/>
    <col min="8211" max="8211" width="7.42578125" style="81" customWidth="1"/>
    <col min="8212" max="8212" width="7.28515625" style="81" customWidth="1"/>
    <col min="8213" max="8213" width="6.140625" style="81" customWidth="1"/>
    <col min="8214" max="8448" width="9.140625" style="81"/>
    <col min="8449" max="8449" width="3.28515625" style="81" customWidth="1"/>
    <col min="8450" max="8450" width="2.85546875" style="81" customWidth="1"/>
    <col min="8451" max="8451" width="9.140625" style="81"/>
    <col min="8452" max="8452" width="4.85546875" style="81" customWidth="1"/>
    <col min="8453" max="8453" width="4.140625" style="81" customWidth="1"/>
    <col min="8454" max="8454" width="7.28515625" style="81" customWidth="1"/>
    <col min="8455" max="8455" width="7.42578125" style="81" customWidth="1"/>
    <col min="8456" max="8456" width="6.5703125" style="81" customWidth="1"/>
    <col min="8457" max="8457" width="5.7109375" style="81" customWidth="1"/>
    <col min="8458" max="8458" width="7.28515625" style="81" customWidth="1"/>
    <col min="8459" max="8459" width="7.42578125" style="81" customWidth="1"/>
    <col min="8460" max="8460" width="6.7109375" style="81" customWidth="1"/>
    <col min="8461" max="8462" width="6.42578125" style="81" customWidth="1"/>
    <col min="8463" max="8463" width="7" style="81" customWidth="1"/>
    <col min="8464" max="8464" width="6.5703125" style="81" customWidth="1"/>
    <col min="8465" max="8465" width="5.7109375" style="81" customWidth="1"/>
    <col min="8466" max="8466" width="7.140625" style="81" customWidth="1"/>
    <col min="8467" max="8467" width="7.42578125" style="81" customWidth="1"/>
    <col min="8468" max="8468" width="7.28515625" style="81" customWidth="1"/>
    <col min="8469" max="8469" width="6.140625" style="81" customWidth="1"/>
    <col min="8470" max="8704" width="9.140625" style="81"/>
    <col min="8705" max="8705" width="3.28515625" style="81" customWidth="1"/>
    <col min="8706" max="8706" width="2.85546875" style="81" customWidth="1"/>
    <col min="8707" max="8707" width="9.140625" style="81"/>
    <col min="8708" max="8708" width="4.85546875" style="81" customWidth="1"/>
    <col min="8709" max="8709" width="4.140625" style="81" customWidth="1"/>
    <col min="8710" max="8710" width="7.28515625" style="81" customWidth="1"/>
    <col min="8711" max="8711" width="7.42578125" style="81" customWidth="1"/>
    <col min="8712" max="8712" width="6.5703125" style="81" customWidth="1"/>
    <col min="8713" max="8713" width="5.7109375" style="81" customWidth="1"/>
    <col min="8714" max="8714" width="7.28515625" style="81" customWidth="1"/>
    <col min="8715" max="8715" width="7.42578125" style="81" customWidth="1"/>
    <col min="8716" max="8716" width="6.7109375" style="81" customWidth="1"/>
    <col min="8717" max="8718" width="6.42578125" style="81" customWidth="1"/>
    <col min="8719" max="8719" width="7" style="81" customWidth="1"/>
    <col min="8720" max="8720" width="6.5703125" style="81" customWidth="1"/>
    <col min="8721" max="8721" width="5.7109375" style="81" customWidth="1"/>
    <col min="8722" max="8722" width="7.140625" style="81" customWidth="1"/>
    <col min="8723" max="8723" width="7.42578125" style="81" customWidth="1"/>
    <col min="8724" max="8724" width="7.28515625" style="81" customWidth="1"/>
    <col min="8725" max="8725" width="6.140625" style="81" customWidth="1"/>
    <col min="8726" max="8960" width="9.140625" style="81"/>
    <col min="8961" max="8961" width="3.28515625" style="81" customWidth="1"/>
    <col min="8962" max="8962" width="2.85546875" style="81" customWidth="1"/>
    <col min="8963" max="8963" width="9.140625" style="81"/>
    <col min="8964" max="8964" width="4.85546875" style="81" customWidth="1"/>
    <col min="8965" max="8965" width="4.140625" style="81" customWidth="1"/>
    <col min="8966" max="8966" width="7.28515625" style="81" customWidth="1"/>
    <col min="8967" max="8967" width="7.42578125" style="81" customWidth="1"/>
    <col min="8968" max="8968" width="6.5703125" style="81" customWidth="1"/>
    <col min="8969" max="8969" width="5.7109375" style="81" customWidth="1"/>
    <col min="8970" max="8970" width="7.28515625" style="81" customWidth="1"/>
    <col min="8971" max="8971" width="7.42578125" style="81" customWidth="1"/>
    <col min="8972" max="8972" width="6.7109375" style="81" customWidth="1"/>
    <col min="8973" max="8974" width="6.42578125" style="81" customWidth="1"/>
    <col min="8975" max="8975" width="7" style="81" customWidth="1"/>
    <col min="8976" max="8976" width="6.5703125" style="81" customWidth="1"/>
    <col min="8977" max="8977" width="5.7109375" style="81" customWidth="1"/>
    <col min="8978" max="8978" width="7.140625" style="81" customWidth="1"/>
    <col min="8979" max="8979" width="7.42578125" style="81" customWidth="1"/>
    <col min="8980" max="8980" width="7.28515625" style="81" customWidth="1"/>
    <col min="8981" max="8981" width="6.140625" style="81" customWidth="1"/>
    <col min="8982" max="9216" width="9.140625" style="81"/>
    <col min="9217" max="9217" width="3.28515625" style="81" customWidth="1"/>
    <col min="9218" max="9218" width="2.85546875" style="81" customWidth="1"/>
    <col min="9219" max="9219" width="9.140625" style="81"/>
    <col min="9220" max="9220" width="4.85546875" style="81" customWidth="1"/>
    <col min="9221" max="9221" width="4.140625" style="81" customWidth="1"/>
    <col min="9222" max="9222" width="7.28515625" style="81" customWidth="1"/>
    <col min="9223" max="9223" width="7.42578125" style="81" customWidth="1"/>
    <col min="9224" max="9224" width="6.5703125" style="81" customWidth="1"/>
    <col min="9225" max="9225" width="5.7109375" style="81" customWidth="1"/>
    <col min="9226" max="9226" width="7.28515625" style="81" customWidth="1"/>
    <col min="9227" max="9227" width="7.42578125" style="81" customWidth="1"/>
    <col min="9228" max="9228" width="6.7109375" style="81" customWidth="1"/>
    <col min="9229" max="9230" width="6.42578125" style="81" customWidth="1"/>
    <col min="9231" max="9231" width="7" style="81" customWidth="1"/>
    <col min="9232" max="9232" width="6.5703125" style="81" customWidth="1"/>
    <col min="9233" max="9233" width="5.7109375" style="81" customWidth="1"/>
    <col min="9234" max="9234" width="7.140625" style="81" customWidth="1"/>
    <col min="9235" max="9235" width="7.42578125" style="81" customWidth="1"/>
    <col min="9236" max="9236" width="7.28515625" style="81" customWidth="1"/>
    <col min="9237" max="9237" width="6.140625" style="81" customWidth="1"/>
    <col min="9238" max="9472" width="9.140625" style="81"/>
    <col min="9473" max="9473" width="3.28515625" style="81" customWidth="1"/>
    <col min="9474" max="9474" width="2.85546875" style="81" customWidth="1"/>
    <col min="9475" max="9475" width="9.140625" style="81"/>
    <col min="9476" max="9476" width="4.85546875" style="81" customWidth="1"/>
    <col min="9477" max="9477" width="4.140625" style="81" customWidth="1"/>
    <col min="9478" max="9478" width="7.28515625" style="81" customWidth="1"/>
    <col min="9479" max="9479" width="7.42578125" style="81" customWidth="1"/>
    <col min="9480" max="9480" width="6.5703125" style="81" customWidth="1"/>
    <col min="9481" max="9481" width="5.7109375" style="81" customWidth="1"/>
    <col min="9482" max="9482" width="7.28515625" style="81" customWidth="1"/>
    <col min="9483" max="9483" width="7.42578125" style="81" customWidth="1"/>
    <col min="9484" max="9484" width="6.7109375" style="81" customWidth="1"/>
    <col min="9485" max="9486" width="6.42578125" style="81" customWidth="1"/>
    <col min="9487" max="9487" width="7" style="81" customWidth="1"/>
    <col min="9488" max="9488" width="6.5703125" style="81" customWidth="1"/>
    <col min="9489" max="9489" width="5.7109375" style="81" customWidth="1"/>
    <col min="9490" max="9490" width="7.140625" style="81" customWidth="1"/>
    <col min="9491" max="9491" width="7.42578125" style="81" customWidth="1"/>
    <col min="9492" max="9492" width="7.28515625" style="81" customWidth="1"/>
    <col min="9493" max="9493" width="6.140625" style="81" customWidth="1"/>
    <col min="9494" max="9728" width="9.140625" style="81"/>
    <col min="9729" max="9729" width="3.28515625" style="81" customWidth="1"/>
    <col min="9730" max="9730" width="2.85546875" style="81" customWidth="1"/>
    <col min="9731" max="9731" width="9.140625" style="81"/>
    <col min="9732" max="9732" width="4.85546875" style="81" customWidth="1"/>
    <col min="9733" max="9733" width="4.140625" style="81" customWidth="1"/>
    <col min="9734" max="9734" width="7.28515625" style="81" customWidth="1"/>
    <col min="9735" max="9735" width="7.42578125" style="81" customWidth="1"/>
    <col min="9736" max="9736" width="6.5703125" style="81" customWidth="1"/>
    <col min="9737" max="9737" width="5.7109375" style="81" customWidth="1"/>
    <col min="9738" max="9738" width="7.28515625" style="81" customWidth="1"/>
    <col min="9739" max="9739" width="7.42578125" style="81" customWidth="1"/>
    <col min="9740" max="9740" width="6.7109375" style="81" customWidth="1"/>
    <col min="9741" max="9742" width="6.42578125" style="81" customWidth="1"/>
    <col min="9743" max="9743" width="7" style="81" customWidth="1"/>
    <col min="9744" max="9744" width="6.5703125" style="81" customWidth="1"/>
    <col min="9745" max="9745" width="5.7109375" style="81" customWidth="1"/>
    <col min="9746" max="9746" width="7.140625" style="81" customWidth="1"/>
    <col min="9747" max="9747" width="7.42578125" style="81" customWidth="1"/>
    <col min="9748" max="9748" width="7.28515625" style="81" customWidth="1"/>
    <col min="9749" max="9749" width="6.140625" style="81" customWidth="1"/>
    <col min="9750" max="9984" width="9.140625" style="81"/>
    <col min="9985" max="9985" width="3.28515625" style="81" customWidth="1"/>
    <col min="9986" max="9986" width="2.85546875" style="81" customWidth="1"/>
    <col min="9987" max="9987" width="9.140625" style="81"/>
    <col min="9988" max="9988" width="4.85546875" style="81" customWidth="1"/>
    <col min="9989" max="9989" width="4.140625" style="81" customWidth="1"/>
    <col min="9990" max="9990" width="7.28515625" style="81" customWidth="1"/>
    <col min="9991" max="9991" width="7.42578125" style="81" customWidth="1"/>
    <col min="9992" max="9992" width="6.5703125" style="81" customWidth="1"/>
    <col min="9993" max="9993" width="5.7109375" style="81" customWidth="1"/>
    <col min="9994" max="9994" width="7.28515625" style="81" customWidth="1"/>
    <col min="9995" max="9995" width="7.42578125" style="81" customWidth="1"/>
    <col min="9996" max="9996" width="6.7109375" style="81" customWidth="1"/>
    <col min="9997" max="9998" width="6.42578125" style="81" customWidth="1"/>
    <col min="9999" max="9999" width="7" style="81" customWidth="1"/>
    <col min="10000" max="10000" width="6.5703125" style="81" customWidth="1"/>
    <col min="10001" max="10001" width="5.7109375" style="81" customWidth="1"/>
    <col min="10002" max="10002" width="7.140625" style="81" customWidth="1"/>
    <col min="10003" max="10003" width="7.42578125" style="81" customWidth="1"/>
    <col min="10004" max="10004" width="7.28515625" style="81" customWidth="1"/>
    <col min="10005" max="10005" width="6.140625" style="81" customWidth="1"/>
    <col min="10006" max="10240" width="9.140625" style="81"/>
    <col min="10241" max="10241" width="3.28515625" style="81" customWidth="1"/>
    <col min="10242" max="10242" width="2.85546875" style="81" customWidth="1"/>
    <col min="10243" max="10243" width="9.140625" style="81"/>
    <col min="10244" max="10244" width="4.85546875" style="81" customWidth="1"/>
    <col min="10245" max="10245" width="4.140625" style="81" customWidth="1"/>
    <col min="10246" max="10246" width="7.28515625" style="81" customWidth="1"/>
    <col min="10247" max="10247" width="7.42578125" style="81" customWidth="1"/>
    <col min="10248" max="10248" width="6.5703125" style="81" customWidth="1"/>
    <col min="10249" max="10249" width="5.7109375" style="81" customWidth="1"/>
    <col min="10250" max="10250" width="7.28515625" style="81" customWidth="1"/>
    <col min="10251" max="10251" width="7.42578125" style="81" customWidth="1"/>
    <col min="10252" max="10252" width="6.7109375" style="81" customWidth="1"/>
    <col min="10253" max="10254" width="6.42578125" style="81" customWidth="1"/>
    <col min="10255" max="10255" width="7" style="81" customWidth="1"/>
    <col min="10256" max="10256" width="6.5703125" style="81" customWidth="1"/>
    <col min="10257" max="10257" width="5.7109375" style="81" customWidth="1"/>
    <col min="10258" max="10258" width="7.140625" style="81" customWidth="1"/>
    <col min="10259" max="10259" width="7.42578125" style="81" customWidth="1"/>
    <col min="10260" max="10260" width="7.28515625" style="81" customWidth="1"/>
    <col min="10261" max="10261" width="6.140625" style="81" customWidth="1"/>
    <col min="10262" max="10496" width="9.140625" style="81"/>
    <col min="10497" max="10497" width="3.28515625" style="81" customWidth="1"/>
    <col min="10498" max="10498" width="2.85546875" style="81" customWidth="1"/>
    <col min="10499" max="10499" width="9.140625" style="81"/>
    <col min="10500" max="10500" width="4.85546875" style="81" customWidth="1"/>
    <col min="10501" max="10501" width="4.140625" style="81" customWidth="1"/>
    <col min="10502" max="10502" width="7.28515625" style="81" customWidth="1"/>
    <col min="10503" max="10503" width="7.42578125" style="81" customWidth="1"/>
    <col min="10504" max="10504" width="6.5703125" style="81" customWidth="1"/>
    <col min="10505" max="10505" width="5.7109375" style="81" customWidth="1"/>
    <col min="10506" max="10506" width="7.28515625" style="81" customWidth="1"/>
    <col min="10507" max="10507" width="7.42578125" style="81" customWidth="1"/>
    <col min="10508" max="10508" width="6.7109375" style="81" customWidth="1"/>
    <col min="10509" max="10510" width="6.42578125" style="81" customWidth="1"/>
    <col min="10511" max="10511" width="7" style="81" customWidth="1"/>
    <col min="10512" max="10512" width="6.5703125" style="81" customWidth="1"/>
    <col min="10513" max="10513" width="5.7109375" style="81" customWidth="1"/>
    <col min="10514" max="10514" width="7.140625" style="81" customWidth="1"/>
    <col min="10515" max="10515" width="7.42578125" style="81" customWidth="1"/>
    <col min="10516" max="10516" width="7.28515625" style="81" customWidth="1"/>
    <col min="10517" max="10517" width="6.140625" style="81" customWidth="1"/>
    <col min="10518" max="10752" width="9.140625" style="81"/>
    <col min="10753" max="10753" width="3.28515625" style="81" customWidth="1"/>
    <col min="10754" max="10754" width="2.85546875" style="81" customWidth="1"/>
    <col min="10755" max="10755" width="9.140625" style="81"/>
    <col min="10756" max="10756" width="4.85546875" style="81" customWidth="1"/>
    <col min="10757" max="10757" width="4.140625" style="81" customWidth="1"/>
    <col min="10758" max="10758" width="7.28515625" style="81" customWidth="1"/>
    <col min="10759" max="10759" width="7.42578125" style="81" customWidth="1"/>
    <col min="10760" max="10760" width="6.5703125" style="81" customWidth="1"/>
    <col min="10761" max="10761" width="5.7109375" style="81" customWidth="1"/>
    <col min="10762" max="10762" width="7.28515625" style="81" customWidth="1"/>
    <col min="10763" max="10763" width="7.42578125" style="81" customWidth="1"/>
    <col min="10764" max="10764" width="6.7109375" style="81" customWidth="1"/>
    <col min="10765" max="10766" width="6.42578125" style="81" customWidth="1"/>
    <col min="10767" max="10767" width="7" style="81" customWidth="1"/>
    <col min="10768" max="10768" width="6.5703125" style="81" customWidth="1"/>
    <col min="10769" max="10769" width="5.7109375" style="81" customWidth="1"/>
    <col min="10770" max="10770" width="7.140625" style="81" customWidth="1"/>
    <col min="10771" max="10771" width="7.42578125" style="81" customWidth="1"/>
    <col min="10772" max="10772" width="7.28515625" style="81" customWidth="1"/>
    <col min="10773" max="10773" width="6.140625" style="81" customWidth="1"/>
    <col min="10774" max="11008" width="9.140625" style="81"/>
    <col min="11009" max="11009" width="3.28515625" style="81" customWidth="1"/>
    <col min="11010" max="11010" width="2.85546875" style="81" customWidth="1"/>
    <col min="11011" max="11011" width="9.140625" style="81"/>
    <col min="11012" max="11012" width="4.85546875" style="81" customWidth="1"/>
    <col min="11013" max="11013" width="4.140625" style="81" customWidth="1"/>
    <col min="11014" max="11014" width="7.28515625" style="81" customWidth="1"/>
    <col min="11015" max="11015" width="7.42578125" style="81" customWidth="1"/>
    <col min="11016" max="11016" width="6.5703125" style="81" customWidth="1"/>
    <col min="11017" max="11017" width="5.7109375" style="81" customWidth="1"/>
    <col min="11018" max="11018" width="7.28515625" style="81" customWidth="1"/>
    <col min="11019" max="11019" width="7.42578125" style="81" customWidth="1"/>
    <col min="11020" max="11020" width="6.7109375" style="81" customWidth="1"/>
    <col min="11021" max="11022" width="6.42578125" style="81" customWidth="1"/>
    <col min="11023" max="11023" width="7" style="81" customWidth="1"/>
    <col min="11024" max="11024" width="6.5703125" style="81" customWidth="1"/>
    <col min="11025" max="11025" width="5.7109375" style="81" customWidth="1"/>
    <col min="11026" max="11026" width="7.140625" style="81" customWidth="1"/>
    <col min="11027" max="11027" width="7.42578125" style="81" customWidth="1"/>
    <col min="11028" max="11028" width="7.28515625" style="81" customWidth="1"/>
    <col min="11029" max="11029" width="6.140625" style="81" customWidth="1"/>
    <col min="11030" max="11264" width="9.140625" style="81"/>
    <col min="11265" max="11265" width="3.28515625" style="81" customWidth="1"/>
    <col min="11266" max="11266" width="2.85546875" style="81" customWidth="1"/>
    <col min="11267" max="11267" width="9.140625" style="81"/>
    <col min="11268" max="11268" width="4.85546875" style="81" customWidth="1"/>
    <col min="11269" max="11269" width="4.140625" style="81" customWidth="1"/>
    <col min="11270" max="11270" width="7.28515625" style="81" customWidth="1"/>
    <col min="11271" max="11271" width="7.42578125" style="81" customWidth="1"/>
    <col min="11272" max="11272" width="6.5703125" style="81" customWidth="1"/>
    <col min="11273" max="11273" width="5.7109375" style="81" customWidth="1"/>
    <col min="11274" max="11274" width="7.28515625" style="81" customWidth="1"/>
    <col min="11275" max="11275" width="7.42578125" style="81" customWidth="1"/>
    <col min="11276" max="11276" width="6.7109375" style="81" customWidth="1"/>
    <col min="11277" max="11278" width="6.42578125" style="81" customWidth="1"/>
    <col min="11279" max="11279" width="7" style="81" customWidth="1"/>
    <col min="11280" max="11280" width="6.5703125" style="81" customWidth="1"/>
    <col min="11281" max="11281" width="5.7109375" style="81" customWidth="1"/>
    <col min="11282" max="11282" width="7.140625" style="81" customWidth="1"/>
    <col min="11283" max="11283" width="7.42578125" style="81" customWidth="1"/>
    <col min="11284" max="11284" width="7.28515625" style="81" customWidth="1"/>
    <col min="11285" max="11285" width="6.140625" style="81" customWidth="1"/>
    <col min="11286" max="11520" width="9.140625" style="81"/>
    <col min="11521" max="11521" width="3.28515625" style="81" customWidth="1"/>
    <col min="11522" max="11522" width="2.85546875" style="81" customWidth="1"/>
    <col min="11523" max="11523" width="9.140625" style="81"/>
    <col min="11524" max="11524" width="4.85546875" style="81" customWidth="1"/>
    <col min="11525" max="11525" width="4.140625" style="81" customWidth="1"/>
    <col min="11526" max="11526" width="7.28515625" style="81" customWidth="1"/>
    <col min="11527" max="11527" width="7.42578125" style="81" customWidth="1"/>
    <col min="11528" max="11528" width="6.5703125" style="81" customWidth="1"/>
    <col min="11529" max="11529" width="5.7109375" style="81" customWidth="1"/>
    <col min="11530" max="11530" width="7.28515625" style="81" customWidth="1"/>
    <col min="11531" max="11531" width="7.42578125" style="81" customWidth="1"/>
    <col min="11532" max="11532" width="6.7109375" style="81" customWidth="1"/>
    <col min="11533" max="11534" width="6.42578125" style="81" customWidth="1"/>
    <col min="11535" max="11535" width="7" style="81" customWidth="1"/>
    <col min="11536" max="11536" width="6.5703125" style="81" customWidth="1"/>
    <col min="11537" max="11537" width="5.7109375" style="81" customWidth="1"/>
    <col min="11538" max="11538" width="7.140625" style="81" customWidth="1"/>
    <col min="11539" max="11539" width="7.42578125" style="81" customWidth="1"/>
    <col min="11540" max="11540" width="7.28515625" style="81" customWidth="1"/>
    <col min="11541" max="11541" width="6.140625" style="81" customWidth="1"/>
    <col min="11542" max="11776" width="9.140625" style="81"/>
    <col min="11777" max="11777" width="3.28515625" style="81" customWidth="1"/>
    <col min="11778" max="11778" width="2.85546875" style="81" customWidth="1"/>
    <col min="11779" max="11779" width="9.140625" style="81"/>
    <col min="11780" max="11780" width="4.85546875" style="81" customWidth="1"/>
    <col min="11781" max="11781" width="4.140625" style="81" customWidth="1"/>
    <col min="11782" max="11782" width="7.28515625" style="81" customWidth="1"/>
    <col min="11783" max="11783" width="7.42578125" style="81" customWidth="1"/>
    <col min="11784" max="11784" width="6.5703125" style="81" customWidth="1"/>
    <col min="11785" max="11785" width="5.7109375" style="81" customWidth="1"/>
    <col min="11786" max="11786" width="7.28515625" style="81" customWidth="1"/>
    <col min="11787" max="11787" width="7.42578125" style="81" customWidth="1"/>
    <col min="11788" max="11788" width="6.7109375" style="81" customWidth="1"/>
    <col min="11789" max="11790" width="6.42578125" style="81" customWidth="1"/>
    <col min="11791" max="11791" width="7" style="81" customWidth="1"/>
    <col min="11792" max="11792" width="6.5703125" style="81" customWidth="1"/>
    <col min="11793" max="11793" width="5.7109375" style="81" customWidth="1"/>
    <col min="11794" max="11794" width="7.140625" style="81" customWidth="1"/>
    <col min="11795" max="11795" width="7.42578125" style="81" customWidth="1"/>
    <col min="11796" max="11796" width="7.28515625" style="81" customWidth="1"/>
    <col min="11797" max="11797" width="6.140625" style="81" customWidth="1"/>
    <col min="11798" max="12032" width="9.140625" style="81"/>
    <col min="12033" max="12033" width="3.28515625" style="81" customWidth="1"/>
    <col min="12034" max="12034" width="2.85546875" style="81" customWidth="1"/>
    <col min="12035" max="12035" width="9.140625" style="81"/>
    <col min="12036" max="12036" width="4.85546875" style="81" customWidth="1"/>
    <col min="12037" max="12037" width="4.140625" style="81" customWidth="1"/>
    <col min="12038" max="12038" width="7.28515625" style="81" customWidth="1"/>
    <col min="12039" max="12039" width="7.42578125" style="81" customWidth="1"/>
    <col min="12040" max="12040" width="6.5703125" style="81" customWidth="1"/>
    <col min="12041" max="12041" width="5.7109375" style="81" customWidth="1"/>
    <col min="12042" max="12042" width="7.28515625" style="81" customWidth="1"/>
    <col min="12043" max="12043" width="7.42578125" style="81" customWidth="1"/>
    <col min="12044" max="12044" width="6.7109375" style="81" customWidth="1"/>
    <col min="12045" max="12046" width="6.42578125" style="81" customWidth="1"/>
    <col min="12047" max="12047" width="7" style="81" customWidth="1"/>
    <col min="12048" max="12048" width="6.5703125" style="81" customWidth="1"/>
    <col min="12049" max="12049" width="5.7109375" style="81" customWidth="1"/>
    <col min="12050" max="12050" width="7.140625" style="81" customWidth="1"/>
    <col min="12051" max="12051" width="7.42578125" style="81" customWidth="1"/>
    <col min="12052" max="12052" width="7.28515625" style="81" customWidth="1"/>
    <col min="12053" max="12053" width="6.140625" style="81" customWidth="1"/>
    <col min="12054" max="12288" width="9.140625" style="81"/>
    <col min="12289" max="12289" width="3.28515625" style="81" customWidth="1"/>
    <col min="12290" max="12290" width="2.85546875" style="81" customWidth="1"/>
    <col min="12291" max="12291" width="9.140625" style="81"/>
    <col min="12292" max="12292" width="4.85546875" style="81" customWidth="1"/>
    <col min="12293" max="12293" width="4.140625" style="81" customWidth="1"/>
    <col min="12294" max="12294" width="7.28515625" style="81" customWidth="1"/>
    <col min="12295" max="12295" width="7.42578125" style="81" customWidth="1"/>
    <col min="12296" max="12296" width="6.5703125" style="81" customWidth="1"/>
    <col min="12297" max="12297" width="5.7109375" style="81" customWidth="1"/>
    <col min="12298" max="12298" width="7.28515625" style="81" customWidth="1"/>
    <col min="12299" max="12299" width="7.42578125" style="81" customWidth="1"/>
    <col min="12300" max="12300" width="6.7109375" style="81" customWidth="1"/>
    <col min="12301" max="12302" width="6.42578125" style="81" customWidth="1"/>
    <col min="12303" max="12303" width="7" style="81" customWidth="1"/>
    <col min="12304" max="12304" width="6.5703125" style="81" customWidth="1"/>
    <col min="12305" max="12305" width="5.7109375" style="81" customWidth="1"/>
    <col min="12306" max="12306" width="7.140625" style="81" customWidth="1"/>
    <col min="12307" max="12307" width="7.42578125" style="81" customWidth="1"/>
    <col min="12308" max="12308" width="7.28515625" style="81" customWidth="1"/>
    <col min="12309" max="12309" width="6.140625" style="81" customWidth="1"/>
    <col min="12310" max="12544" width="9.140625" style="81"/>
    <col min="12545" max="12545" width="3.28515625" style="81" customWidth="1"/>
    <col min="12546" max="12546" width="2.85546875" style="81" customWidth="1"/>
    <col min="12547" max="12547" width="9.140625" style="81"/>
    <col min="12548" max="12548" width="4.85546875" style="81" customWidth="1"/>
    <col min="12549" max="12549" width="4.140625" style="81" customWidth="1"/>
    <col min="12550" max="12550" width="7.28515625" style="81" customWidth="1"/>
    <col min="12551" max="12551" width="7.42578125" style="81" customWidth="1"/>
    <col min="12552" max="12552" width="6.5703125" style="81" customWidth="1"/>
    <col min="12553" max="12553" width="5.7109375" style="81" customWidth="1"/>
    <col min="12554" max="12554" width="7.28515625" style="81" customWidth="1"/>
    <col min="12555" max="12555" width="7.42578125" style="81" customWidth="1"/>
    <col min="12556" max="12556" width="6.7109375" style="81" customWidth="1"/>
    <col min="12557" max="12558" width="6.42578125" style="81" customWidth="1"/>
    <col min="12559" max="12559" width="7" style="81" customWidth="1"/>
    <col min="12560" max="12560" width="6.5703125" style="81" customWidth="1"/>
    <col min="12561" max="12561" width="5.7109375" style="81" customWidth="1"/>
    <col min="12562" max="12562" width="7.140625" style="81" customWidth="1"/>
    <col min="12563" max="12563" width="7.42578125" style="81" customWidth="1"/>
    <col min="12564" max="12564" width="7.28515625" style="81" customWidth="1"/>
    <col min="12565" max="12565" width="6.140625" style="81" customWidth="1"/>
    <col min="12566" max="12800" width="9.140625" style="81"/>
    <col min="12801" max="12801" width="3.28515625" style="81" customWidth="1"/>
    <col min="12802" max="12802" width="2.85546875" style="81" customWidth="1"/>
    <col min="12803" max="12803" width="9.140625" style="81"/>
    <col min="12804" max="12804" width="4.85546875" style="81" customWidth="1"/>
    <col min="12805" max="12805" width="4.140625" style="81" customWidth="1"/>
    <col min="12806" max="12806" width="7.28515625" style="81" customWidth="1"/>
    <col min="12807" max="12807" width="7.42578125" style="81" customWidth="1"/>
    <col min="12808" max="12808" width="6.5703125" style="81" customWidth="1"/>
    <col min="12809" max="12809" width="5.7109375" style="81" customWidth="1"/>
    <col min="12810" max="12810" width="7.28515625" style="81" customWidth="1"/>
    <col min="12811" max="12811" width="7.42578125" style="81" customWidth="1"/>
    <col min="12812" max="12812" width="6.7109375" style="81" customWidth="1"/>
    <col min="12813" max="12814" width="6.42578125" style="81" customWidth="1"/>
    <col min="12815" max="12815" width="7" style="81" customWidth="1"/>
    <col min="12816" max="12816" width="6.5703125" style="81" customWidth="1"/>
    <col min="12817" max="12817" width="5.7109375" style="81" customWidth="1"/>
    <col min="12818" max="12818" width="7.140625" style="81" customWidth="1"/>
    <col min="12819" max="12819" width="7.42578125" style="81" customWidth="1"/>
    <col min="12820" max="12820" width="7.28515625" style="81" customWidth="1"/>
    <col min="12821" max="12821" width="6.140625" style="81" customWidth="1"/>
    <col min="12822" max="13056" width="9.140625" style="81"/>
    <col min="13057" max="13057" width="3.28515625" style="81" customWidth="1"/>
    <col min="13058" max="13058" width="2.85546875" style="81" customWidth="1"/>
    <col min="13059" max="13059" width="9.140625" style="81"/>
    <col min="13060" max="13060" width="4.85546875" style="81" customWidth="1"/>
    <col min="13061" max="13061" width="4.140625" style="81" customWidth="1"/>
    <col min="13062" max="13062" width="7.28515625" style="81" customWidth="1"/>
    <col min="13063" max="13063" width="7.42578125" style="81" customWidth="1"/>
    <col min="13064" max="13064" width="6.5703125" style="81" customWidth="1"/>
    <col min="13065" max="13065" width="5.7109375" style="81" customWidth="1"/>
    <col min="13066" max="13066" width="7.28515625" style="81" customWidth="1"/>
    <col min="13067" max="13067" width="7.42578125" style="81" customWidth="1"/>
    <col min="13068" max="13068" width="6.7109375" style="81" customWidth="1"/>
    <col min="13069" max="13070" width="6.42578125" style="81" customWidth="1"/>
    <col min="13071" max="13071" width="7" style="81" customWidth="1"/>
    <col min="13072" max="13072" width="6.5703125" style="81" customWidth="1"/>
    <col min="13073" max="13073" width="5.7109375" style="81" customWidth="1"/>
    <col min="13074" max="13074" width="7.140625" style="81" customWidth="1"/>
    <col min="13075" max="13075" width="7.42578125" style="81" customWidth="1"/>
    <col min="13076" max="13076" width="7.28515625" style="81" customWidth="1"/>
    <col min="13077" max="13077" width="6.140625" style="81" customWidth="1"/>
    <col min="13078" max="13312" width="9.140625" style="81"/>
    <col min="13313" max="13313" width="3.28515625" style="81" customWidth="1"/>
    <col min="13314" max="13314" width="2.85546875" style="81" customWidth="1"/>
    <col min="13315" max="13315" width="9.140625" style="81"/>
    <col min="13316" max="13316" width="4.85546875" style="81" customWidth="1"/>
    <col min="13317" max="13317" width="4.140625" style="81" customWidth="1"/>
    <col min="13318" max="13318" width="7.28515625" style="81" customWidth="1"/>
    <col min="13319" max="13319" width="7.42578125" style="81" customWidth="1"/>
    <col min="13320" max="13320" width="6.5703125" style="81" customWidth="1"/>
    <col min="13321" max="13321" width="5.7109375" style="81" customWidth="1"/>
    <col min="13322" max="13322" width="7.28515625" style="81" customWidth="1"/>
    <col min="13323" max="13323" width="7.42578125" style="81" customWidth="1"/>
    <col min="13324" max="13324" width="6.7109375" style="81" customWidth="1"/>
    <col min="13325" max="13326" width="6.42578125" style="81" customWidth="1"/>
    <col min="13327" max="13327" width="7" style="81" customWidth="1"/>
    <col min="13328" max="13328" width="6.5703125" style="81" customWidth="1"/>
    <col min="13329" max="13329" width="5.7109375" style="81" customWidth="1"/>
    <col min="13330" max="13330" width="7.140625" style="81" customWidth="1"/>
    <col min="13331" max="13331" width="7.42578125" style="81" customWidth="1"/>
    <col min="13332" max="13332" width="7.28515625" style="81" customWidth="1"/>
    <col min="13333" max="13333" width="6.140625" style="81" customWidth="1"/>
    <col min="13334" max="13568" width="9.140625" style="81"/>
    <col min="13569" max="13569" width="3.28515625" style="81" customWidth="1"/>
    <col min="13570" max="13570" width="2.85546875" style="81" customWidth="1"/>
    <col min="13571" max="13571" width="9.140625" style="81"/>
    <col min="13572" max="13572" width="4.85546875" style="81" customWidth="1"/>
    <col min="13573" max="13573" width="4.140625" style="81" customWidth="1"/>
    <col min="13574" max="13574" width="7.28515625" style="81" customWidth="1"/>
    <col min="13575" max="13575" width="7.42578125" style="81" customWidth="1"/>
    <col min="13576" max="13576" width="6.5703125" style="81" customWidth="1"/>
    <col min="13577" max="13577" width="5.7109375" style="81" customWidth="1"/>
    <col min="13578" max="13578" width="7.28515625" style="81" customWidth="1"/>
    <col min="13579" max="13579" width="7.42578125" style="81" customWidth="1"/>
    <col min="13580" max="13580" width="6.7109375" style="81" customWidth="1"/>
    <col min="13581" max="13582" width="6.42578125" style="81" customWidth="1"/>
    <col min="13583" max="13583" width="7" style="81" customWidth="1"/>
    <col min="13584" max="13584" width="6.5703125" style="81" customWidth="1"/>
    <col min="13585" max="13585" width="5.7109375" style="81" customWidth="1"/>
    <col min="13586" max="13586" width="7.140625" style="81" customWidth="1"/>
    <col min="13587" max="13587" width="7.42578125" style="81" customWidth="1"/>
    <col min="13588" max="13588" width="7.28515625" style="81" customWidth="1"/>
    <col min="13589" max="13589" width="6.140625" style="81" customWidth="1"/>
    <col min="13590" max="13824" width="9.140625" style="81"/>
    <col min="13825" max="13825" width="3.28515625" style="81" customWidth="1"/>
    <col min="13826" max="13826" width="2.85546875" style="81" customWidth="1"/>
    <col min="13827" max="13827" width="9.140625" style="81"/>
    <col min="13828" max="13828" width="4.85546875" style="81" customWidth="1"/>
    <col min="13829" max="13829" width="4.140625" style="81" customWidth="1"/>
    <col min="13830" max="13830" width="7.28515625" style="81" customWidth="1"/>
    <col min="13831" max="13831" width="7.42578125" style="81" customWidth="1"/>
    <col min="13832" max="13832" width="6.5703125" style="81" customWidth="1"/>
    <col min="13833" max="13833" width="5.7109375" style="81" customWidth="1"/>
    <col min="13834" max="13834" width="7.28515625" style="81" customWidth="1"/>
    <col min="13835" max="13835" width="7.42578125" style="81" customWidth="1"/>
    <col min="13836" max="13836" width="6.7109375" style="81" customWidth="1"/>
    <col min="13837" max="13838" width="6.42578125" style="81" customWidth="1"/>
    <col min="13839" max="13839" width="7" style="81" customWidth="1"/>
    <col min="13840" max="13840" width="6.5703125" style="81" customWidth="1"/>
    <col min="13841" max="13841" width="5.7109375" style="81" customWidth="1"/>
    <col min="13842" max="13842" width="7.140625" style="81" customWidth="1"/>
    <col min="13843" max="13843" width="7.42578125" style="81" customWidth="1"/>
    <col min="13844" max="13844" width="7.28515625" style="81" customWidth="1"/>
    <col min="13845" max="13845" width="6.140625" style="81" customWidth="1"/>
    <col min="13846" max="14080" width="9.140625" style="81"/>
    <col min="14081" max="14081" width="3.28515625" style="81" customWidth="1"/>
    <col min="14082" max="14082" width="2.85546875" style="81" customWidth="1"/>
    <col min="14083" max="14083" width="9.140625" style="81"/>
    <col min="14084" max="14084" width="4.85546875" style="81" customWidth="1"/>
    <col min="14085" max="14085" width="4.140625" style="81" customWidth="1"/>
    <col min="14086" max="14086" width="7.28515625" style="81" customWidth="1"/>
    <col min="14087" max="14087" width="7.42578125" style="81" customWidth="1"/>
    <col min="14088" max="14088" width="6.5703125" style="81" customWidth="1"/>
    <col min="14089" max="14089" width="5.7109375" style="81" customWidth="1"/>
    <col min="14090" max="14090" width="7.28515625" style="81" customWidth="1"/>
    <col min="14091" max="14091" width="7.42578125" style="81" customWidth="1"/>
    <col min="14092" max="14092" width="6.7109375" style="81" customWidth="1"/>
    <col min="14093" max="14094" width="6.42578125" style="81" customWidth="1"/>
    <col min="14095" max="14095" width="7" style="81" customWidth="1"/>
    <col min="14096" max="14096" width="6.5703125" style="81" customWidth="1"/>
    <col min="14097" max="14097" width="5.7109375" style="81" customWidth="1"/>
    <col min="14098" max="14098" width="7.140625" style="81" customWidth="1"/>
    <col min="14099" max="14099" width="7.42578125" style="81" customWidth="1"/>
    <col min="14100" max="14100" width="7.28515625" style="81" customWidth="1"/>
    <col min="14101" max="14101" width="6.140625" style="81" customWidth="1"/>
    <col min="14102" max="14336" width="9.140625" style="81"/>
    <col min="14337" max="14337" width="3.28515625" style="81" customWidth="1"/>
    <col min="14338" max="14338" width="2.85546875" style="81" customWidth="1"/>
    <col min="14339" max="14339" width="9.140625" style="81"/>
    <col min="14340" max="14340" width="4.85546875" style="81" customWidth="1"/>
    <col min="14341" max="14341" width="4.140625" style="81" customWidth="1"/>
    <col min="14342" max="14342" width="7.28515625" style="81" customWidth="1"/>
    <col min="14343" max="14343" width="7.42578125" style="81" customWidth="1"/>
    <col min="14344" max="14344" width="6.5703125" style="81" customWidth="1"/>
    <col min="14345" max="14345" width="5.7109375" style="81" customWidth="1"/>
    <col min="14346" max="14346" width="7.28515625" style="81" customWidth="1"/>
    <col min="14347" max="14347" width="7.42578125" style="81" customWidth="1"/>
    <col min="14348" max="14348" width="6.7109375" style="81" customWidth="1"/>
    <col min="14349" max="14350" width="6.42578125" style="81" customWidth="1"/>
    <col min="14351" max="14351" width="7" style="81" customWidth="1"/>
    <col min="14352" max="14352" width="6.5703125" style="81" customWidth="1"/>
    <col min="14353" max="14353" width="5.7109375" style="81" customWidth="1"/>
    <col min="14354" max="14354" width="7.140625" style="81" customWidth="1"/>
    <col min="14355" max="14355" width="7.42578125" style="81" customWidth="1"/>
    <col min="14356" max="14356" width="7.28515625" style="81" customWidth="1"/>
    <col min="14357" max="14357" width="6.140625" style="81" customWidth="1"/>
    <col min="14358" max="14592" width="9.140625" style="81"/>
    <col min="14593" max="14593" width="3.28515625" style="81" customWidth="1"/>
    <col min="14594" max="14594" width="2.85546875" style="81" customWidth="1"/>
    <col min="14595" max="14595" width="9.140625" style="81"/>
    <col min="14596" max="14596" width="4.85546875" style="81" customWidth="1"/>
    <col min="14597" max="14597" width="4.140625" style="81" customWidth="1"/>
    <col min="14598" max="14598" width="7.28515625" style="81" customWidth="1"/>
    <col min="14599" max="14599" width="7.42578125" style="81" customWidth="1"/>
    <col min="14600" max="14600" width="6.5703125" style="81" customWidth="1"/>
    <col min="14601" max="14601" width="5.7109375" style="81" customWidth="1"/>
    <col min="14602" max="14602" width="7.28515625" style="81" customWidth="1"/>
    <col min="14603" max="14603" width="7.42578125" style="81" customWidth="1"/>
    <col min="14604" max="14604" width="6.7109375" style="81" customWidth="1"/>
    <col min="14605" max="14606" width="6.42578125" style="81" customWidth="1"/>
    <col min="14607" max="14607" width="7" style="81" customWidth="1"/>
    <col min="14608" max="14608" width="6.5703125" style="81" customWidth="1"/>
    <col min="14609" max="14609" width="5.7109375" style="81" customWidth="1"/>
    <col min="14610" max="14610" width="7.140625" style="81" customWidth="1"/>
    <col min="14611" max="14611" width="7.42578125" style="81" customWidth="1"/>
    <col min="14612" max="14612" width="7.28515625" style="81" customWidth="1"/>
    <col min="14613" max="14613" width="6.140625" style="81" customWidth="1"/>
    <col min="14614" max="14848" width="9.140625" style="81"/>
    <col min="14849" max="14849" width="3.28515625" style="81" customWidth="1"/>
    <col min="14850" max="14850" width="2.85546875" style="81" customWidth="1"/>
    <col min="14851" max="14851" width="9.140625" style="81"/>
    <col min="14852" max="14852" width="4.85546875" style="81" customWidth="1"/>
    <col min="14853" max="14853" width="4.140625" style="81" customWidth="1"/>
    <col min="14854" max="14854" width="7.28515625" style="81" customWidth="1"/>
    <col min="14855" max="14855" width="7.42578125" style="81" customWidth="1"/>
    <col min="14856" max="14856" width="6.5703125" style="81" customWidth="1"/>
    <col min="14857" max="14857" width="5.7109375" style="81" customWidth="1"/>
    <col min="14858" max="14858" width="7.28515625" style="81" customWidth="1"/>
    <col min="14859" max="14859" width="7.42578125" style="81" customWidth="1"/>
    <col min="14860" max="14860" width="6.7109375" style="81" customWidth="1"/>
    <col min="14861" max="14862" width="6.42578125" style="81" customWidth="1"/>
    <col min="14863" max="14863" width="7" style="81" customWidth="1"/>
    <col min="14864" max="14864" width="6.5703125" style="81" customWidth="1"/>
    <col min="14865" max="14865" width="5.7109375" style="81" customWidth="1"/>
    <col min="14866" max="14866" width="7.140625" style="81" customWidth="1"/>
    <col min="14867" max="14867" width="7.42578125" style="81" customWidth="1"/>
    <col min="14868" max="14868" width="7.28515625" style="81" customWidth="1"/>
    <col min="14869" max="14869" width="6.140625" style="81" customWidth="1"/>
    <col min="14870" max="15104" width="9.140625" style="81"/>
    <col min="15105" max="15105" width="3.28515625" style="81" customWidth="1"/>
    <col min="15106" max="15106" width="2.85546875" style="81" customWidth="1"/>
    <col min="15107" max="15107" width="9.140625" style="81"/>
    <col min="15108" max="15108" width="4.85546875" style="81" customWidth="1"/>
    <col min="15109" max="15109" width="4.140625" style="81" customWidth="1"/>
    <col min="15110" max="15110" width="7.28515625" style="81" customWidth="1"/>
    <col min="15111" max="15111" width="7.42578125" style="81" customWidth="1"/>
    <col min="15112" max="15112" width="6.5703125" style="81" customWidth="1"/>
    <col min="15113" max="15113" width="5.7109375" style="81" customWidth="1"/>
    <col min="15114" max="15114" width="7.28515625" style="81" customWidth="1"/>
    <col min="15115" max="15115" width="7.42578125" style="81" customWidth="1"/>
    <col min="15116" max="15116" width="6.7109375" style="81" customWidth="1"/>
    <col min="15117" max="15118" width="6.42578125" style="81" customWidth="1"/>
    <col min="15119" max="15119" width="7" style="81" customWidth="1"/>
    <col min="15120" max="15120" width="6.5703125" style="81" customWidth="1"/>
    <col min="15121" max="15121" width="5.7109375" style="81" customWidth="1"/>
    <col min="15122" max="15122" width="7.140625" style="81" customWidth="1"/>
    <col min="15123" max="15123" width="7.42578125" style="81" customWidth="1"/>
    <col min="15124" max="15124" width="7.28515625" style="81" customWidth="1"/>
    <col min="15125" max="15125" width="6.140625" style="81" customWidth="1"/>
    <col min="15126" max="15360" width="9.140625" style="81"/>
    <col min="15361" max="15361" width="3.28515625" style="81" customWidth="1"/>
    <col min="15362" max="15362" width="2.85546875" style="81" customWidth="1"/>
    <col min="15363" max="15363" width="9.140625" style="81"/>
    <col min="15364" max="15364" width="4.85546875" style="81" customWidth="1"/>
    <col min="15365" max="15365" width="4.140625" style="81" customWidth="1"/>
    <col min="15366" max="15366" width="7.28515625" style="81" customWidth="1"/>
    <col min="15367" max="15367" width="7.42578125" style="81" customWidth="1"/>
    <col min="15368" max="15368" width="6.5703125" style="81" customWidth="1"/>
    <col min="15369" max="15369" width="5.7109375" style="81" customWidth="1"/>
    <col min="15370" max="15370" width="7.28515625" style="81" customWidth="1"/>
    <col min="15371" max="15371" width="7.42578125" style="81" customWidth="1"/>
    <col min="15372" max="15372" width="6.7109375" style="81" customWidth="1"/>
    <col min="15373" max="15374" width="6.42578125" style="81" customWidth="1"/>
    <col min="15375" max="15375" width="7" style="81" customWidth="1"/>
    <col min="15376" max="15376" width="6.5703125" style="81" customWidth="1"/>
    <col min="15377" max="15377" width="5.7109375" style="81" customWidth="1"/>
    <col min="15378" max="15378" width="7.140625" style="81" customWidth="1"/>
    <col min="15379" max="15379" width="7.42578125" style="81" customWidth="1"/>
    <col min="15380" max="15380" width="7.28515625" style="81" customWidth="1"/>
    <col min="15381" max="15381" width="6.140625" style="81" customWidth="1"/>
    <col min="15382" max="15616" width="9.140625" style="81"/>
    <col min="15617" max="15617" width="3.28515625" style="81" customWidth="1"/>
    <col min="15618" max="15618" width="2.85546875" style="81" customWidth="1"/>
    <col min="15619" max="15619" width="9.140625" style="81"/>
    <col min="15620" max="15620" width="4.85546875" style="81" customWidth="1"/>
    <col min="15621" max="15621" width="4.140625" style="81" customWidth="1"/>
    <col min="15622" max="15622" width="7.28515625" style="81" customWidth="1"/>
    <col min="15623" max="15623" width="7.42578125" style="81" customWidth="1"/>
    <col min="15624" max="15624" width="6.5703125" style="81" customWidth="1"/>
    <col min="15625" max="15625" width="5.7109375" style="81" customWidth="1"/>
    <col min="15626" max="15626" width="7.28515625" style="81" customWidth="1"/>
    <col min="15627" max="15627" width="7.42578125" style="81" customWidth="1"/>
    <col min="15628" max="15628" width="6.7109375" style="81" customWidth="1"/>
    <col min="15629" max="15630" width="6.42578125" style="81" customWidth="1"/>
    <col min="15631" max="15631" width="7" style="81" customWidth="1"/>
    <col min="15632" max="15632" width="6.5703125" style="81" customWidth="1"/>
    <col min="15633" max="15633" width="5.7109375" style="81" customWidth="1"/>
    <col min="15634" max="15634" width="7.140625" style="81" customWidth="1"/>
    <col min="15635" max="15635" width="7.42578125" style="81" customWidth="1"/>
    <col min="15636" max="15636" width="7.28515625" style="81" customWidth="1"/>
    <col min="15637" max="15637" width="6.140625" style="81" customWidth="1"/>
    <col min="15638" max="15872" width="9.140625" style="81"/>
    <col min="15873" max="15873" width="3.28515625" style="81" customWidth="1"/>
    <col min="15874" max="15874" width="2.85546875" style="81" customWidth="1"/>
    <col min="15875" max="15875" width="9.140625" style="81"/>
    <col min="15876" max="15876" width="4.85546875" style="81" customWidth="1"/>
    <col min="15877" max="15877" width="4.140625" style="81" customWidth="1"/>
    <col min="15878" max="15878" width="7.28515625" style="81" customWidth="1"/>
    <col min="15879" max="15879" width="7.42578125" style="81" customWidth="1"/>
    <col min="15880" max="15880" width="6.5703125" style="81" customWidth="1"/>
    <col min="15881" max="15881" width="5.7109375" style="81" customWidth="1"/>
    <col min="15882" max="15882" width="7.28515625" style="81" customWidth="1"/>
    <col min="15883" max="15883" width="7.42578125" style="81" customWidth="1"/>
    <col min="15884" max="15884" width="6.7109375" style="81" customWidth="1"/>
    <col min="15885" max="15886" width="6.42578125" style="81" customWidth="1"/>
    <col min="15887" max="15887" width="7" style="81" customWidth="1"/>
    <col min="15888" max="15888" width="6.5703125" style="81" customWidth="1"/>
    <col min="15889" max="15889" width="5.7109375" style="81" customWidth="1"/>
    <col min="15890" max="15890" width="7.140625" style="81" customWidth="1"/>
    <col min="15891" max="15891" width="7.42578125" style="81" customWidth="1"/>
    <col min="15892" max="15892" width="7.28515625" style="81" customWidth="1"/>
    <col min="15893" max="15893" width="6.140625" style="81" customWidth="1"/>
    <col min="15894" max="16128" width="9.140625" style="81"/>
    <col min="16129" max="16129" width="3.28515625" style="81" customWidth="1"/>
    <col min="16130" max="16130" width="2.85546875" style="81" customWidth="1"/>
    <col min="16131" max="16131" width="9.140625" style="81"/>
    <col min="16132" max="16132" width="4.85546875" style="81" customWidth="1"/>
    <col min="16133" max="16133" width="4.140625" style="81" customWidth="1"/>
    <col min="16134" max="16134" width="7.28515625" style="81" customWidth="1"/>
    <col min="16135" max="16135" width="7.42578125" style="81" customWidth="1"/>
    <col min="16136" max="16136" width="6.5703125" style="81" customWidth="1"/>
    <col min="16137" max="16137" width="5.7109375" style="81" customWidth="1"/>
    <col min="16138" max="16138" width="7.28515625" style="81" customWidth="1"/>
    <col min="16139" max="16139" width="7.42578125" style="81" customWidth="1"/>
    <col min="16140" max="16140" width="6.7109375" style="81" customWidth="1"/>
    <col min="16141" max="16142" width="6.42578125" style="81" customWidth="1"/>
    <col min="16143" max="16143" width="7" style="81" customWidth="1"/>
    <col min="16144" max="16144" width="6.5703125" style="81" customWidth="1"/>
    <col min="16145" max="16145" width="5.7109375" style="81" customWidth="1"/>
    <col min="16146" max="16146" width="7.140625" style="81" customWidth="1"/>
    <col min="16147" max="16147" width="7.42578125" style="81" customWidth="1"/>
    <col min="16148" max="16148" width="7.28515625" style="81" customWidth="1"/>
    <col min="16149" max="16149" width="6.140625" style="81" customWidth="1"/>
    <col min="16150" max="16384" width="9.140625" style="81"/>
  </cols>
  <sheetData>
    <row r="1" spans="1:21" ht="15" customHeight="1" x14ac:dyDescent="0.2">
      <c r="A1" s="690" t="s">
        <v>112</v>
      </c>
      <c r="B1" s="690"/>
      <c r="C1" s="690"/>
      <c r="D1" s="690"/>
      <c r="E1" s="690"/>
      <c r="F1" s="690"/>
      <c r="G1" s="690"/>
      <c r="H1" s="690"/>
      <c r="I1" s="690"/>
      <c r="J1" s="690"/>
      <c r="K1" s="690"/>
      <c r="L1" s="690"/>
      <c r="M1" s="690"/>
      <c r="N1" s="690"/>
      <c r="O1" s="690"/>
      <c r="P1" s="690"/>
      <c r="Q1" s="690"/>
      <c r="R1" s="690"/>
      <c r="S1" s="690"/>
      <c r="T1" s="690"/>
      <c r="U1" s="690"/>
    </row>
    <row r="2" spans="1:21" x14ac:dyDescent="0.2">
      <c r="A2" s="74" t="s">
        <v>198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</row>
    <row r="3" spans="1:21" ht="6" customHeight="1" x14ac:dyDescent="0.2">
      <c r="A3" s="83"/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</row>
    <row r="4" spans="1:21" ht="15.75" customHeight="1" thickBot="1" x14ac:dyDescent="0.25">
      <c r="A4" s="689" t="s">
        <v>111</v>
      </c>
      <c r="B4" s="689"/>
      <c r="C4" s="689"/>
      <c r="D4" s="689"/>
      <c r="E4" s="689"/>
      <c r="F4" s="689"/>
      <c r="G4" s="689"/>
      <c r="H4" s="689"/>
      <c r="I4" s="689"/>
      <c r="J4" s="689"/>
      <c r="K4" s="689"/>
      <c r="L4" s="689"/>
      <c r="M4" s="689"/>
      <c r="N4" s="689"/>
      <c r="O4" s="689"/>
      <c r="P4" s="689"/>
      <c r="Q4" s="689"/>
      <c r="R4" s="689"/>
      <c r="S4" s="689"/>
      <c r="T4" s="689"/>
      <c r="U4" s="689"/>
    </row>
    <row r="5" spans="1:21" ht="30" customHeight="1" x14ac:dyDescent="0.2">
      <c r="A5" s="684" t="s">
        <v>84</v>
      </c>
      <c r="B5" s="686" t="s">
        <v>2</v>
      </c>
      <c r="C5" s="686" t="s">
        <v>85</v>
      </c>
      <c r="D5" s="686" t="s">
        <v>8</v>
      </c>
      <c r="E5" s="691" t="s">
        <v>9</v>
      </c>
      <c r="F5" s="670" t="s">
        <v>171</v>
      </c>
      <c r="G5" s="671"/>
      <c r="H5" s="671"/>
      <c r="I5" s="672"/>
      <c r="J5" s="670" t="s">
        <v>172</v>
      </c>
      <c r="K5" s="671"/>
      <c r="L5" s="671"/>
      <c r="M5" s="672"/>
      <c r="N5" s="673" t="s">
        <v>173</v>
      </c>
      <c r="O5" s="674"/>
      <c r="P5" s="674"/>
      <c r="Q5" s="675"/>
      <c r="R5" s="673" t="s">
        <v>174</v>
      </c>
      <c r="S5" s="674"/>
      <c r="T5" s="674"/>
      <c r="U5" s="675"/>
    </row>
    <row r="6" spans="1:21" x14ac:dyDescent="0.2">
      <c r="A6" s="685"/>
      <c r="B6" s="687"/>
      <c r="C6" s="687"/>
      <c r="D6" s="687"/>
      <c r="E6" s="692"/>
      <c r="F6" s="676" t="s">
        <v>12</v>
      </c>
      <c r="G6" s="678" t="s">
        <v>13</v>
      </c>
      <c r="H6" s="679"/>
      <c r="I6" s="680" t="s">
        <v>119</v>
      </c>
      <c r="J6" s="682" t="s">
        <v>12</v>
      </c>
      <c r="K6" s="678" t="s">
        <v>13</v>
      </c>
      <c r="L6" s="679"/>
      <c r="M6" s="680" t="s">
        <v>119</v>
      </c>
      <c r="N6" s="682" t="s">
        <v>12</v>
      </c>
      <c r="O6" s="678" t="s">
        <v>13</v>
      </c>
      <c r="P6" s="679"/>
      <c r="Q6" s="680" t="s">
        <v>119</v>
      </c>
      <c r="R6" s="682" t="s">
        <v>12</v>
      </c>
      <c r="S6" s="678" t="s">
        <v>13</v>
      </c>
      <c r="T6" s="679"/>
      <c r="U6" s="680" t="s">
        <v>119</v>
      </c>
    </row>
    <row r="7" spans="1:21" ht="116.25" customHeight="1" thickBot="1" x14ac:dyDescent="0.25">
      <c r="A7" s="677"/>
      <c r="B7" s="688"/>
      <c r="C7" s="688"/>
      <c r="D7" s="688"/>
      <c r="E7" s="693"/>
      <c r="F7" s="677"/>
      <c r="G7" s="230" t="s">
        <v>12</v>
      </c>
      <c r="H7" s="231" t="s">
        <v>86</v>
      </c>
      <c r="I7" s="681"/>
      <c r="J7" s="683"/>
      <c r="K7" s="230" t="s">
        <v>12</v>
      </c>
      <c r="L7" s="231" t="s">
        <v>86</v>
      </c>
      <c r="M7" s="681"/>
      <c r="N7" s="683"/>
      <c r="O7" s="230" t="s">
        <v>12</v>
      </c>
      <c r="P7" s="231" t="s">
        <v>86</v>
      </c>
      <c r="Q7" s="681"/>
      <c r="R7" s="683"/>
      <c r="S7" s="230" t="s">
        <v>12</v>
      </c>
      <c r="T7" s="231" t="s">
        <v>86</v>
      </c>
      <c r="U7" s="681"/>
    </row>
    <row r="8" spans="1:21" ht="140.25" customHeight="1" thickBot="1" x14ac:dyDescent="0.25">
      <c r="A8" s="78">
        <v>1</v>
      </c>
      <c r="B8" s="79">
        <v>1</v>
      </c>
      <c r="C8" s="80" t="s">
        <v>87</v>
      </c>
      <c r="D8" s="84" t="s">
        <v>150</v>
      </c>
      <c r="E8" s="85"/>
      <c r="F8" s="89">
        <f>'01 Programa'!K143</f>
        <v>25894.900000000005</v>
      </c>
      <c r="G8" s="90">
        <f>'01 Programa'!L143</f>
        <v>25709.400000000005</v>
      </c>
      <c r="H8" s="90">
        <f>'01 Programa'!M143</f>
        <v>21627.3</v>
      </c>
      <c r="I8" s="91">
        <f>'01 Programa'!N143</f>
        <v>185.5</v>
      </c>
      <c r="J8" s="92">
        <f>'01 Programa'!O143</f>
        <v>31132.5</v>
      </c>
      <c r="K8" s="90">
        <f>'01 Programa'!P143</f>
        <v>30994.100000000002</v>
      </c>
      <c r="L8" s="90">
        <f>'01 Programa'!Q143</f>
        <v>26088.1</v>
      </c>
      <c r="M8" s="93">
        <f>'01 Programa'!R143</f>
        <v>138.4</v>
      </c>
      <c r="N8" s="89">
        <f>'01 Programa'!S143</f>
        <v>30625.1</v>
      </c>
      <c r="O8" s="90">
        <f>'01 Programa'!T143</f>
        <v>29712.799999999996</v>
      </c>
      <c r="P8" s="90">
        <f>'01 Programa'!U143</f>
        <v>24993.899999999998</v>
      </c>
      <c r="Q8" s="91">
        <f>'01 Programa'!V143</f>
        <v>912.3</v>
      </c>
      <c r="R8" s="232"/>
      <c r="S8" s="233"/>
      <c r="T8" s="90"/>
      <c r="U8" s="91"/>
    </row>
    <row r="9" spans="1:21" ht="20.25" customHeight="1" thickBot="1" x14ac:dyDescent="0.25">
      <c r="A9" s="667" t="s">
        <v>88</v>
      </c>
      <c r="B9" s="668"/>
      <c r="C9" s="668"/>
      <c r="D9" s="668"/>
      <c r="E9" s="669"/>
      <c r="F9" s="86">
        <f t="shared" ref="F9:U9" si="0">SUM(F8)</f>
        <v>25894.900000000005</v>
      </c>
      <c r="G9" s="87">
        <f t="shared" si="0"/>
        <v>25709.400000000005</v>
      </c>
      <c r="H9" s="87">
        <f t="shared" si="0"/>
        <v>21627.3</v>
      </c>
      <c r="I9" s="88">
        <f t="shared" si="0"/>
        <v>185.5</v>
      </c>
      <c r="J9" s="86">
        <f t="shared" si="0"/>
        <v>31132.5</v>
      </c>
      <c r="K9" s="87">
        <f t="shared" si="0"/>
        <v>30994.100000000002</v>
      </c>
      <c r="L9" s="87">
        <f t="shared" si="0"/>
        <v>26088.1</v>
      </c>
      <c r="M9" s="88">
        <f t="shared" si="0"/>
        <v>138.4</v>
      </c>
      <c r="N9" s="86">
        <f t="shared" si="0"/>
        <v>30625.1</v>
      </c>
      <c r="O9" s="87">
        <f t="shared" si="0"/>
        <v>29712.799999999996</v>
      </c>
      <c r="P9" s="87">
        <f t="shared" si="0"/>
        <v>24993.899999999998</v>
      </c>
      <c r="Q9" s="88">
        <f t="shared" si="0"/>
        <v>912.3</v>
      </c>
      <c r="R9" s="86">
        <f t="shared" si="0"/>
        <v>0</v>
      </c>
      <c r="S9" s="87">
        <f t="shared" si="0"/>
        <v>0</v>
      </c>
      <c r="T9" s="87">
        <f t="shared" si="0"/>
        <v>0</v>
      </c>
      <c r="U9" s="88">
        <f t="shared" si="0"/>
        <v>0</v>
      </c>
    </row>
  </sheetData>
  <mergeCells count="24">
    <mergeCell ref="A4:U4"/>
    <mergeCell ref="A1:U1"/>
    <mergeCell ref="E5:E7"/>
    <mergeCell ref="O6:P6"/>
    <mergeCell ref="Q6:Q7"/>
    <mergeCell ref="R6:R7"/>
    <mergeCell ref="S6:T6"/>
    <mergeCell ref="F5:I5"/>
    <mergeCell ref="A9:E9"/>
    <mergeCell ref="J5:M5"/>
    <mergeCell ref="N5:Q5"/>
    <mergeCell ref="R5:U5"/>
    <mergeCell ref="F6:F7"/>
    <mergeCell ref="G6:H6"/>
    <mergeCell ref="I6:I7"/>
    <mergeCell ref="J6:J7"/>
    <mergeCell ref="K6:L6"/>
    <mergeCell ref="M6:M7"/>
    <mergeCell ref="N6:N7"/>
    <mergeCell ref="A5:A7"/>
    <mergeCell ref="B5:B7"/>
    <mergeCell ref="C5:C7"/>
    <mergeCell ref="D5:D7"/>
    <mergeCell ref="U6:U7"/>
  </mergeCells>
  <pageMargins left="0.70866141732283472" right="0.70866141732283472" top="1.1417322834645669" bottom="0.74803149606299213" header="0.31496062992125984" footer="0.31496062992125984"/>
  <pageSetup paperSize="9" scale="8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16"/>
  <sheetViews>
    <sheetView workbookViewId="0">
      <selection activeCell="S10" sqref="S10:AA10"/>
    </sheetView>
  </sheetViews>
  <sheetFormatPr defaultColWidth="9" defaultRowHeight="12.75" x14ac:dyDescent="0.2"/>
  <cols>
    <col min="1" max="6" width="9" style="77" customWidth="1"/>
    <col min="7" max="7" width="2" style="30" customWidth="1"/>
    <col min="8" max="8" width="1.7109375" style="30" customWidth="1"/>
    <col min="9" max="9" width="3.85546875" style="30" customWidth="1"/>
    <col min="10" max="10" width="5" style="77" customWidth="1"/>
    <col min="11" max="11" width="2.28515625" style="30" customWidth="1"/>
    <col min="12" max="12" width="0.85546875" style="30" customWidth="1"/>
    <col min="13" max="13" width="9.140625" style="30" customWidth="1"/>
    <col min="14" max="18" width="3.5703125" style="30" customWidth="1"/>
    <col min="19" max="19" width="3.28515625" style="30" customWidth="1"/>
    <col min="20" max="22" width="3.42578125" style="30" customWidth="1"/>
    <col min="23" max="23" width="3.140625" style="30" customWidth="1"/>
    <col min="24" max="24" width="3.28515625" style="30" customWidth="1"/>
    <col min="25" max="25" width="3.140625" style="30" customWidth="1"/>
    <col min="26" max="27" width="3.7109375" style="30" customWidth="1"/>
    <col min="28" max="29" width="5" style="30" customWidth="1"/>
    <col min="30" max="30" width="4.140625" style="30" customWidth="1"/>
    <col min="31" max="31" width="7.42578125" style="30" customWidth="1"/>
    <col min="32" max="256" width="9" style="77"/>
    <col min="257" max="262" width="9" style="77" customWidth="1"/>
    <col min="263" max="263" width="2" style="77" customWidth="1"/>
    <col min="264" max="265" width="1.7109375" style="77" customWidth="1"/>
    <col min="266" max="266" width="5" style="77" customWidth="1"/>
    <col min="267" max="267" width="2.28515625" style="77" customWidth="1"/>
    <col min="268" max="268" width="0.85546875" style="77" customWidth="1"/>
    <col min="269" max="269" width="9.140625" style="77" customWidth="1"/>
    <col min="270" max="274" width="3.5703125" style="77" customWidth="1"/>
    <col min="275" max="275" width="3.28515625" style="77" customWidth="1"/>
    <col min="276" max="278" width="3.42578125" style="77" customWidth="1"/>
    <col min="279" max="279" width="3.140625" style="77" customWidth="1"/>
    <col min="280" max="280" width="3.28515625" style="77" customWidth="1"/>
    <col min="281" max="281" width="3.140625" style="77" customWidth="1"/>
    <col min="282" max="283" width="3.7109375" style="77" customWidth="1"/>
    <col min="284" max="285" width="5" style="77" customWidth="1"/>
    <col min="286" max="286" width="4.140625" style="77" customWidth="1"/>
    <col min="287" max="287" width="6.5703125" style="77" customWidth="1"/>
    <col min="288" max="512" width="9" style="77"/>
    <col min="513" max="518" width="9" style="77" customWidth="1"/>
    <col min="519" max="519" width="2" style="77" customWidth="1"/>
    <col min="520" max="521" width="1.7109375" style="77" customWidth="1"/>
    <col min="522" max="522" width="5" style="77" customWidth="1"/>
    <col min="523" max="523" width="2.28515625" style="77" customWidth="1"/>
    <col min="524" max="524" width="0.85546875" style="77" customWidth="1"/>
    <col min="525" max="525" width="9.140625" style="77" customWidth="1"/>
    <col min="526" max="530" width="3.5703125" style="77" customWidth="1"/>
    <col min="531" max="531" width="3.28515625" style="77" customWidth="1"/>
    <col min="532" max="534" width="3.42578125" style="77" customWidth="1"/>
    <col min="535" max="535" width="3.140625" style="77" customWidth="1"/>
    <col min="536" max="536" width="3.28515625" style="77" customWidth="1"/>
    <col min="537" max="537" width="3.140625" style="77" customWidth="1"/>
    <col min="538" max="539" width="3.7109375" style="77" customWidth="1"/>
    <col min="540" max="541" width="5" style="77" customWidth="1"/>
    <col min="542" max="542" width="4.140625" style="77" customWidth="1"/>
    <col min="543" max="543" width="6.5703125" style="77" customWidth="1"/>
    <col min="544" max="768" width="9" style="77"/>
    <col min="769" max="774" width="9" style="77" customWidth="1"/>
    <col min="775" max="775" width="2" style="77" customWidth="1"/>
    <col min="776" max="777" width="1.7109375" style="77" customWidth="1"/>
    <col min="778" max="778" width="5" style="77" customWidth="1"/>
    <col min="779" max="779" width="2.28515625" style="77" customWidth="1"/>
    <col min="780" max="780" width="0.85546875" style="77" customWidth="1"/>
    <col min="781" max="781" width="9.140625" style="77" customWidth="1"/>
    <col min="782" max="786" width="3.5703125" style="77" customWidth="1"/>
    <col min="787" max="787" width="3.28515625" style="77" customWidth="1"/>
    <col min="788" max="790" width="3.42578125" style="77" customWidth="1"/>
    <col min="791" max="791" width="3.140625" style="77" customWidth="1"/>
    <col min="792" max="792" width="3.28515625" style="77" customWidth="1"/>
    <col min="793" max="793" width="3.140625" style="77" customWidth="1"/>
    <col min="794" max="795" width="3.7109375" style="77" customWidth="1"/>
    <col min="796" max="797" width="5" style="77" customWidth="1"/>
    <col min="798" max="798" width="4.140625" style="77" customWidth="1"/>
    <col min="799" max="799" width="6.5703125" style="77" customWidth="1"/>
    <col min="800" max="1024" width="9" style="77"/>
    <col min="1025" max="1030" width="9" style="77" customWidth="1"/>
    <col min="1031" max="1031" width="2" style="77" customWidth="1"/>
    <col min="1032" max="1033" width="1.7109375" style="77" customWidth="1"/>
    <col min="1034" max="1034" width="5" style="77" customWidth="1"/>
    <col min="1035" max="1035" width="2.28515625" style="77" customWidth="1"/>
    <col min="1036" max="1036" width="0.85546875" style="77" customWidth="1"/>
    <col min="1037" max="1037" width="9.140625" style="77" customWidth="1"/>
    <col min="1038" max="1042" width="3.5703125" style="77" customWidth="1"/>
    <col min="1043" max="1043" width="3.28515625" style="77" customWidth="1"/>
    <col min="1044" max="1046" width="3.42578125" style="77" customWidth="1"/>
    <col min="1047" max="1047" width="3.140625" style="77" customWidth="1"/>
    <col min="1048" max="1048" width="3.28515625" style="77" customWidth="1"/>
    <col min="1049" max="1049" width="3.140625" style="77" customWidth="1"/>
    <col min="1050" max="1051" width="3.7109375" style="77" customWidth="1"/>
    <col min="1052" max="1053" width="5" style="77" customWidth="1"/>
    <col min="1054" max="1054" width="4.140625" style="77" customWidth="1"/>
    <col min="1055" max="1055" width="6.5703125" style="77" customWidth="1"/>
    <col min="1056" max="1280" width="9" style="77"/>
    <col min="1281" max="1286" width="9" style="77" customWidth="1"/>
    <col min="1287" max="1287" width="2" style="77" customWidth="1"/>
    <col min="1288" max="1289" width="1.7109375" style="77" customWidth="1"/>
    <col min="1290" max="1290" width="5" style="77" customWidth="1"/>
    <col min="1291" max="1291" width="2.28515625" style="77" customWidth="1"/>
    <col min="1292" max="1292" width="0.85546875" style="77" customWidth="1"/>
    <col min="1293" max="1293" width="9.140625" style="77" customWidth="1"/>
    <col min="1294" max="1298" width="3.5703125" style="77" customWidth="1"/>
    <col min="1299" max="1299" width="3.28515625" style="77" customWidth="1"/>
    <col min="1300" max="1302" width="3.42578125" style="77" customWidth="1"/>
    <col min="1303" max="1303" width="3.140625" style="77" customWidth="1"/>
    <col min="1304" max="1304" width="3.28515625" style="77" customWidth="1"/>
    <col min="1305" max="1305" width="3.140625" style="77" customWidth="1"/>
    <col min="1306" max="1307" width="3.7109375" style="77" customWidth="1"/>
    <col min="1308" max="1309" width="5" style="77" customWidth="1"/>
    <col min="1310" max="1310" width="4.140625" style="77" customWidth="1"/>
    <col min="1311" max="1311" width="6.5703125" style="77" customWidth="1"/>
    <col min="1312" max="1536" width="9" style="77"/>
    <col min="1537" max="1542" width="9" style="77" customWidth="1"/>
    <col min="1543" max="1543" width="2" style="77" customWidth="1"/>
    <col min="1544" max="1545" width="1.7109375" style="77" customWidth="1"/>
    <col min="1546" max="1546" width="5" style="77" customWidth="1"/>
    <col min="1547" max="1547" width="2.28515625" style="77" customWidth="1"/>
    <col min="1548" max="1548" width="0.85546875" style="77" customWidth="1"/>
    <col min="1549" max="1549" width="9.140625" style="77" customWidth="1"/>
    <col min="1550" max="1554" width="3.5703125" style="77" customWidth="1"/>
    <col min="1555" max="1555" width="3.28515625" style="77" customWidth="1"/>
    <col min="1556" max="1558" width="3.42578125" style="77" customWidth="1"/>
    <col min="1559" max="1559" width="3.140625" style="77" customWidth="1"/>
    <col min="1560" max="1560" width="3.28515625" style="77" customWidth="1"/>
    <col min="1561" max="1561" width="3.140625" style="77" customWidth="1"/>
    <col min="1562" max="1563" width="3.7109375" style="77" customWidth="1"/>
    <col min="1564" max="1565" width="5" style="77" customWidth="1"/>
    <col min="1566" max="1566" width="4.140625" style="77" customWidth="1"/>
    <col min="1567" max="1567" width="6.5703125" style="77" customWidth="1"/>
    <col min="1568" max="1792" width="9" style="77"/>
    <col min="1793" max="1798" width="9" style="77" customWidth="1"/>
    <col min="1799" max="1799" width="2" style="77" customWidth="1"/>
    <col min="1800" max="1801" width="1.7109375" style="77" customWidth="1"/>
    <col min="1802" max="1802" width="5" style="77" customWidth="1"/>
    <col min="1803" max="1803" width="2.28515625" style="77" customWidth="1"/>
    <col min="1804" max="1804" width="0.85546875" style="77" customWidth="1"/>
    <col min="1805" max="1805" width="9.140625" style="77" customWidth="1"/>
    <col min="1806" max="1810" width="3.5703125" style="77" customWidth="1"/>
    <col min="1811" max="1811" width="3.28515625" style="77" customWidth="1"/>
    <col min="1812" max="1814" width="3.42578125" style="77" customWidth="1"/>
    <col min="1815" max="1815" width="3.140625" style="77" customWidth="1"/>
    <col min="1816" max="1816" width="3.28515625" style="77" customWidth="1"/>
    <col min="1817" max="1817" width="3.140625" style="77" customWidth="1"/>
    <col min="1818" max="1819" width="3.7109375" style="77" customWidth="1"/>
    <col min="1820" max="1821" width="5" style="77" customWidth="1"/>
    <col min="1822" max="1822" width="4.140625" style="77" customWidth="1"/>
    <col min="1823" max="1823" width="6.5703125" style="77" customWidth="1"/>
    <col min="1824" max="2048" width="9" style="77"/>
    <col min="2049" max="2054" width="9" style="77" customWidth="1"/>
    <col min="2055" max="2055" width="2" style="77" customWidth="1"/>
    <col min="2056" max="2057" width="1.7109375" style="77" customWidth="1"/>
    <col min="2058" max="2058" width="5" style="77" customWidth="1"/>
    <col min="2059" max="2059" width="2.28515625" style="77" customWidth="1"/>
    <col min="2060" max="2060" width="0.85546875" style="77" customWidth="1"/>
    <col min="2061" max="2061" width="9.140625" style="77" customWidth="1"/>
    <col min="2062" max="2066" width="3.5703125" style="77" customWidth="1"/>
    <col min="2067" max="2067" width="3.28515625" style="77" customWidth="1"/>
    <col min="2068" max="2070" width="3.42578125" style="77" customWidth="1"/>
    <col min="2071" max="2071" width="3.140625" style="77" customWidth="1"/>
    <col min="2072" max="2072" width="3.28515625" style="77" customWidth="1"/>
    <col min="2073" max="2073" width="3.140625" style="77" customWidth="1"/>
    <col min="2074" max="2075" width="3.7109375" style="77" customWidth="1"/>
    <col min="2076" max="2077" width="5" style="77" customWidth="1"/>
    <col min="2078" max="2078" width="4.140625" style="77" customWidth="1"/>
    <col min="2079" max="2079" width="6.5703125" style="77" customWidth="1"/>
    <col min="2080" max="2304" width="9" style="77"/>
    <col min="2305" max="2310" width="9" style="77" customWidth="1"/>
    <col min="2311" max="2311" width="2" style="77" customWidth="1"/>
    <col min="2312" max="2313" width="1.7109375" style="77" customWidth="1"/>
    <col min="2314" max="2314" width="5" style="77" customWidth="1"/>
    <col min="2315" max="2315" width="2.28515625" style="77" customWidth="1"/>
    <col min="2316" max="2316" width="0.85546875" style="77" customWidth="1"/>
    <col min="2317" max="2317" width="9.140625" style="77" customWidth="1"/>
    <col min="2318" max="2322" width="3.5703125" style="77" customWidth="1"/>
    <col min="2323" max="2323" width="3.28515625" style="77" customWidth="1"/>
    <col min="2324" max="2326" width="3.42578125" style="77" customWidth="1"/>
    <col min="2327" max="2327" width="3.140625" style="77" customWidth="1"/>
    <col min="2328" max="2328" width="3.28515625" style="77" customWidth="1"/>
    <col min="2329" max="2329" width="3.140625" style="77" customWidth="1"/>
    <col min="2330" max="2331" width="3.7109375" style="77" customWidth="1"/>
    <col min="2332" max="2333" width="5" style="77" customWidth="1"/>
    <col min="2334" max="2334" width="4.140625" style="77" customWidth="1"/>
    <col min="2335" max="2335" width="6.5703125" style="77" customWidth="1"/>
    <col min="2336" max="2560" width="9" style="77"/>
    <col min="2561" max="2566" width="9" style="77" customWidth="1"/>
    <col min="2567" max="2567" width="2" style="77" customWidth="1"/>
    <col min="2568" max="2569" width="1.7109375" style="77" customWidth="1"/>
    <col min="2570" max="2570" width="5" style="77" customWidth="1"/>
    <col min="2571" max="2571" width="2.28515625" style="77" customWidth="1"/>
    <col min="2572" max="2572" width="0.85546875" style="77" customWidth="1"/>
    <col min="2573" max="2573" width="9.140625" style="77" customWidth="1"/>
    <col min="2574" max="2578" width="3.5703125" style="77" customWidth="1"/>
    <col min="2579" max="2579" width="3.28515625" style="77" customWidth="1"/>
    <col min="2580" max="2582" width="3.42578125" style="77" customWidth="1"/>
    <col min="2583" max="2583" width="3.140625" style="77" customWidth="1"/>
    <col min="2584" max="2584" width="3.28515625" style="77" customWidth="1"/>
    <col min="2585" max="2585" width="3.140625" style="77" customWidth="1"/>
    <col min="2586" max="2587" width="3.7109375" style="77" customWidth="1"/>
    <col min="2588" max="2589" width="5" style="77" customWidth="1"/>
    <col min="2590" max="2590" width="4.140625" style="77" customWidth="1"/>
    <col min="2591" max="2591" width="6.5703125" style="77" customWidth="1"/>
    <col min="2592" max="2816" width="9" style="77"/>
    <col min="2817" max="2822" width="9" style="77" customWidth="1"/>
    <col min="2823" max="2823" width="2" style="77" customWidth="1"/>
    <col min="2824" max="2825" width="1.7109375" style="77" customWidth="1"/>
    <col min="2826" max="2826" width="5" style="77" customWidth="1"/>
    <col min="2827" max="2827" width="2.28515625" style="77" customWidth="1"/>
    <col min="2828" max="2828" width="0.85546875" style="77" customWidth="1"/>
    <col min="2829" max="2829" width="9.140625" style="77" customWidth="1"/>
    <col min="2830" max="2834" width="3.5703125" style="77" customWidth="1"/>
    <col min="2835" max="2835" width="3.28515625" style="77" customWidth="1"/>
    <col min="2836" max="2838" width="3.42578125" style="77" customWidth="1"/>
    <col min="2839" max="2839" width="3.140625" style="77" customWidth="1"/>
    <col min="2840" max="2840" width="3.28515625" style="77" customWidth="1"/>
    <col min="2841" max="2841" width="3.140625" style="77" customWidth="1"/>
    <col min="2842" max="2843" width="3.7109375" style="77" customWidth="1"/>
    <col min="2844" max="2845" width="5" style="77" customWidth="1"/>
    <col min="2846" max="2846" width="4.140625" style="77" customWidth="1"/>
    <col min="2847" max="2847" width="6.5703125" style="77" customWidth="1"/>
    <col min="2848" max="3072" width="9" style="77"/>
    <col min="3073" max="3078" width="9" style="77" customWidth="1"/>
    <col min="3079" max="3079" width="2" style="77" customWidth="1"/>
    <col min="3080" max="3081" width="1.7109375" style="77" customWidth="1"/>
    <col min="3082" max="3082" width="5" style="77" customWidth="1"/>
    <col min="3083" max="3083" width="2.28515625" style="77" customWidth="1"/>
    <col min="3084" max="3084" width="0.85546875" style="77" customWidth="1"/>
    <col min="3085" max="3085" width="9.140625" style="77" customWidth="1"/>
    <col min="3086" max="3090" width="3.5703125" style="77" customWidth="1"/>
    <col min="3091" max="3091" width="3.28515625" style="77" customWidth="1"/>
    <col min="3092" max="3094" width="3.42578125" style="77" customWidth="1"/>
    <col min="3095" max="3095" width="3.140625" style="77" customWidth="1"/>
    <col min="3096" max="3096" width="3.28515625" style="77" customWidth="1"/>
    <col min="3097" max="3097" width="3.140625" style="77" customWidth="1"/>
    <col min="3098" max="3099" width="3.7109375" style="77" customWidth="1"/>
    <col min="3100" max="3101" width="5" style="77" customWidth="1"/>
    <col min="3102" max="3102" width="4.140625" style="77" customWidth="1"/>
    <col min="3103" max="3103" width="6.5703125" style="77" customWidth="1"/>
    <col min="3104" max="3328" width="9" style="77"/>
    <col min="3329" max="3334" width="9" style="77" customWidth="1"/>
    <col min="3335" max="3335" width="2" style="77" customWidth="1"/>
    <col min="3336" max="3337" width="1.7109375" style="77" customWidth="1"/>
    <col min="3338" max="3338" width="5" style="77" customWidth="1"/>
    <col min="3339" max="3339" width="2.28515625" style="77" customWidth="1"/>
    <col min="3340" max="3340" width="0.85546875" style="77" customWidth="1"/>
    <col min="3341" max="3341" width="9.140625" style="77" customWidth="1"/>
    <col min="3342" max="3346" width="3.5703125" style="77" customWidth="1"/>
    <col min="3347" max="3347" width="3.28515625" style="77" customWidth="1"/>
    <col min="3348" max="3350" width="3.42578125" style="77" customWidth="1"/>
    <col min="3351" max="3351" width="3.140625" style="77" customWidth="1"/>
    <col min="3352" max="3352" width="3.28515625" style="77" customWidth="1"/>
    <col min="3353" max="3353" width="3.140625" style="77" customWidth="1"/>
    <col min="3354" max="3355" width="3.7109375" style="77" customWidth="1"/>
    <col min="3356" max="3357" width="5" style="77" customWidth="1"/>
    <col min="3358" max="3358" width="4.140625" style="77" customWidth="1"/>
    <col min="3359" max="3359" width="6.5703125" style="77" customWidth="1"/>
    <col min="3360" max="3584" width="9" style="77"/>
    <col min="3585" max="3590" width="9" style="77" customWidth="1"/>
    <col min="3591" max="3591" width="2" style="77" customWidth="1"/>
    <col min="3592" max="3593" width="1.7109375" style="77" customWidth="1"/>
    <col min="3594" max="3594" width="5" style="77" customWidth="1"/>
    <col min="3595" max="3595" width="2.28515625" style="77" customWidth="1"/>
    <col min="3596" max="3596" width="0.85546875" style="77" customWidth="1"/>
    <col min="3597" max="3597" width="9.140625" style="77" customWidth="1"/>
    <col min="3598" max="3602" width="3.5703125" style="77" customWidth="1"/>
    <col min="3603" max="3603" width="3.28515625" style="77" customWidth="1"/>
    <col min="3604" max="3606" width="3.42578125" style="77" customWidth="1"/>
    <col min="3607" max="3607" width="3.140625" style="77" customWidth="1"/>
    <col min="3608" max="3608" width="3.28515625" style="77" customWidth="1"/>
    <col min="3609" max="3609" width="3.140625" style="77" customWidth="1"/>
    <col min="3610" max="3611" width="3.7109375" style="77" customWidth="1"/>
    <col min="3612" max="3613" width="5" style="77" customWidth="1"/>
    <col min="3614" max="3614" width="4.140625" style="77" customWidth="1"/>
    <col min="3615" max="3615" width="6.5703125" style="77" customWidth="1"/>
    <col min="3616" max="3840" width="9" style="77"/>
    <col min="3841" max="3846" width="9" style="77" customWidth="1"/>
    <col min="3847" max="3847" width="2" style="77" customWidth="1"/>
    <col min="3848" max="3849" width="1.7109375" style="77" customWidth="1"/>
    <col min="3850" max="3850" width="5" style="77" customWidth="1"/>
    <col min="3851" max="3851" width="2.28515625" style="77" customWidth="1"/>
    <col min="3852" max="3852" width="0.85546875" style="77" customWidth="1"/>
    <col min="3853" max="3853" width="9.140625" style="77" customWidth="1"/>
    <col min="3854" max="3858" width="3.5703125" style="77" customWidth="1"/>
    <col min="3859" max="3859" width="3.28515625" style="77" customWidth="1"/>
    <col min="3860" max="3862" width="3.42578125" style="77" customWidth="1"/>
    <col min="3863" max="3863" width="3.140625" style="77" customWidth="1"/>
    <col min="3864" max="3864" width="3.28515625" style="77" customWidth="1"/>
    <col min="3865" max="3865" width="3.140625" style="77" customWidth="1"/>
    <col min="3866" max="3867" width="3.7109375" style="77" customWidth="1"/>
    <col min="3868" max="3869" width="5" style="77" customWidth="1"/>
    <col min="3870" max="3870" width="4.140625" style="77" customWidth="1"/>
    <col min="3871" max="3871" width="6.5703125" style="77" customWidth="1"/>
    <col min="3872" max="4096" width="9" style="77"/>
    <col min="4097" max="4102" width="9" style="77" customWidth="1"/>
    <col min="4103" max="4103" width="2" style="77" customWidth="1"/>
    <col min="4104" max="4105" width="1.7109375" style="77" customWidth="1"/>
    <col min="4106" max="4106" width="5" style="77" customWidth="1"/>
    <col min="4107" max="4107" width="2.28515625" style="77" customWidth="1"/>
    <col min="4108" max="4108" width="0.85546875" style="77" customWidth="1"/>
    <col min="4109" max="4109" width="9.140625" style="77" customWidth="1"/>
    <col min="4110" max="4114" width="3.5703125" style="77" customWidth="1"/>
    <col min="4115" max="4115" width="3.28515625" style="77" customWidth="1"/>
    <col min="4116" max="4118" width="3.42578125" style="77" customWidth="1"/>
    <col min="4119" max="4119" width="3.140625" style="77" customWidth="1"/>
    <col min="4120" max="4120" width="3.28515625" style="77" customWidth="1"/>
    <col min="4121" max="4121" width="3.140625" style="77" customWidth="1"/>
    <col min="4122" max="4123" width="3.7109375" style="77" customWidth="1"/>
    <col min="4124" max="4125" width="5" style="77" customWidth="1"/>
    <col min="4126" max="4126" width="4.140625" style="77" customWidth="1"/>
    <col min="4127" max="4127" width="6.5703125" style="77" customWidth="1"/>
    <col min="4128" max="4352" width="9" style="77"/>
    <col min="4353" max="4358" width="9" style="77" customWidth="1"/>
    <col min="4359" max="4359" width="2" style="77" customWidth="1"/>
    <col min="4360" max="4361" width="1.7109375" style="77" customWidth="1"/>
    <col min="4362" max="4362" width="5" style="77" customWidth="1"/>
    <col min="4363" max="4363" width="2.28515625" style="77" customWidth="1"/>
    <col min="4364" max="4364" width="0.85546875" style="77" customWidth="1"/>
    <col min="4365" max="4365" width="9.140625" style="77" customWidth="1"/>
    <col min="4366" max="4370" width="3.5703125" style="77" customWidth="1"/>
    <col min="4371" max="4371" width="3.28515625" style="77" customWidth="1"/>
    <col min="4372" max="4374" width="3.42578125" style="77" customWidth="1"/>
    <col min="4375" max="4375" width="3.140625" style="77" customWidth="1"/>
    <col min="4376" max="4376" width="3.28515625" style="77" customWidth="1"/>
    <col min="4377" max="4377" width="3.140625" style="77" customWidth="1"/>
    <col min="4378" max="4379" width="3.7109375" style="77" customWidth="1"/>
    <col min="4380" max="4381" width="5" style="77" customWidth="1"/>
    <col min="4382" max="4382" width="4.140625" style="77" customWidth="1"/>
    <col min="4383" max="4383" width="6.5703125" style="77" customWidth="1"/>
    <col min="4384" max="4608" width="9" style="77"/>
    <col min="4609" max="4614" width="9" style="77" customWidth="1"/>
    <col min="4615" max="4615" width="2" style="77" customWidth="1"/>
    <col min="4616" max="4617" width="1.7109375" style="77" customWidth="1"/>
    <col min="4618" max="4618" width="5" style="77" customWidth="1"/>
    <col min="4619" max="4619" width="2.28515625" style="77" customWidth="1"/>
    <col min="4620" max="4620" width="0.85546875" style="77" customWidth="1"/>
    <col min="4621" max="4621" width="9.140625" style="77" customWidth="1"/>
    <col min="4622" max="4626" width="3.5703125" style="77" customWidth="1"/>
    <col min="4627" max="4627" width="3.28515625" style="77" customWidth="1"/>
    <col min="4628" max="4630" width="3.42578125" style="77" customWidth="1"/>
    <col min="4631" max="4631" width="3.140625" style="77" customWidth="1"/>
    <col min="4632" max="4632" width="3.28515625" style="77" customWidth="1"/>
    <col min="4633" max="4633" width="3.140625" style="77" customWidth="1"/>
    <col min="4634" max="4635" width="3.7109375" style="77" customWidth="1"/>
    <col min="4636" max="4637" width="5" style="77" customWidth="1"/>
    <col min="4638" max="4638" width="4.140625" style="77" customWidth="1"/>
    <col min="4639" max="4639" width="6.5703125" style="77" customWidth="1"/>
    <col min="4640" max="4864" width="9" style="77"/>
    <col min="4865" max="4870" width="9" style="77" customWidth="1"/>
    <col min="4871" max="4871" width="2" style="77" customWidth="1"/>
    <col min="4872" max="4873" width="1.7109375" style="77" customWidth="1"/>
    <col min="4874" max="4874" width="5" style="77" customWidth="1"/>
    <col min="4875" max="4875" width="2.28515625" style="77" customWidth="1"/>
    <col min="4876" max="4876" width="0.85546875" style="77" customWidth="1"/>
    <col min="4877" max="4877" width="9.140625" style="77" customWidth="1"/>
    <col min="4878" max="4882" width="3.5703125" style="77" customWidth="1"/>
    <col min="4883" max="4883" width="3.28515625" style="77" customWidth="1"/>
    <col min="4884" max="4886" width="3.42578125" style="77" customWidth="1"/>
    <col min="4887" max="4887" width="3.140625" style="77" customWidth="1"/>
    <col min="4888" max="4888" width="3.28515625" style="77" customWidth="1"/>
    <col min="4889" max="4889" width="3.140625" style="77" customWidth="1"/>
    <col min="4890" max="4891" width="3.7109375" style="77" customWidth="1"/>
    <col min="4892" max="4893" width="5" style="77" customWidth="1"/>
    <col min="4894" max="4894" width="4.140625" style="77" customWidth="1"/>
    <col min="4895" max="4895" width="6.5703125" style="77" customWidth="1"/>
    <col min="4896" max="5120" width="9" style="77"/>
    <col min="5121" max="5126" width="9" style="77" customWidth="1"/>
    <col min="5127" max="5127" width="2" style="77" customWidth="1"/>
    <col min="5128" max="5129" width="1.7109375" style="77" customWidth="1"/>
    <col min="5130" max="5130" width="5" style="77" customWidth="1"/>
    <col min="5131" max="5131" width="2.28515625" style="77" customWidth="1"/>
    <col min="5132" max="5132" width="0.85546875" style="77" customWidth="1"/>
    <col min="5133" max="5133" width="9.140625" style="77" customWidth="1"/>
    <col min="5134" max="5138" width="3.5703125" style="77" customWidth="1"/>
    <col min="5139" max="5139" width="3.28515625" style="77" customWidth="1"/>
    <col min="5140" max="5142" width="3.42578125" style="77" customWidth="1"/>
    <col min="5143" max="5143" width="3.140625" style="77" customWidth="1"/>
    <col min="5144" max="5144" width="3.28515625" style="77" customWidth="1"/>
    <col min="5145" max="5145" width="3.140625" style="77" customWidth="1"/>
    <col min="5146" max="5147" width="3.7109375" style="77" customWidth="1"/>
    <col min="5148" max="5149" width="5" style="77" customWidth="1"/>
    <col min="5150" max="5150" width="4.140625" style="77" customWidth="1"/>
    <col min="5151" max="5151" width="6.5703125" style="77" customWidth="1"/>
    <col min="5152" max="5376" width="9" style="77"/>
    <col min="5377" max="5382" width="9" style="77" customWidth="1"/>
    <col min="5383" max="5383" width="2" style="77" customWidth="1"/>
    <col min="5384" max="5385" width="1.7109375" style="77" customWidth="1"/>
    <col min="5386" max="5386" width="5" style="77" customWidth="1"/>
    <col min="5387" max="5387" width="2.28515625" style="77" customWidth="1"/>
    <col min="5388" max="5388" width="0.85546875" style="77" customWidth="1"/>
    <col min="5389" max="5389" width="9.140625" style="77" customWidth="1"/>
    <col min="5390" max="5394" width="3.5703125" style="77" customWidth="1"/>
    <col min="5395" max="5395" width="3.28515625" style="77" customWidth="1"/>
    <col min="5396" max="5398" width="3.42578125" style="77" customWidth="1"/>
    <col min="5399" max="5399" width="3.140625" style="77" customWidth="1"/>
    <col min="5400" max="5400" width="3.28515625" style="77" customWidth="1"/>
    <col min="5401" max="5401" width="3.140625" style="77" customWidth="1"/>
    <col min="5402" max="5403" width="3.7109375" style="77" customWidth="1"/>
    <col min="5404" max="5405" width="5" style="77" customWidth="1"/>
    <col min="5406" max="5406" width="4.140625" style="77" customWidth="1"/>
    <col min="5407" max="5407" width="6.5703125" style="77" customWidth="1"/>
    <col min="5408" max="5632" width="9" style="77"/>
    <col min="5633" max="5638" width="9" style="77" customWidth="1"/>
    <col min="5639" max="5639" width="2" style="77" customWidth="1"/>
    <col min="5640" max="5641" width="1.7109375" style="77" customWidth="1"/>
    <col min="5642" max="5642" width="5" style="77" customWidth="1"/>
    <col min="5643" max="5643" width="2.28515625" style="77" customWidth="1"/>
    <col min="5644" max="5644" width="0.85546875" style="77" customWidth="1"/>
    <col min="5645" max="5645" width="9.140625" style="77" customWidth="1"/>
    <col min="5646" max="5650" width="3.5703125" style="77" customWidth="1"/>
    <col min="5651" max="5651" width="3.28515625" style="77" customWidth="1"/>
    <col min="5652" max="5654" width="3.42578125" style="77" customWidth="1"/>
    <col min="5655" max="5655" width="3.140625" style="77" customWidth="1"/>
    <col min="5656" max="5656" width="3.28515625" style="77" customWidth="1"/>
    <col min="5657" max="5657" width="3.140625" style="77" customWidth="1"/>
    <col min="5658" max="5659" width="3.7109375" style="77" customWidth="1"/>
    <col min="5660" max="5661" width="5" style="77" customWidth="1"/>
    <col min="5662" max="5662" width="4.140625" style="77" customWidth="1"/>
    <col min="5663" max="5663" width="6.5703125" style="77" customWidth="1"/>
    <col min="5664" max="5888" width="9" style="77"/>
    <col min="5889" max="5894" width="9" style="77" customWidth="1"/>
    <col min="5895" max="5895" width="2" style="77" customWidth="1"/>
    <col min="5896" max="5897" width="1.7109375" style="77" customWidth="1"/>
    <col min="5898" max="5898" width="5" style="77" customWidth="1"/>
    <col min="5899" max="5899" width="2.28515625" style="77" customWidth="1"/>
    <col min="5900" max="5900" width="0.85546875" style="77" customWidth="1"/>
    <col min="5901" max="5901" width="9.140625" style="77" customWidth="1"/>
    <col min="5902" max="5906" width="3.5703125" style="77" customWidth="1"/>
    <col min="5907" max="5907" width="3.28515625" style="77" customWidth="1"/>
    <col min="5908" max="5910" width="3.42578125" style="77" customWidth="1"/>
    <col min="5911" max="5911" width="3.140625" style="77" customWidth="1"/>
    <col min="5912" max="5912" width="3.28515625" style="77" customWidth="1"/>
    <col min="5913" max="5913" width="3.140625" style="77" customWidth="1"/>
    <col min="5914" max="5915" width="3.7109375" style="77" customWidth="1"/>
    <col min="5916" max="5917" width="5" style="77" customWidth="1"/>
    <col min="5918" max="5918" width="4.140625" style="77" customWidth="1"/>
    <col min="5919" max="5919" width="6.5703125" style="77" customWidth="1"/>
    <col min="5920" max="6144" width="9" style="77"/>
    <col min="6145" max="6150" width="9" style="77" customWidth="1"/>
    <col min="6151" max="6151" width="2" style="77" customWidth="1"/>
    <col min="6152" max="6153" width="1.7109375" style="77" customWidth="1"/>
    <col min="6154" max="6154" width="5" style="77" customWidth="1"/>
    <col min="6155" max="6155" width="2.28515625" style="77" customWidth="1"/>
    <col min="6156" max="6156" width="0.85546875" style="77" customWidth="1"/>
    <col min="6157" max="6157" width="9.140625" style="77" customWidth="1"/>
    <col min="6158" max="6162" width="3.5703125" style="77" customWidth="1"/>
    <col min="6163" max="6163" width="3.28515625" style="77" customWidth="1"/>
    <col min="6164" max="6166" width="3.42578125" style="77" customWidth="1"/>
    <col min="6167" max="6167" width="3.140625" style="77" customWidth="1"/>
    <col min="6168" max="6168" width="3.28515625" style="77" customWidth="1"/>
    <col min="6169" max="6169" width="3.140625" style="77" customWidth="1"/>
    <col min="6170" max="6171" width="3.7109375" style="77" customWidth="1"/>
    <col min="6172" max="6173" width="5" style="77" customWidth="1"/>
    <col min="6174" max="6174" width="4.140625" style="77" customWidth="1"/>
    <col min="6175" max="6175" width="6.5703125" style="77" customWidth="1"/>
    <col min="6176" max="6400" width="9" style="77"/>
    <col min="6401" max="6406" width="9" style="77" customWidth="1"/>
    <col min="6407" max="6407" width="2" style="77" customWidth="1"/>
    <col min="6408" max="6409" width="1.7109375" style="77" customWidth="1"/>
    <col min="6410" max="6410" width="5" style="77" customWidth="1"/>
    <col min="6411" max="6411" width="2.28515625" style="77" customWidth="1"/>
    <col min="6412" max="6412" width="0.85546875" style="77" customWidth="1"/>
    <col min="6413" max="6413" width="9.140625" style="77" customWidth="1"/>
    <col min="6414" max="6418" width="3.5703125" style="77" customWidth="1"/>
    <col min="6419" max="6419" width="3.28515625" style="77" customWidth="1"/>
    <col min="6420" max="6422" width="3.42578125" style="77" customWidth="1"/>
    <col min="6423" max="6423" width="3.140625" style="77" customWidth="1"/>
    <col min="6424" max="6424" width="3.28515625" style="77" customWidth="1"/>
    <col min="6425" max="6425" width="3.140625" style="77" customWidth="1"/>
    <col min="6426" max="6427" width="3.7109375" style="77" customWidth="1"/>
    <col min="6428" max="6429" width="5" style="77" customWidth="1"/>
    <col min="6430" max="6430" width="4.140625" style="77" customWidth="1"/>
    <col min="6431" max="6431" width="6.5703125" style="77" customWidth="1"/>
    <col min="6432" max="6656" width="9" style="77"/>
    <col min="6657" max="6662" width="9" style="77" customWidth="1"/>
    <col min="6663" max="6663" width="2" style="77" customWidth="1"/>
    <col min="6664" max="6665" width="1.7109375" style="77" customWidth="1"/>
    <col min="6666" max="6666" width="5" style="77" customWidth="1"/>
    <col min="6667" max="6667" width="2.28515625" style="77" customWidth="1"/>
    <col min="6668" max="6668" width="0.85546875" style="77" customWidth="1"/>
    <col min="6669" max="6669" width="9.140625" style="77" customWidth="1"/>
    <col min="6670" max="6674" width="3.5703125" style="77" customWidth="1"/>
    <col min="6675" max="6675" width="3.28515625" style="77" customWidth="1"/>
    <col min="6676" max="6678" width="3.42578125" style="77" customWidth="1"/>
    <col min="6679" max="6679" width="3.140625" style="77" customWidth="1"/>
    <col min="6680" max="6680" width="3.28515625" style="77" customWidth="1"/>
    <col min="6681" max="6681" width="3.140625" style="77" customWidth="1"/>
    <col min="6682" max="6683" width="3.7109375" style="77" customWidth="1"/>
    <col min="6684" max="6685" width="5" style="77" customWidth="1"/>
    <col min="6686" max="6686" width="4.140625" style="77" customWidth="1"/>
    <col min="6687" max="6687" width="6.5703125" style="77" customWidth="1"/>
    <col min="6688" max="6912" width="9" style="77"/>
    <col min="6913" max="6918" width="9" style="77" customWidth="1"/>
    <col min="6919" max="6919" width="2" style="77" customWidth="1"/>
    <col min="6920" max="6921" width="1.7109375" style="77" customWidth="1"/>
    <col min="6922" max="6922" width="5" style="77" customWidth="1"/>
    <col min="6923" max="6923" width="2.28515625" style="77" customWidth="1"/>
    <col min="6924" max="6924" width="0.85546875" style="77" customWidth="1"/>
    <col min="6925" max="6925" width="9.140625" style="77" customWidth="1"/>
    <col min="6926" max="6930" width="3.5703125" style="77" customWidth="1"/>
    <col min="6931" max="6931" width="3.28515625" style="77" customWidth="1"/>
    <col min="6932" max="6934" width="3.42578125" style="77" customWidth="1"/>
    <col min="6935" max="6935" width="3.140625" style="77" customWidth="1"/>
    <col min="6936" max="6936" width="3.28515625" style="77" customWidth="1"/>
    <col min="6937" max="6937" width="3.140625" style="77" customWidth="1"/>
    <col min="6938" max="6939" width="3.7109375" style="77" customWidth="1"/>
    <col min="6940" max="6941" width="5" style="77" customWidth="1"/>
    <col min="6942" max="6942" width="4.140625" style="77" customWidth="1"/>
    <col min="6943" max="6943" width="6.5703125" style="77" customWidth="1"/>
    <col min="6944" max="7168" width="9" style="77"/>
    <col min="7169" max="7174" width="9" style="77" customWidth="1"/>
    <col min="7175" max="7175" width="2" style="77" customWidth="1"/>
    <col min="7176" max="7177" width="1.7109375" style="77" customWidth="1"/>
    <col min="7178" max="7178" width="5" style="77" customWidth="1"/>
    <col min="7179" max="7179" width="2.28515625" style="77" customWidth="1"/>
    <col min="7180" max="7180" width="0.85546875" style="77" customWidth="1"/>
    <col min="7181" max="7181" width="9.140625" style="77" customWidth="1"/>
    <col min="7182" max="7186" width="3.5703125" style="77" customWidth="1"/>
    <col min="7187" max="7187" width="3.28515625" style="77" customWidth="1"/>
    <col min="7188" max="7190" width="3.42578125" style="77" customWidth="1"/>
    <col min="7191" max="7191" width="3.140625" style="77" customWidth="1"/>
    <col min="7192" max="7192" width="3.28515625" style="77" customWidth="1"/>
    <col min="7193" max="7193" width="3.140625" style="77" customWidth="1"/>
    <col min="7194" max="7195" width="3.7109375" style="77" customWidth="1"/>
    <col min="7196" max="7197" width="5" style="77" customWidth="1"/>
    <col min="7198" max="7198" width="4.140625" style="77" customWidth="1"/>
    <col min="7199" max="7199" width="6.5703125" style="77" customWidth="1"/>
    <col min="7200" max="7424" width="9" style="77"/>
    <col min="7425" max="7430" width="9" style="77" customWidth="1"/>
    <col min="7431" max="7431" width="2" style="77" customWidth="1"/>
    <col min="7432" max="7433" width="1.7109375" style="77" customWidth="1"/>
    <col min="7434" max="7434" width="5" style="77" customWidth="1"/>
    <col min="7435" max="7435" width="2.28515625" style="77" customWidth="1"/>
    <col min="7436" max="7436" width="0.85546875" style="77" customWidth="1"/>
    <col min="7437" max="7437" width="9.140625" style="77" customWidth="1"/>
    <col min="7438" max="7442" width="3.5703125" style="77" customWidth="1"/>
    <col min="7443" max="7443" width="3.28515625" style="77" customWidth="1"/>
    <col min="7444" max="7446" width="3.42578125" style="77" customWidth="1"/>
    <col min="7447" max="7447" width="3.140625" style="77" customWidth="1"/>
    <col min="7448" max="7448" width="3.28515625" style="77" customWidth="1"/>
    <col min="7449" max="7449" width="3.140625" style="77" customWidth="1"/>
    <col min="7450" max="7451" width="3.7109375" style="77" customWidth="1"/>
    <col min="7452" max="7453" width="5" style="77" customWidth="1"/>
    <col min="7454" max="7454" width="4.140625" style="77" customWidth="1"/>
    <col min="7455" max="7455" width="6.5703125" style="77" customWidth="1"/>
    <col min="7456" max="7680" width="9" style="77"/>
    <col min="7681" max="7686" width="9" style="77" customWidth="1"/>
    <col min="7687" max="7687" width="2" style="77" customWidth="1"/>
    <col min="7688" max="7689" width="1.7109375" style="77" customWidth="1"/>
    <col min="7690" max="7690" width="5" style="77" customWidth="1"/>
    <col min="7691" max="7691" width="2.28515625" style="77" customWidth="1"/>
    <col min="7692" max="7692" width="0.85546875" style="77" customWidth="1"/>
    <col min="7693" max="7693" width="9.140625" style="77" customWidth="1"/>
    <col min="7694" max="7698" width="3.5703125" style="77" customWidth="1"/>
    <col min="7699" max="7699" width="3.28515625" style="77" customWidth="1"/>
    <col min="7700" max="7702" width="3.42578125" style="77" customWidth="1"/>
    <col min="7703" max="7703" width="3.140625" style="77" customWidth="1"/>
    <col min="7704" max="7704" width="3.28515625" style="77" customWidth="1"/>
    <col min="7705" max="7705" width="3.140625" style="77" customWidth="1"/>
    <col min="7706" max="7707" width="3.7109375" style="77" customWidth="1"/>
    <col min="7708" max="7709" width="5" style="77" customWidth="1"/>
    <col min="7710" max="7710" width="4.140625" style="77" customWidth="1"/>
    <col min="7711" max="7711" width="6.5703125" style="77" customWidth="1"/>
    <col min="7712" max="7936" width="9" style="77"/>
    <col min="7937" max="7942" width="9" style="77" customWidth="1"/>
    <col min="7943" max="7943" width="2" style="77" customWidth="1"/>
    <col min="7944" max="7945" width="1.7109375" style="77" customWidth="1"/>
    <col min="7946" max="7946" width="5" style="77" customWidth="1"/>
    <col min="7947" max="7947" width="2.28515625" style="77" customWidth="1"/>
    <col min="7948" max="7948" width="0.85546875" style="77" customWidth="1"/>
    <col min="7949" max="7949" width="9.140625" style="77" customWidth="1"/>
    <col min="7950" max="7954" width="3.5703125" style="77" customWidth="1"/>
    <col min="7955" max="7955" width="3.28515625" style="77" customWidth="1"/>
    <col min="7956" max="7958" width="3.42578125" style="77" customWidth="1"/>
    <col min="7959" max="7959" width="3.140625" style="77" customWidth="1"/>
    <col min="7960" max="7960" width="3.28515625" style="77" customWidth="1"/>
    <col min="7961" max="7961" width="3.140625" style="77" customWidth="1"/>
    <col min="7962" max="7963" width="3.7109375" style="77" customWidth="1"/>
    <col min="7964" max="7965" width="5" style="77" customWidth="1"/>
    <col min="7966" max="7966" width="4.140625" style="77" customWidth="1"/>
    <col min="7967" max="7967" width="6.5703125" style="77" customWidth="1"/>
    <col min="7968" max="8192" width="9" style="77"/>
    <col min="8193" max="8198" width="9" style="77" customWidth="1"/>
    <col min="8199" max="8199" width="2" style="77" customWidth="1"/>
    <col min="8200" max="8201" width="1.7109375" style="77" customWidth="1"/>
    <col min="8202" max="8202" width="5" style="77" customWidth="1"/>
    <col min="8203" max="8203" width="2.28515625" style="77" customWidth="1"/>
    <col min="8204" max="8204" width="0.85546875" style="77" customWidth="1"/>
    <col min="8205" max="8205" width="9.140625" style="77" customWidth="1"/>
    <col min="8206" max="8210" width="3.5703125" style="77" customWidth="1"/>
    <col min="8211" max="8211" width="3.28515625" style="77" customWidth="1"/>
    <col min="8212" max="8214" width="3.42578125" style="77" customWidth="1"/>
    <col min="8215" max="8215" width="3.140625" style="77" customWidth="1"/>
    <col min="8216" max="8216" width="3.28515625" style="77" customWidth="1"/>
    <col min="8217" max="8217" width="3.140625" style="77" customWidth="1"/>
    <col min="8218" max="8219" width="3.7109375" style="77" customWidth="1"/>
    <col min="8220" max="8221" width="5" style="77" customWidth="1"/>
    <col min="8222" max="8222" width="4.140625" style="77" customWidth="1"/>
    <col min="8223" max="8223" width="6.5703125" style="77" customWidth="1"/>
    <col min="8224" max="8448" width="9" style="77"/>
    <col min="8449" max="8454" width="9" style="77" customWidth="1"/>
    <col min="8455" max="8455" width="2" style="77" customWidth="1"/>
    <col min="8456" max="8457" width="1.7109375" style="77" customWidth="1"/>
    <col min="8458" max="8458" width="5" style="77" customWidth="1"/>
    <col min="8459" max="8459" width="2.28515625" style="77" customWidth="1"/>
    <col min="8460" max="8460" width="0.85546875" style="77" customWidth="1"/>
    <col min="8461" max="8461" width="9.140625" style="77" customWidth="1"/>
    <col min="8462" max="8466" width="3.5703125" style="77" customWidth="1"/>
    <col min="8467" max="8467" width="3.28515625" style="77" customWidth="1"/>
    <col min="8468" max="8470" width="3.42578125" style="77" customWidth="1"/>
    <col min="8471" max="8471" width="3.140625" style="77" customWidth="1"/>
    <col min="8472" max="8472" width="3.28515625" style="77" customWidth="1"/>
    <col min="8473" max="8473" width="3.140625" style="77" customWidth="1"/>
    <col min="8474" max="8475" width="3.7109375" style="77" customWidth="1"/>
    <col min="8476" max="8477" width="5" style="77" customWidth="1"/>
    <col min="8478" max="8478" width="4.140625" style="77" customWidth="1"/>
    <col min="8479" max="8479" width="6.5703125" style="77" customWidth="1"/>
    <col min="8480" max="8704" width="9" style="77"/>
    <col min="8705" max="8710" width="9" style="77" customWidth="1"/>
    <col min="8711" max="8711" width="2" style="77" customWidth="1"/>
    <col min="8712" max="8713" width="1.7109375" style="77" customWidth="1"/>
    <col min="8714" max="8714" width="5" style="77" customWidth="1"/>
    <col min="8715" max="8715" width="2.28515625" style="77" customWidth="1"/>
    <col min="8716" max="8716" width="0.85546875" style="77" customWidth="1"/>
    <col min="8717" max="8717" width="9.140625" style="77" customWidth="1"/>
    <col min="8718" max="8722" width="3.5703125" style="77" customWidth="1"/>
    <col min="8723" max="8723" width="3.28515625" style="77" customWidth="1"/>
    <col min="8724" max="8726" width="3.42578125" style="77" customWidth="1"/>
    <col min="8727" max="8727" width="3.140625" style="77" customWidth="1"/>
    <col min="8728" max="8728" width="3.28515625" style="77" customWidth="1"/>
    <col min="8729" max="8729" width="3.140625" style="77" customWidth="1"/>
    <col min="8730" max="8731" width="3.7109375" style="77" customWidth="1"/>
    <col min="8732" max="8733" width="5" style="77" customWidth="1"/>
    <col min="8734" max="8734" width="4.140625" style="77" customWidth="1"/>
    <col min="8735" max="8735" width="6.5703125" style="77" customWidth="1"/>
    <col min="8736" max="8960" width="9" style="77"/>
    <col min="8961" max="8966" width="9" style="77" customWidth="1"/>
    <col min="8967" max="8967" width="2" style="77" customWidth="1"/>
    <col min="8968" max="8969" width="1.7109375" style="77" customWidth="1"/>
    <col min="8970" max="8970" width="5" style="77" customWidth="1"/>
    <col min="8971" max="8971" width="2.28515625" style="77" customWidth="1"/>
    <col min="8972" max="8972" width="0.85546875" style="77" customWidth="1"/>
    <col min="8973" max="8973" width="9.140625" style="77" customWidth="1"/>
    <col min="8974" max="8978" width="3.5703125" style="77" customWidth="1"/>
    <col min="8979" max="8979" width="3.28515625" style="77" customWidth="1"/>
    <col min="8980" max="8982" width="3.42578125" style="77" customWidth="1"/>
    <col min="8983" max="8983" width="3.140625" style="77" customWidth="1"/>
    <col min="8984" max="8984" width="3.28515625" style="77" customWidth="1"/>
    <col min="8985" max="8985" width="3.140625" style="77" customWidth="1"/>
    <col min="8986" max="8987" width="3.7109375" style="77" customWidth="1"/>
    <col min="8988" max="8989" width="5" style="77" customWidth="1"/>
    <col min="8990" max="8990" width="4.140625" style="77" customWidth="1"/>
    <col min="8991" max="8991" width="6.5703125" style="77" customWidth="1"/>
    <col min="8992" max="9216" width="9" style="77"/>
    <col min="9217" max="9222" width="9" style="77" customWidth="1"/>
    <col min="9223" max="9223" width="2" style="77" customWidth="1"/>
    <col min="9224" max="9225" width="1.7109375" style="77" customWidth="1"/>
    <col min="9226" max="9226" width="5" style="77" customWidth="1"/>
    <col min="9227" max="9227" width="2.28515625" style="77" customWidth="1"/>
    <col min="9228" max="9228" width="0.85546875" style="77" customWidth="1"/>
    <col min="9229" max="9229" width="9.140625" style="77" customWidth="1"/>
    <col min="9230" max="9234" width="3.5703125" style="77" customWidth="1"/>
    <col min="9235" max="9235" width="3.28515625" style="77" customWidth="1"/>
    <col min="9236" max="9238" width="3.42578125" style="77" customWidth="1"/>
    <col min="9239" max="9239" width="3.140625" style="77" customWidth="1"/>
    <col min="9240" max="9240" width="3.28515625" style="77" customWidth="1"/>
    <col min="9241" max="9241" width="3.140625" style="77" customWidth="1"/>
    <col min="9242" max="9243" width="3.7109375" style="77" customWidth="1"/>
    <col min="9244" max="9245" width="5" style="77" customWidth="1"/>
    <col min="9246" max="9246" width="4.140625" style="77" customWidth="1"/>
    <col min="9247" max="9247" width="6.5703125" style="77" customWidth="1"/>
    <col min="9248" max="9472" width="9" style="77"/>
    <col min="9473" max="9478" width="9" style="77" customWidth="1"/>
    <col min="9479" max="9479" width="2" style="77" customWidth="1"/>
    <col min="9480" max="9481" width="1.7109375" style="77" customWidth="1"/>
    <col min="9482" max="9482" width="5" style="77" customWidth="1"/>
    <col min="9483" max="9483" width="2.28515625" style="77" customWidth="1"/>
    <col min="9484" max="9484" width="0.85546875" style="77" customWidth="1"/>
    <col min="9485" max="9485" width="9.140625" style="77" customWidth="1"/>
    <col min="9486" max="9490" width="3.5703125" style="77" customWidth="1"/>
    <col min="9491" max="9491" width="3.28515625" style="77" customWidth="1"/>
    <col min="9492" max="9494" width="3.42578125" style="77" customWidth="1"/>
    <col min="9495" max="9495" width="3.140625" style="77" customWidth="1"/>
    <col min="9496" max="9496" width="3.28515625" style="77" customWidth="1"/>
    <col min="9497" max="9497" width="3.140625" style="77" customWidth="1"/>
    <col min="9498" max="9499" width="3.7109375" style="77" customWidth="1"/>
    <col min="9500" max="9501" width="5" style="77" customWidth="1"/>
    <col min="9502" max="9502" width="4.140625" style="77" customWidth="1"/>
    <col min="9503" max="9503" width="6.5703125" style="77" customWidth="1"/>
    <col min="9504" max="9728" width="9" style="77"/>
    <col min="9729" max="9734" width="9" style="77" customWidth="1"/>
    <col min="9735" max="9735" width="2" style="77" customWidth="1"/>
    <col min="9736" max="9737" width="1.7109375" style="77" customWidth="1"/>
    <col min="9738" max="9738" width="5" style="77" customWidth="1"/>
    <col min="9739" max="9739" width="2.28515625" style="77" customWidth="1"/>
    <col min="9740" max="9740" width="0.85546875" style="77" customWidth="1"/>
    <col min="9741" max="9741" width="9.140625" style="77" customWidth="1"/>
    <col min="9742" max="9746" width="3.5703125" style="77" customWidth="1"/>
    <col min="9747" max="9747" width="3.28515625" style="77" customWidth="1"/>
    <col min="9748" max="9750" width="3.42578125" style="77" customWidth="1"/>
    <col min="9751" max="9751" width="3.140625" style="77" customWidth="1"/>
    <col min="9752" max="9752" width="3.28515625" style="77" customWidth="1"/>
    <col min="9753" max="9753" width="3.140625" style="77" customWidth="1"/>
    <col min="9754" max="9755" width="3.7109375" style="77" customWidth="1"/>
    <col min="9756" max="9757" width="5" style="77" customWidth="1"/>
    <col min="9758" max="9758" width="4.140625" style="77" customWidth="1"/>
    <col min="9759" max="9759" width="6.5703125" style="77" customWidth="1"/>
    <col min="9760" max="9984" width="9" style="77"/>
    <col min="9985" max="9990" width="9" style="77" customWidth="1"/>
    <col min="9991" max="9991" width="2" style="77" customWidth="1"/>
    <col min="9992" max="9993" width="1.7109375" style="77" customWidth="1"/>
    <col min="9994" max="9994" width="5" style="77" customWidth="1"/>
    <col min="9995" max="9995" width="2.28515625" style="77" customWidth="1"/>
    <col min="9996" max="9996" width="0.85546875" style="77" customWidth="1"/>
    <col min="9997" max="9997" width="9.140625" style="77" customWidth="1"/>
    <col min="9998" max="10002" width="3.5703125" style="77" customWidth="1"/>
    <col min="10003" max="10003" width="3.28515625" style="77" customWidth="1"/>
    <col min="10004" max="10006" width="3.42578125" style="77" customWidth="1"/>
    <col min="10007" max="10007" width="3.140625" style="77" customWidth="1"/>
    <col min="10008" max="10008" width="3.28515625" style="77" customWidth="1"/>
    <col min="10009" max="10009" width="3.140625" style="77" customWidth="1"/>
    <col min="10010" max="10011" width="3.7109375" style="77" customWidth="1"/>
    <col min="10012" max="10013" width="5" style="77" customWidth="1"/>
    <col min="10014" max="10014" width="4.140625" style="77" customWidth="1"/>
    <col min="10015" max="10015" width="6.5703125" style="77" customWidth="1"/>
    <col min="10016" max="10240" width="9" style="77"/>
    <col min="10241" max="10246" width="9" style="77" customWidth="1"/>
    <col min="10247" max="10247" width="2" style="77" customWidth="1"/>
    <col min="10248" max="10249" width="1.7109375" style="77" customWidth="1"/>
    <col min="10250" max="10250" width="5" style="77" customWidth="1"/>
    <col min="10251" max="10251" width="2.28515625" style="77" customWidth="1"/>
    <col min="10252" max="10252" width="0.85546875" style="77" customWidth="1"/>
    <col min="10253" max="10253" width="9.140625" style="77" customWidth="1"/>
    <col min="10254" max="10258" width="3.5703125" style="77" customWidth="1"/>
    <col min="10259" max="10259" width="3.28515625" style="77" customWidth="1"/>
    <col min="10260" max="10262" width="3.42578125" style="77" customWidth="1"/>
    <col min="10263" max="10263" width="3.140625" style="77" customWidth="1"/>
    <col min="10264" max="10264" width="3.28515625" style="77" customWidth="1"/>
    <col min="10265" max="10265" width="3.140625" style="77" customWidth="1"/>
    <col min="10266" max="10267" width="3.7109375" style="77" customWidth="1"/>
    <col min="10268" max="10269" width="5" style="77" customWidth="1"/>
    <col min="10270" max="10270" width="4.140625" style="77" customWidth="1"/>
    <col min="10271" max="10271" width="6.5703125" style="77" customWidth="1"/>
    <col min="10272" max="10496" width="9" style="77"/>
    <col min="10497" max="10502" width="9" style="77" customWidth="1"/>
    <col min="10503" max="10503" width="2" style="77" customWidth="1"/>
    <col min="10504" max="10505" width="1.7109375" style="77" customWidth="1"/>
    <col min="10506" max="10506" width="5" style="77" customWidth="1"/>
    <col min="10507" max="10507" width="2.28515625" style="77" customWidth="1"/>
    <col min="10508" max="10508" width="0.85546875" style="77" customWidth="1"/>
    <col min="10509" max="10509" width="9.140625" style="77" customWidth="1"/>
    <col min="10510" max="10514" width="3.5703125" style="77" customWidth="1"/>
    <col min="10515" max="10515" width="3.28515625" style="77" customWidth="1"/>
    <col min="10516" max="10518" width="3.42578125" style="77" customWidth="1"/>
    <col min="10519" max="10519" width="3.140625" style="77" customWidth="1"/>
    <col min="10520" max="10520" width="3.28515625" style="77" customWidth="1"/>
    <col min="10521" max="10521" width="3.140625" style="77" customWidth="1"/>
    <col min="10522" max="10523" width="3.7109375" style="77" customWidth="1"/>
    <col min="10524" max="10525" width="5" style="77" customWidth="1"/>
    <col min="10526" max="10526" width="4.140625" style="77" customWidth="1"/>
    <col min="10527" max="10527" width="6.5703125" style="77" customWidth="1"/>
    <col min="10528" max="10752" width="9" style="77"/>
    <col min="10753" max="10758" width="9" style="77" customWidth="1"/>
    <col min="10759" max="10759" width="2" style="77" customWidth="1"/>
    <col min="10760" max="10761" width="1.7109375" style="77" customWidth="1"/>
    <col min="10762" max="10762" width="5" style="77" customWidth="1"/>
    <col min="10763" max="10763" width="2.28515625" style="77" customWidth="1"/>
    <col min="10764" max="10764" width="0.85546875" style="77" customWidth="1"/>
    <col min="10765" max="10765" width="9.140625" style="77" customWidth="1"/>
    <col min="10766" max="10770" width="3.5703125" style="77" customWidth="1"/>
    <col min="10771" max="10771" width="3.28515625" style="77" customWidth="1"/>
    <col min="10772" max="10774" width="3.42578125" style="77" customWidth="1"/>
    <col min="10775" max="10775" width="3.140625" style="77" customWidth="1"/>
    <col min="10776" max="10776" width="3.28515625" style="77" customWidth="1"/>
    <col min="10777" max="10777" width="3.140625" style="77" customWidth="1"/>
    <col min="10778" max="10779" width="3.7109375" style="77" customWidth="1"/>
    <col min="10780" max="10781" width="5" style="77" customWidth="1"/>
    <col min="10782" max="10782" width="4.140625" style="77" customWidth="1"/>
    <col min="10783" max="10783" width="6.5703125" style="77" customWidth="1"/>
    <col min="10784" max="11008" width="9" style="77"/>
    <col min="11009" max="11014" width="9" style="77" customWidth="1"/>
    <col min="11015" max="11015" width="2" style="77" customWidth="1"/>
    <col min="11016" max="11017" width="1.7109375" style="77" customWidth="1"/>
    <col min="11018" max="11018" width="5" style="77" customWidth="1"/>
    <col min="11019" max="11019" width="2.28515625" style="77" customWidth="1"/>
    <col min="11020" max="11020" width="0.85546875" style="77" customWidth="1"/>
    <col min="11021" max="11021" width="9.140625" style="77" customWidth="1"/>
    <col min="11022" max="11026" width="3.5703125" style="77" customWidth="1"/>
    <col min="11027" max="11027" width="3.28515625" style="77" customWidth="1"/>
    <col min="11028" max="11030" width="3.42578125" style="77" customWidth="1"/>
    <col min="11031" max="11031" width="3.140625" style="77" customWidth="1"/>
    <col min="11032" max="11032" width="3.28515625" style="77" customWidth="1"/>
    <col min="11033" max="11033" width="3.140625" style="77" customWidth="1"/>
    <col min="11034" max="11035" width="3.7109375" style="77" customWidth="1"/>
    <col min="11036" max="11037" width="5" style="77" customWidth="1"/>
    <col min="11038" max="11038" width="4.140625" style="77" customWidth="1"/>
    <col min="11039" max="11039" width="6.5703125" style="77" customWidth="1"/>
    <col min="11040" max="11264" width="9" style="77"/>
    <col min="11265" max="11270" width="9" style="77" customWidth="1"/>
    <col min="11271" max="11271" width="2" style="77" customWidth="1"/>
    <col min="11272" max="11273" width="1.7109375" style="77" customWidth="1"/>
    <col min="11274" max="11274" width="5" style="77" customWidth="1"/>
    <col min="11275" max="11275" width="2.28515625" style="77" customWidth="1"/>
    <col min="11276" max="11276" width="0.85546875" style="77" customWidth="1"/>
    <col min="11277" max="11277" width="9.140625" style="77" customWidth="1"/>
    <col min="11278" max="11282" width="3.5703125" style="77" customWidth="1"/>
    <col min="11283" max="11283" width="3.28515625" style="77" customWidth="1"/>
    <col min="11284" max="11286" width="3.42578125" style="77" customWidth="1"/>
    <col min="11287" max="11287" width="3.140625" style="77" customWidth="1"/>
    <col min="11288" max="11288" width="3.28515625" style="77" customWidth="1"/>
    <col min="11289" max="11289" width="3.140625" style="77" customWidth="1"/>
    <col min="11290" max="11291" width="3.7109375" style="77" customWidth="1"/>
    <col min="11292" max="11293" width="5" style="77" customWidth="1"/>
    <col min="11294" max="11294" width="4.140625" style="77" customWidth="1"/>
    <col min="11295" max="11295" width="6.5703125" style="77" customWidth="1"/>
    <col min="11296" max="11520" width="9" style="77"/>
    <col min="11521" max="11526" width="9" style="77" customWidth="1"/>
    <col min="11527" max="11527" width="2" style="77" customWidth="1"/>
    <col min="11528" max="11529" width="1.7109375" style="77" customWidth="1"/>
    <col min="11530" max="11530" width="5" style="77" customWidth="1"/>
    <col min="11531" max="11531" width="2.28515625" style="77" customWidth="1"/>
    <col min="11532" max="11532" width="0.85546875" style="77" customWidth="1"/>
    <col min="11533" max="11533" width="9.140625" style="77" customWidth="1"/>
    <col min="11534" max="11538" width="3.5703125" style="77" customWidth="1"/>
    <col min="11539" max="11539" width="3.28515625" style="77" customWidth="1"/>
    <col min="11540" max="11542" width="3.42578125" style="77" customWidth="1"/>
    <col min="11543" max="11543" width="3.140625" style="77" customWidth="1"/>
    <col min="11544" max="11544" width="3.28515625" style="77" customWidth="1"/>
    <col min="11545" max="11545" width="3.140625" style="77" customWidth="1"/>
    <col min="11546" max="11547" width="3.7109375" style="77" customWidth="1"/>
    <col min="11548" max="11549" width="5" style="77" customWidth="1"/>
    <col min="11550" max="11550" width="4.140625" style="77" customWidth="1"/>
    <col min="11551" max="11551" width="6.5703125" style="77" customWidth="1"/>
    <col min="11552" max="11776" width="9" style="77"/>
    <col min="11777" max="11782" width="9" style="77" customWidth="1"/>
    <col min="11783" max="11783" width="2" style="77" customWidth="1"/>
    <col min="11784" max="11785" width="1.7109375" style="77" customWidth="1"/>
    <col min="11786" max="11786" width="5" style="77" customWidth="1"/>
    <col min="11787" max="11787" width="2.28515625" style="77" customWidth="1"/>
    <col min="11788" max="11788" width="0.85546875" style="77" customWidth="1"/>
    <col min="11789" max="11789" width="9.140625" style="77" customWidth="1"/>
    <col min="11790" max="11794" width="3.5703125" style="77" customWidth="1"/>
    <col min="11795" max="11795" width="3.28515625" style="77" customWidth="1"/>
    <col min="11796" max="11798" width="3.42578125" style="77" customWidth="1"/>
    <col min="11799" max="11799" width="3.140625" style="77" customWidth="1"/>
    <col min="11800" max="11800" width="3.28515625" style="77" customWidth="1"/>
    <col min="11801" max="11801" width="3.140625" style="77" customWidth="1"/>
    <col min="11802" max="11803" width="3.7109375" style="77" customWidth="1"/>
    <col min="11804" max="11805" width="5" style="77" customWidth="1"/>
    <col min="11806" max="11806" width="4.140625" style="77" customWidth="1"/>
    <col min="11807" max="11807" width="6.5703125" style="77" customWidth="1"/>
    <col min="11808" max="12032" width="9" style="77"/>
    <col min="12033" max="12038" width="9" style="77" customWidth="1"/>
    <col min="12039" max="12039" width="2" style="77" customWidth="1"/>
    <col min="12040" max="12041" width="1.7109375" style="77" customWidth="1"/>
    <col min="12042" max="12042" width="5" style="77" customWidth="1"/>
    <col min="12043" max="12043" width="2.28515625" style="77" customWidth="1"/>
    <col min="12044" max="12044" width="0.85546875" style="77" customWidth="1"/>
    <col min="12045" max="12045" width="9.140625" style="77" customWidth="1"/>
    <col min="12046" max="12050" width="3.5703125" style="77" customWidth="1"/>
    <col min="12051" max="12051" width="3.28515625" style="77" customWidth="1"/>
    <col min="12052" max="12054" width="3.42578125" style="77" customWidth="1"/>
    <col min="12055" max="12055" width="3.140625" style="77" customWidth="1"/>
    <col min="12056" max="12056" width="3.28515625" style="77" customWidth="1"/>
    <col min="12057" max="12057" width="3.140625" style="77" customWidth="1"/>
    <col min="12058" max="12059" width="3.7109375" style="77" customWidth="1"/>
    <col min="12060" max="12061" width="5" style="77" customWidth="1"/>
    <col min="12062" max="12062" width="4.140625" style="77" customWidth="1"/>
    <col min="12063" max="12063" width="6.5703125" style="77" customWidth="1"/>
    <col min="12064" max="12288" width="9" style="77"/>
    <col min="12289" max="12294" width="9" style="77" customWidth="1"/>
    <col min="12295" max="12295" width="2" style="77" customWidth="1"/>
    <col min="12296" max="12297" width="1.7109375" style="77" customWidth="1"/>
    <col min="12298" max="12298" width="5" style="77" customWidth="1"/>
    <col min="12299" max="12299" width="2.28515625" style="77" customWidth="1"/>
    <col min="12300" max="12300" width="0.85546875" style="77" customWidth="1"/>
    <col min="12301" max="12301" width="9.140625" style="77" customWidth="1"/>
    <col min="12302" max="12306" width="3.5703125" style="77" customWidth="1"/>
    <col min="12307" max="12307" width="3.28515625" style="77" customWidth="1"/>
    <col min="12308" max="12310" width="3.42578125" style="77" customWidth="1"/>
    <col min="12311" max="12311" width="3.140625" style="77" customWidth="1"/>
    <col min="12312" max="12312" width="3.28515625" style="77" customWidth="1"/>
    <col min="12313" max="12313" width="3.140625" style="77" customWidth="1"/>
    <col min="12314" max="12315" width="3.7109375" style="77" customWidth="1"/>
    <col min="12316" max="12317" width="5" style="77" customWidth="1"/>
    <col min="12318" max="12318" width="4.140625" style="77" customWidth="1"/>
    <col min="12319" max="12319" width="6.5703125" style="77" customWidth="1"/>
    <col min="12320" max="12544" width="9" style="77"/>
    <col min="12545" max="12550" width="9" style="77" customWidth="1"/>
    <col min="12551" max="12551" width="2" style="77" customWidth="1"/>
    <col min="12552" max="12553" width="1.7109375" style="77" customWidth="1"/>
    <col min="12554" max="12554" width="5" style="77" customWidth="1"/>
    <col min="12555" max="12555" width="2.28515625" style="77" customWidth="1"/>
    <col min="12556" max="12556" width="0.85546875" style="77" customWidth="1"/>
    <col min="12557" max="12557" width="9.140625" style="77" customWidth="1"/>
    <col min="12558" max="12562" width="3.5703125" style="77" customWidth="1"/>
    <col min="12563" max="12563" width="3.28515625" style="77" customWidth="1"/>
    <col min="12564" max="12566" width="3.42578125" style="77" customWidth="1"/>
    <col min="12567" max="12567" width="3.140625" style="77" customWidth="1"/>
    <col min="12568" max="12568" width="3.28515625" style="77" customWidth="1"/>
    <col min="12569" max="12569" width="3.140625" style="77" customWidth="1"/>
    <col min="12570" max="12571" width="3.7109375" style="77" customWidth="1"/>
    <col min="12572" max="12573" width="5" style="77" customWidth="1"/>
    <col min="12574" max="12574" width="4.140625" style="77" customWidth="1"/>
    <col min="12575" max="12575" width="6.5703125" style="77" customWidth="1"/>
    <col min="12576" max="12800" width="9" style="77"/>
    <col min="12801" max="12806" width="9" style="77" customWidth="1"/>
    <col min="12807" max="12807" width="2" style="77" customWidth="1"/>
    <col min="12808" max="12809" width="1.7109375" style="77" customWidth="1"/>
    <col min="12810" max="12810" width="5" style="77" customWidth="1"/>
    <col min="12811" max="12811" width="2.28515625" style="77" customWidth="1"/>
    <col min="12812" max="12812" width="0.85546875" style="77" customWidth="1"/>
    <col min="12813" max="12813" width="9.140625" style="77" customWidth="1"/>
    <col min="12814" max="12818" width="3.5703125" style="77" customWidth="1"/>
    <col min="12819" max="12819" width="3.28515625" style="77" customWidth="1"/>
    <col min="12820" max="12822" width="3.42578125" style="77" customWidth="1"/>
    <col min="12823" max="12823" width="3.140625" style="77" customWidth="1"/>
    <col min="12824" max="12824" width="3.28515625" style="77" customWidth="1"/>
    <col min="12825" max="12825" width="3.140625" style="77" customWidth="1"/>
    <col min="12826" max="12827" width="3.7109375" style="77" customWidth="1"/>
    <col min="12828" max="12829" width="5" style="77" customWidth="1"/>
    <col min="12830" max="12830" width="4.140625" style="77" customWidth="1"/>
    <col min="12831" max="12831" width="6.5703125" style="77" customWidth="1"/>
    <col min="12832" max="13056" width="9" style="77"/>
    <col min="13057" max="13062" width="9" style="77" customWidth="1"/>
    <col min="13063" max="13063" width="2" style="77" customWidth="1"/>
    <col min="13064" max="13065" width="1.7109375" style="77" customWidth="1"/>
    <col min="13066" max="13066" width="5" style="77" customWidth="1"/>
    <col min="13067" max="13067" width="2.28515625" style="77" customWidth="1"/>
    <col min="13068" max="13068" width="0.85546875" style="77" customWidth="1"/>
    <col min="13069" max="13069" width="9.140625" style="77" customWidth="1"/>
    <col min="13070" max="13074" width="3.5703125" style="77" customWidth="1"/>
    <col min="13075" max="13075" width="3.28515625" style="77" customWidth="1"/>
    <col min="13076" max="13078" width="3.42578125" style="77" customWidth="1"/>
    <col min="13079" max="13079" width="3.140625" style="77" customWidth="1"/>
    <col min="13080" max="13080" width="3.28515625" style="77" customWidth="1"/>
    <col min="13081" max="13081" width="3.140625" style="77" customWidth="1"/>
    <col min="13082" max="13083" width="3.7109375" style="77" customWidth="1"/>
    <col min="13084" max="13085" width="5" style="77" customWidth="1"/>
    <col min="13086" max="13086" width="4.140625" style="77" customWidth="1"/>
    <col min="13087" max="13087" width="6.5703125" style="77" customWidth="1"/>
    <col min="13088" max="13312" width="9" style="77"/>
    <col min="13313" max="13318" width="9" style="77" customWidth="1"/>
    <col min="13319" max="13319" width="2" style="77" customWidth="1"/>
    <col min="13320" max="13321" width="1.7109375" style="77" customWidth="1"/>
    <col min="13322" max="13322" width="5" style="77" customWidth="1"/>
    <col min="13323" max="13323" width="2.28515625" style="77" customWidth="1"/>
    <col min="13324" max="13324" width="0.85546875" style="77" customWidth="1"/>
    <col min="13325" max="13325" width="9.140625" style="77" customWidth="1"/>
    <col min="13326" max="13330" width="3.5703125" style="77" customWidth="1"/>
    <col min="13331" max="13331" width="3.28515625" style="77" customWidth="1"/>
    <col min="13332" max="13334" width="3.42578125" style="77" customWidth="1"/>
    <col min="13335" max="13335" width="3.140625" style="77" customWidth="1"/>
    <col min="13336" max="13336" width="3.28515625" style="77" customWidth="1"/>
    <col min="13337" max="13337" width="3.140625" style="77" customWidth="1"/>
    <col min="13338" max="13339" width="3.7109375" style="77" customWidth="1"/>
    <col min="13340" max="13341" width="5" style="77" customWidth="1"/>
    <col min="13342" max="13342" width="4.140625" style="77" customWidth="1"/>
    <col min="13343" max="13343" width="6.5703125" style="77" customWidth="1"/>
    <col min="13344" max="13568" width="9" style="77"/>
    <col min="13569" max="13574" width="9" style="77" customWidth="1"/>
    <col min="13575" max="13575" width="2" style="77" customWidth="1"/>
    <col min="13576" max="13577" width="1.7109375" style="77" customWidth="1"/>
    <col min="13578" max="13578" width="5" style="77" customWidth="1"/>
    <col min="13579" max="13579" width="2.28515625" style="77" customWidth="1"/>
    <col min="13580" max="13580" width="0.85546875" style="77" customWidth="1"/>
    <col min="13581" max="13581" width="9.140625" style="77" customWidth="1"/>
    <col min="13582" max="13586" width="3.5703125" style="77" customWidth="1"/>
    <col min="13587" max="13587" width="3.28515625" style="77" customWidth="1"/>
    <col min="13588" max="13590" width="3.42578125" style="77" customWidth="1"/>
    <col min="13591" max="13591" width="3.140625" style="77" customWidth="1"/>
    <col min="13592" max="13592" width="3.28515625" style="77" customWidth="1"/>
    <col min="13593" max="13593" width="3.140625" style="77" customWidth="1"/>
    <col min="13594" max="13595" width="3.7109375" style="77" customWidth="1"/>
    <col min="13596" max="13597" width="5" style="77" customWidth="1"/>
    <col min="13598" max="13598" width="4.140625" style="77" customWidth="1"/>
    <col min="13599" max="13599" width="6.5703125" style="77" customWidth="1"/>
    <col min="13600" max="13824" width="9" style="77"/>
    <col min="13825" max="13830" width="9" style="77" customWidth="1"/>
    <col min="13831" max="13831" width="2" style="77" customWidth="1"/>
    <col min="13832" max="13833" width="1.7109375" style="77" customWidth="1"/>
    <col min="13834" max="13834" width="5" style="77" customWidth="1"/>
    <col min="13835" max="13835" width="2.28515625" style="77" customWidth="1"/>
    <col min="13836" max="13836" width="0.85546875" style="77" customWidth="1"/>
    <col min="13837" max="13837" width="9.140625" style="77" customWidth="1"/>
    <col min="13838" max="13842" width="3.5703125" style="77" customWidth="1"/>
    <col min="13843" max="13843" width="3.28515625" style="77" customWidth="1"/>
    <col min="13844" max="13846" width="3.42578125" style="77" customWidth="1"/>
    <col min="13847" max="13847" width="3.140625" style="77" customWidth="1"/>
    <col min="13848" max="13848" width="3.28515625" style="77" customWidth="1"/>
    <col min="13849" max="13849" width="3.140625" style="77" customWidth="1"/>
    <col min="13850" max="13851" width="3.7109375" style="77" customWidth="1"/>
    <col min="13852" max="13853" width="5" style="77" customWidth="1"/>
    <col min="13854" max="13854" width="4.140625" style="77" customWidth="1"/>
    <col min="13855" max="13855" width="6.5703125" style="77" customWidth="1"/>
    <col min="13856" max="14080" width="9" style="77"/>
    <col min="14081" max="14086" width="9" style="77" customWidth="1"/>
    <col min="14087" max="14087" width="2" style="77" customWidth="1"/>
    <col min="14088" max="14089" width="1.7109375" style="77" customWidth="1"/>
    <col min="14090" max="14090" width="5" style="77" customWidth="1"/>
    <col min="14091" max="14091" width="2.28515625" style="77" customWidth="1"/>
    <col min="14092" max="14092" width="0.85546875" style="77" customWidth="1"/>
    <col min="14093" max="14093" width="9.140625" style="77" customWidth="1"/>
    <col min="14094" max="14098" width="3.5703125" style="77" customWidth="1"/>
    <col min="14099" max="14099" width="3.28515625" style="77" customWidth="1"/>
    <col min="14100" max="14102" width="3.42578125" style="77" customWidth="1"/>
    <col min="14103" max="14103" width="3.140625" style="77" customWidth="1"/>
    <col min="14104" max="14104" width="3.28515625" style="77" customWidth="1"/>
    <col min="14105" max="14105" width="3.140625" style="77" customWidth="1"/>
    <col min="14106" max="14107" width="3.7109375" style="77" customWidth="1"/>
    <col min="14108" max="14109" width="5" style="77" customWidth="1"/>
    <col min="14110" max="14110" width="4.140625" style="77" customWidth="1"/>
    <col min="14111" max="14111" width="6.5703125" style="77" customWidth="1"/>
    <col min="14112" max="14336" width="9" style="77"/>
    <col min="14337" max="14342" width="9" style="77" customWidth="1"/>
    <col min="14343" max="14343" width="2" style="77" customWidth="1"/>
    <col min="14344" max="14345" width="1.7109375" style="77" customWidth="1"/>
    <col min="14346" max="14346" width="5" style="77" customWidth="1"/>
    <col min="14347" max="14347" width="2.28515625" style="77" customWidth="1"/>
    <col min="14348" max="14348" width="0.85546875" style="77" customWidth="1"/>
    <col min="14349" max="14349" width="9.140625" style="77" customWidth="1"/>
    <col min="14350" max="14354" width="3.5703125" style="77" customWidth="1"/>
    <col min="14355" max="14355" width="3.28515625" style="77" customWidth="1"/>
    <col min="14356" max="14358" width="3.42578125" style="77" customWidth="1"/>
    <col min="14359" max="14359" width="3.140625" style="77" customWidth="1"/>
    <col min="14360" max="14360" width="3.28515625" style="77" customWidth="1"/>
    <col min="14361" max="14361" width="3.140625" style="77" customWidth="1"/>
    <col min="14362" max="14363" width="3.7109375" style="77" customWidth="1"/>
    <col min="14364" max="14365" width="5" style="77" customWidth="1"/>
    <col min="14366" max="14366" width="4.140625" style="77" customWidth="1"/>
    <col min="14367" max="14367" width="6.5703125" style="77" customWidth="1"/>
    <col min="14368" max="14592" width="9" style="77"/>
    <col min="14593" max="14598" width="9" style="77" customWidth="1"/>
    <col min="14599" max="14599" width="2" style="77" customWidth="1"/>
    <col min="14600" max="14601" width="1.7109375" style="77" customWidth="1"/>
    <col min="14602" max="14602" width="5" style="77" customWidth="1"/>
    <col min="14603" max="14603" width="2.28515625" style="77" customWidth="1"/>
    <col min="14604" max="14604" width="0.85546875" style="77" customWidth="1"/>
    <col min="14605" max="14605" width="9.140625" style="77" customWidth="1"/>
    <col min="14606" max="14610" width="3.5703125" style="77" customWidth="1"/>
    <col min="14611" max="14611" width="3.28515625" style="77" customWidth="1"/>
    <col min="14612" max="14614" width="3.42578125" style="77" customWidth="1"/>
    <col min="14615" max="14615" width="3.140625" style="77" customWidth="1"/>
    <col min="14616" max="14616" width="3.28515625" style="77" customWidth="1"/>
    <col min="14617" max="14617" width="3.140625" style="77" customWidth="1"/>
    <col min="14618" max="14619" width="3.7109375" style="77" customWidth="1"/>
    <col min="14620" max="14621" width="5" style="77" customWidth="1"/>
    <col min="14622" max="14622" width="4.140625" style="77" customWidth="1"/>
    <col min="14623" max="14623" width="6.5703125" style="77" customWidth="1"/>
    <col min="14624" max="14848" width="9" style="77"/>
    <col min="14849" max="14854" width="9" style="77" customWidth="1"/>
    <col min="14855" max="14855" width="2" style="77" customWidth="1"/>
    <col min="14856" max="14857" width="1.7109375" style="77" customWidth="1"/>
    <col min="14858" max="14858" width="5" style="77" customWidth="1"/>
    <col min="14859" max="14859" width="2.28515625" style="77" customWidth="1"/>
    <col min="14860" max="14860" width="0.85546875" style="77" customWidth="1"/>
    <col min="14861" max="14861" width="9.140625" style="77" customWidth="1"/>
    <col min="14862" max="14866" width="3.5703125" style="77" customWidth="1"/>
    <col min="14867" max="14867" width="3.28515625" style="77" customWidth="1"/>
    <col min="14868" max="14870" width="3.42578125" style="77" customWidth="1"/>
    <col min="14871" max="14871" width="3.140625" style="77" customWidth="1"/>
    <col min="14872" max="14872" width="3.28515625" style="77" customWidth="1"/>
    <col min="14873" max="14873" width="3.140625" style="77" customWidth="1"/>
    <col min="14874" max="14875" width="3.7109375" style="77" customWidth="1"/>
    <col min="14876" max="14877" width="5" style="77" customWidth="1"/>
    <col min="14878" max="14878" width="4.140625" style="77" customWidth="1"/>
    <col min="14879" max="14879" width="6.5703125" style="77" customWidth="1"/>
    <col min="14880" max="15104" width="9" style="77"/>
    <col min="15105" max="15110" width="9" style="77" customWidth="1"/>
    <col min="15111" max="15111" width="2" style="77" customWidth="1"/>
    <col min="15112" max="15113" width="1.7109375" style="77" customWidth="1"/>
    <col min="15114" max="15114" width="5" style="77" customWidth="1"/>
    <col min="15115" max="15115" width="2.28515625" style="77" customWidth="1"/>
    <col min="15116" max="15116" width="0.85546875" style="77" customWidth="1"/>
    <col min="15117" max="15117" width="9.140625" style="77" customWidth="1"/>
    <col min="15118" max="15122" width="3.5703125" style="77" customWidth="1"/>
    <col min="15123" max="15123" width="3.28515625" style="77" customWidth="1"/>
    <col min="15124" max="15126" width="3.42578125" style="77" customWidth="1"/>
    <col min="15127" max="15127" width="3.140625" style="77" customWidth="1"/>
    <col min="15128" max="15128" width="3.28515625" style="77" customWidth="1"/>
    <col min="15129" max="15129" width="3.140625" style="77" customWidth="1"/>
    <col min="15130" max="15131" width="3.7109375" style="77" customWidth="1"/>
    <col min="15132" max="15133" width="5" style="77" customWidth="1"/>
    <col min="15134" max="15134" width="4.140625" style="77" customWidth="1"/>
    <col min="15135" max="15135" width="6.5703125" style="77" customWidth="1"/>
    <col min="15136" max="15360" width="9" style="77"/>
    <col min="15361" max="15366" width="9" style="77" customWidth="1"/>
    <col min="15367" max="15367" width="2" style="77" customWidth="1"/>
    <col min="15368" max="15369" width="1.7109375" style="77" customWidth="1"/>
    <col min="15370" max="15370" width="5" style="77" customWidth="1"/>
    <col min="15371" max="15371" width="2.28515625" style="77" customWidth="1"/>
    <col min="15372" max="15372" width="0.85546875" style="77" customWidth="1"/>
    <col min="15373" max="15373" width="9.140625" style="77" customWidth="1"/>
    <col min="15374" max="15378" width="3.5703125" style="77" customWidth="1"/>
    <col min="15379" max="15379" width="3.28515625" style="77" customWidth="1"/>
    <col min="15380" max="15382" width="3.42578125" style="77" customWidth="1"/>
    <col min="15383" max="15383" width="3.140625" style="77" customWidth="1"/>
    <col min="15384" max="15384" width="3.28515625" style="77" customWidth="1"/>
    <col min="15385" max="15385" width="3.140625" style="77" customWidth="1"/>
    <col min="15386" max="15387" width="3.7109375" style="77" customWidth="1"/>
    <col min="15388" max="15389" width="5" style="77" customWidth="1"/>
    <col min="15390" max="15390" width="4.140625" style="77" customWidth="1"/>
    <col min="15391" max="15391" width="6.5703125" style="77" customWidth="1"/>
    <col min="15392" max="15616" width="9" style="77"/>
    <col min="15617" max="15622" width="9" style="77" customWidth="1"/>
    <col min="15623" max="15623" width="2" style="77" customWidth="1"/>
    <col min="15624" max="15625" width="1.7109375" style="77" customWidth="1"/>
    <col min="15626" max="15626" width="5" style="77" customWidth="1"/>
    <col min="15627" max="15627" width="2.28515625" style="77" customWidth="1"/>
    <col min="15628" max="15628" width="0.85546875" style="77" customWidth="1"/>
    <col min="15629" max="15629" width="9.140625" style="77" customWidth="1"/>
    <col min="15630" max="15634" width="3.5703125" style="77" customWidth="1"/>
    <col min="15635" max="15635" width="3.28515625" style="77" customWidth="1"/>
    <col min="15636" max="15638" width="3.42578125" style="77" customWidth="1"/>
    <col min="15639" max="15639" width="3.140625" style="77" customWidth="1"/>
    <col min="15640" max="15640" width="3.28515625" style="77" customWidth="1"/>
    <col min="15641" max="15641" width="3.140625" style="77" customWidth="1"/>
    <col min="15642" max="15643" width="3.7109375" style="77" customWidth="1"/>
    <col min="15644" max="15645" width="5" style="77" customWidth="1"/>
    <col min="15646" max="15646" width="4.140625" style="77" customWidth="1"/>
    <col min="15647" max="15647" width="6.5703125" style="77" customWidth="1"/>
    <col min="15648" max="15872" width="9" style="77"/>
    <col min="15873" max="15878" width="9" style="77" customWidth="1"/>
    <col min="15879" max="15879" width="2" style="77" customWidth="1"/>
    <col min="15880" max="15881" width="1.7109375" style="77" customWidth="1"/>
    <col min="15882" max="15882" width="5" style="77" customWidth="1"/>
    <col min="15883" max="15883" width="2.28515625" style="77" customWidth="1"/>
    <col min="15884" max="15884" width="0.85546875" style="77" customWidth="1"/>
    <col min="15885" max="15885" width="9.140625" style="77" customWidth="1"/>
    <col min="15886" max="15890" width="3.5703125" style="77" customWidth="1"/>
    <col min="15891" max="15891" width="3.28515625" style="77" customWidth="1"/>
    <col min="15892" max="15894" width="3.42578125" style="77" customWidth="1"/>
    <col min="15895" max="15895" width="3.140625" style="77" customWidth="1"/>
    <col min="15896" max="15896" width="3.28515625" style="77" customWidth="1"/>
    <col min="15897" max="15897" width="3.140625" style="77" customWidth="1"/>
    <col min="15898" max="15899" width="3.7109375" style="77" customWidth="1"/>
    <col min="15900" max="15901" width="5" style="77" customWidth="1"/>
    <col min="15902" max="15902" width="4.140625" style="77" customWidth="1"/>
    <col min="15903" max="15903" width="6.5703125" style="77" customWidth="1"/>
    <col min="15904" max="16128" width="9" style="77"/>
    <col min="16129" max="16134" width="9" style="77" customWidth="1"/>
    <col min="16135" max="16135" width="2" style="77" customWidth="1"/>
    <col min="16136" max="16137" width="1.7109375" style="77" customWidth="1"/>
    <col min="16138" max="16138" width="5" style="77" customWidth="1"/>
    <col min="16139" max="16139" width="2.28515625" style="77" customWidth="1"/>
    <col min="16140" max="16140" width="0.85546875" style="77" customWidth="1"/>
    <col min="16141" max="16141" width="9.140625" style="77" customWidth="1"/>
    <col min="16142" max="16146" width="3.5703125" style="77" customWidth="1"/>
    <col min="16147" max="16147" width="3.28515625" style="77" customWidth="1"/>
    <col min="16148" max="16150" width="3.42578125" style="77" customWidth="1"/>
    <col min="16151" max="16151" width="3.140625" style="77" customWidth="1"/>
    <col min="16152" max="16152" width="3.28515625" style="77" customWidth="1"/>
    <col min="16153" max="16153" width="3.140625" style="77" customWidth="1"/>
    <col min="16154" max="16155" width="3.7109375" style="77" customWidth="1"/>
    <col min="16156" max="16157" width="5" style="77" customWidth="1"/>
    <col min="16158" max="16158" width="4.140625" style="77" customWidth="1"/>
    <col min="16159" max="16159" width="6.5703125" style="77" customWidth="1"/>
    <col min="16160" max="16384" width="9" style="77"/>
  </cols>
  <sheetData>
    <row r="1" spans="1:31" ht="17.25" customHeight="1" thickBot="1" x14ac:dyDescent="0.25">
      <c r="A1" s="74" t="s">
        <v>113</v>
      </c>
      <c r="B1" s="75"/>
      <c r="C1" s="74"/>
      <c r="D1" s="74"/>
      <c r="E1" s="74"/>
      <c r="F1" s="74"/>
      <c r="G1" s="76"/>
      <c r="H1" s="76"/>
      <c r="I1" s="76"/>
      <c r="J1" s="75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</row>
    <row r="2" spans="1:31" s="30" customFormat="1" ht="30.75" customHeight="1" thickTop="1" thickBot="1" x14ac:dyDescent="0.25">
      <c r="A2" s="702" t="s">
        <v>83</v>
      </c>
      <c r="B2" s="702"/>
      <c r="C2" s="702"/>
      <c r="D2" s="702"/>
      <c r="E2" s="702"/>
      <c r="F2" s="702"/>
      <c r="G2" s="702"/>
      <c r="H2" s="702"/>
      <c r="I2" s="702"/>
      <c r="J2" s="703" t="s">
        <v>177</v>
      </c>
      <c r="K2" s="703"/>
      <c r="L2" s="703"/>
      <c r="M2" s="703"/>
      <c r="N2" s="703" t="s">
        <v>178</v>
      </c>
      <c r="O2" s="703"/>
      <c r="P2" s="703"/>
      <c r="Q2" s="703"/>
      <c r="R2" s="703"/>
      <c r="S2" s="704" t="s">
        <v>179</v>
      </c>
      <c r="T2" s="704"/>
      <c r="U2" s="704"/>
      <c r="V2" s="704"/>
      <c r="W2" s="704"/>
      <c r="X2" s="704"/>
      <c r="Y2" s="704"/>
      <c r="Z2" s="704"/>
      <c r="AA2" s="704"/>
      <c r="AB2" s="705" t="s">
        <v>180</v>
      </c>
      <c r="AC2" s="705"/>
      <c r="AD2" s="705"/>
      <c r="AE2" s="705"/>
    </row>
    <row r="3" spans="1:31" s="30" customFormat="1" ht="13.5" thickTop="1" x14ac:dyDescent="0.2">
      <c r="A3" s="694" t="s">
        <v>125</v>
      </c>
      <c r="B3" s="694"/>
      <c r="C3" s="694"/>
      <c r="D3" s="694"/>
      <c r="E3" s="694"/>
      <c r="F3" s="694"/>
      <c r="G3" s="694"/>
      <c r="H3" s="694"/>
      <c r="I3" s="694"/>
      <c r="J3" s="695">
        <f>'01 Programa'!K22+'01 Programa'!K27+'01 Programa'!K30+'01 Programa'!K35+'01 Programa'!K44+'01 Programa'!K53+'01 Programa'!K56+'01 Programa'!K59+'01 Programa'!K62+'01 Programa'!K65+'01 Programa'!K70+'01 Programa'!K75+'01 Programa'!K79+'01 Programa'!K83+'01 Programa'!K90+'01 Programa'!K92+'01 Programa'!K133+'01 Programa'!K138</f>
        <v>9082</v>
      </c>
      <c r="K3" s="696"/>
      <c r="L3" s="696"/>
      <c r="M3" s="697"/>
      <c r="N3" s="698">
        <f>'01 Programa'!O138+'01 Programa'!O133+'01 Programa'!O95+'01 Programa'!O90+'01 Programa'!O79+'01 Programa'!O75+'01 Programa'!O70+'01 Programa'!O65+'01 Programa'!O62+'01 Programa'!O56+'01 Programa'!O53+'01 Programa'!O35+'01 Programa'!O30+'01 Programa'!O27+'01 Programa'!O22+'01 Programa'!O83+'01 Programa'!O92</f>
        <v>11746.4</v>
      </c>
      <c r="O3" s="699"/>
      <c r="P3" s="699"/>
      <c r="Q3" s="699"/>
      <c r="R3" s="700"/>
      <c r="S3" s="698">
        <f>'01 Programa'!S138+'01 Programa'!S133+'01 Programa'!S92+'01 Programa'!S90+'01 Programa'!S83+'01 Programa'!S79+'01 Programa'!S75+'01 Programa'!S70+'01 Programa'!S65+'01 Programa'!S62+'01 Programa'!S59+'01 Programa'!S56+'01 Programa'!S53+'01 Programa'!S44+'01 Programa'!S35+'01 Programa'!S30+'01 Programa'!S27+'01 Programa'!S22</f>
        <v>11270.900000000001</v>
      </c>
      <c r="T3" s="698"/>
      <c r="U3" s="698"/>
      <c r="V3" s="698"/>
      <c r="W3" s="698"/>
      <c r="X3" s="698"/>
      <c r="Y3" s="698"/>
      <c r="Z3" s="698"/>
      <c r="AA3" s="698"/>
      <c r="AB3" s="701"/>
      <c r="AC3" s="701"/>
      <c r="AD3" s="701"/>
      <c r="AE3" s="701"/>
    </row>
    <row r="4" spans="1:31" s="30" customFormat="1" x14ac:dyDescent="0.2">
      <c r="A4" s="706" t="s">
        <v>151</v>
      </c>
      <c r="B4" s="706"/>
      <c r="C4" s="706"/>
      <c r="D4" s="706"/>
      <c r="E4" s="706"/>
      <c r="F4" s="706"/>
      <c r="G4" s="706"/>
      <c r="H4" s="706"/>
      <c r="I4" s="706"/>
      <c r="J4" s="707">
        <f>'01 Programa'!K103+'01 Programa'!K100+'01 Programa'!K95+'01 Programa'!K84+'01 Programa'!K77+'01 Programa'!K71+'01 Programa'!K52+'01 Programa'!K49+'01 Programa'!K46+'01 Programa'!K43+'01 Programa'!K41+'01 Programa'!K38+'01 Programa'!K32+'01 Programa'!K28+'01 Programa'!K23</f>
        <v>16010.8</v>
      </c>
      <c r="K4" s="708"/>
      <c r="L4" s="708"/>
      <c r="M4" s="709"/>
      <c r="N4" s="707">
        <f>'01 Programa'!O23+'01 Programa'!O28+'01 Programa'!O32+'01 Programa'!O38+'01 Programa'!O41+'01 Programa'!O43+'01 Programa'!O46+'01 Programa'!O49+'01 Programa'!O52+'01 Programa'!O71+'01 Programa'!O77+'01 Programa'!O84+'01 Programa'!O100+'01 Programa'!O103</f>
        <v>18328.699999999997</v>
      </c>
      <c r="O4" s="708"/>
      <c r="P4" s="708"/>
      <c r="Q4" s="708"/>
      <c r="R4" s="709"/>
      <c r="S4" s="707">
        <f>'01 Programa'!S23+'01 Programa'!S28+'01 Programa'!S32+'01 Programa'!S38+'01 Programa'!S41+'01 Programa'!S43+'01 Programa'!S46+'01 Programa'!S49+'01 Programa'!S52+'01 Programa'!S71+'01 Programa'!S77+'01 Programa'!S84+'01 Programa'!S95+'01 Programa'!S100+'01 Programa'!S103</f>
        <v>17500.199999999997</v>
      </c>
      <c r="T4" s="707"/>
      <c r="U4" s="707"/>
      <c r="V4" s="707"/>
      <c r="W4" s="707"/>
      <c r="X4" s="707"/>
      <c r="Y4" s="707"/>
      <c r="Z4" s="707"/>
      <c r="AA4" s="707"/>
      <c r="AB4" s="711"/>
      <c r="AC4" s="711"/>
      <c r="AD4" s="711"/>
      <c r="AE4" s="711"/>
    </row>
    <row r="5" spans="1:31" s="30" customFormat="1" x14ac:dyDescent="0.2">
      <c r="A5" s="706" t="s">
        <v>152</v>
      </c>
      <c r="B5" s="706"/>
      <c r="C5" s="706"/>
      <c r="D5" s="706"/>
      <c r="E5" s="706"/>
      <c r="F5" s="706"/>
      <c r="G5" s="706"/>
      <c r="H5" s="706"/>
      <c r="I5" s="706"/>
      <c r="J5" s="707">
        <v>0</v>
      </c>
      <c r="K5" s="708"/>
      <c r="L5" s="708"/>
      <c r="M5" s="709"/>
      <c r="N5" s="710">
        <v>0</v>
      </c>
      <c r="O5" s="710"/>
      <c r="P5" s="710"/>
      <c r="Q5" s="710"/>
      <c r="R5" s="710"/>
      <c r="S5" s="707">
        <v>0</v>
      </c>
      <c r="T5" s="707"/>
      <c r="U5" s="707"/>
      <c r="V5" s="707"/>
      <c r="W5" s="707"/>
      <c r="X5" s="707"/>
      <c r="Y5" s="707"/>
      <c r="Z5" s="707"/>
      <c r="AA5" s="707"/>
      <c r="AB5" s="711"/>
      <c r="AC5" s="711"/>
      <c r="AD5" s="711"/>
      <c r="AE5" s="711"/>
    </row>
    <row r="6" spans="1:31" s="30" customFormat="1" x14ac:dyDescent="0.2">
      <c r="A6" s="706" t="s">
        <v>153</v>
      </c>
      <c r="B6" s="706"/>
      <c r="C6" s="706"/>
      <c r="D6" s="706"/>
      <c r="E6" s="706"/>
      <c r="F6" s="706"/>
      <c r="G6" s="706"/>
      <c r="H6" s="706"/>
      <c r="I6" s="706"/>
      <c r="J6" s="707">
        <f>'01 Programa'!K127+'01 Programa'!K125+'01 Programa'!K123+'01 Programa'!K121+'01 Programa'!K119+'01 Programa'!K117+'01 Programa'!K115+'01 Programa'!K113+'01 Programa'!K111+'01 Programa'!K109+'01 Programa'!K72+'01 Programa'!K24</f>
        <v>701.19999999999993</v>
      </c>
      <c r="K6" s="708"/>
      <c r="L6" s="708"/>
      <c r="M6" s="709"/>
      <c r="N6" s="707">
        <f>'01 Programa'!O127+'01 Programa'!O125+'01 Programa'!O123+'01 Programa'!O121+'01 Programa'!O119+'01 Programa'!O117+'01 Programa'!O115+'01 Programa'!O113+'01 Programa'!O111+'01 Programa'!O109+'01 Programa'!O72+'01 Programa'!O24</f>
        <v>965.4</v>
      </c>
      <c r="O6" s="708"/>
      <c r="P6" s="708"/>
      <c r="Q6" s="708"/>
      <c r="R6" s="709"/>
      <c r="S6" s="707">
        <f>'01 Programa'!S24+'01 Programa'!S72+'01 Programa'!S109+'01 Programa'!S111+'01 Programa'!S113+'01 Programa'!S115+'01 Programa'!S117+'01 Programa'!S119+'01 Programa'!S121+'01 Programa'!S123+'01 Programa'!S125+'01 Programa'!S127</f>
        <v>849.49999999999989</v>
      </c>
      <c r="T6" s="707"/>
      <c r="U6" s="707"/>
      <c r="V6" s="707"/>
      <c r="W6" s="707"/>
      <c r="X6" s="707"/>
      <c r="Y6" s="707"/>
      <c r="Z6" s="707"/>
      <c r="AA6" s="707"/>
      <c r="AB6" s="711"/>
      <c r="AC6" s="711"/>
      <c r="AD6" s="711"/>
      <c r="AE6" s="711"/>
    </row>
    <row r="7" spans="1:31" s="30" customFormat="1" x14ac:dyDescent="0.2">
      <c r="A7" s="706" t="s">
        <v>154</v>
      </c>
      <c r="B7" s="706"/>
      <c r="C7" s="706"/>
      <c r="D7" s="706"/>
      <c r="E7" s="706"/>
      <c r="F7" s="706"/>
      <c r="G7" s="706"/>
      <c r="H7" s="706"/>
      <c r="I7" s="706"/>
      <c r="J7" s="707">
        <v>0</v>
      </c>
      <c r="K7" s="708"/>
      <c r="L7" s="708"/>
      <c r="M7" s="709"/>
      <c r="N7" s="710">
        <v>0</v>
      </c>
      <c r="O7" s="710"/>
      <c r="P7" s="710"/>
      <c r="Q7" s="710"/>
      <c r="R7" s="710"/>
      <c r="S7" s="707">
        <v>0</v>
      </c>
      <c r="T7" s="707"/>
      <c r="U7" s="707"/>
      <c r="V7" s="707"/>
      <c r="W7" s="707"/>
      <c r="X7" s="707"/>
      <c r="Y7" s="707"/>
      <c r="Z7" s="707"/>
      <c r="AA7" s="707"/>
      <c r="AB7" s="711"/>
      <c r="AC7" s="711"/>
      <c r="AD7" s="711"/>
      <c r="AE7" s="711"/>
    </row>
    <row r="8" spans="1:31" s="30" customFormat="1" x14ac:dyDescent="0.2">
      <c r="A8" s="719" t="s">
        <v>126</v>
      </c>
      <c r="B8" s="720"/>
      <c r="C8" s="720"/>
      <c r="D8" s="720"/>
      <c r="E8" s="720"/>
      <c r="F8" s="720"/>
      <c r="G8" s="720"/>
      <c r="H8" s="720"/>
      <c r="I8" s="721"/>
      <c r="J8" s="707">
        <v>0</v>
      </c>
      <c r="K8" s="708"/>
      <c r="L8" s="708"/>
      <c r="M8" s="709"/>
      <c r="N8" s="710">
        <v>0</v>
      </c>
      <c r="O8" s="710"/>
      <c r="P8" s="710"/>
      <c r="Q8" s="710"/>
      <c r="R8" s="710"/>
      <c r="S8" s="710">
        <v>0</v>
      </c>
      <c r="T8" s="710"/>
      <c r="U8" s="710"/>
      <c r="V8" s="710"/>
      <c r="W8" s="710"/>
      <c r="X8" s="710"/>
      <c r="Y8" s="710"/>
      <c r="Z8" s="710"/>
      <c r="AA8" s="710"/>
      <c r="AB8" s="711"/>
      <c r="AC8" s="711"/>
      <c r="AD8" s="711"/>
      <c r="AE8" s="711"/>
    </row>
    <row r="9" spans="1:31" s="30" customFormat="1" ht="12.75" customHeight="1" x14ac:dyDescent="0.2">
      <c r="A9" s="712" t="s">
        <v>155</v>
      </c>
      <c r="B9" s="713"/>
      <c r="C9" s="713"/>
      <c r="D9" s="713"/>
      <c r="E9" s="713"/>
      <c r="F9" s="713"/>
      <c r="G9" s="713"/>
      <c r="H9" s="713"/>
      <c r="I9" s="713"/>
      <c r="J9" s="714">
        <f>'01 Programa'!K33+'01 Programa'!K55+'01 Programa'!K61+'01 Programa'!K64+'01 Programa'!K76+'01 Programa'!K86</f>
        <v>100.9</v>
      </c>
      <c r="K9" s="715"/>
      <c r="L9" s="715"/>
      <c r="M9" s="716"/>
      <c r="N9" s="717">
        <f>'01 Programa'!O86+'01 Programa'!O76+'01 Programa'!O64+'01 Programa'!O61+'01 Programa'!O55+'01 Programa'!O33</f>
        <v>92</v>
      </c>
      <c r="O9" s="717"/>
      <c r="P9" s="717"/>
      <c r="Q9" s="717"/>
      <c r="R9" s="717"/>
      <c r="S9" s="714">
        <f>'01 Programa'!S64+'01 Programa'!S61</f>
        <v>963.5</v>
      </c>
      <c r="T9" s="714"/>
      <c r="U9" s="714"/>
      <c r="V9" s="714"/>
      <c r="W9" s="714"/>
      <c r="X9" s="714"/>
      <c r="Y9" s="714"/>
      <c r="Z9" s="714"/>
      <c r="AA9" s="714"/>
      <c r="AB9" s="718"/>
      <c r="AC9" s="718"/>
      <c r="AD9" s="718"/>
      <c r="AE9" s="718"/>
    </row>
    <row r="10" spans="1:31" s="30" customFormat="1" x14ac:dyDescent="0.2">
      <c r="A10" s="706" t="s">
        <v>156</v>
      </c>
      <c r="B10" s="706"/>
      <c r="C10" s="706"/>
      <c r="D10" s="706"/>
      <c r="E10" s="706"/>
      <c r="F10" s="706"/>
      <c r="G10" s="706"/>
      <c r="H10" s="706"/>
      <c r="I10" s="706"/>
      <c r="J10" s="707">
        <v>0</v>
      </c>
      <c r="K10" s="708"/>
      <c r="L10" s="708"/>
      <c r="M10" s="709"/>
      <c r="N10" s="707">
        <v>0</v>
      </c>
      <c r="O10" s="708"/>
      <c r="P10" s="708"/>
      <c r="Q10" s="708"/>
      <c r="R10" s="709"/>
      <c r="S10" s="707">
        <v>0</v>
      </c>
      <c r="T10" s="707"/>
      <c r="U10" s="707"/>
      <c r="V10" s="707"/>
      <c r="W10" s="707"/>
      <c r="X10" s="707"/>
      <c r="Y10" s="707"/>
      <c r="Z10" s="707"/>
      <c r="AA10" s="707"/>
      <c r="AB10" s="711"/>
      <c r="AC10" s="711"/>
      <c r="AD10" s="711"/>
      <c r="AE10" s="711"/>
    </row>
    <row r="11" spans="1:31" s="30" customFormat="1" x14ac:dyDescent="0.2">
      <c r="A11" s="719" t="s">
        <v>127</v>
      </c>
      <c r="B11" s="720"/>
      <c r="C11" s="720"/>
      <c r="D11" s="720"/>
      <c r="E11" s="720"/>
      <c r="F11" s="720"/>
      <c r="G11" s="720"/>
      <c r="H11" s="720"/>
      <c r="I11" s="721"/>
      <c r="J11" s="707">
        <v>0</v>
      </c>
      <c r="K11" s="708"/>
      <c r="L11" s="708"/>
      <c r="M11" s="709"/>
      <c r="N11" s="710">
        <f>'01 Programa'!O102+'01 Programa'!O99+'01 Programa'!O50+'01 Programa'!O47+'01 Programa'!O44+'01 Programa'!O39</f>
        <v>0</v>
      </c>
      <c r="O11" s="710"/>
      <c r="P11" s="710"/>
      <c r="Q11" s="710"/>
      <c r="R11" s="710"/>
      <c r="S11" s="707">
        <v>0</v>
      </c>
      <c r="T11" s="707"/>
      <c r="U11" s="707"/>
      <c r="V11" s="707"/>
      <c r="W11" s="707"/>
      <c r="X11" s="707"/>
      <c r="Y11" s="707"/>
      <c r="Z11" s="707"/>
      <c r="AA11" s="707"/>
      <c r="AB11" s="711"/>
      <c r="AC11" s="711"/>
      <c r="AD11" s="711"/>
      <c r="AE11" s="711"/>
    </row>
    <row r="12" spans="1:31" s="30" customFormat="1" x14ac:dyDescent="0.2">
      <c r="A12" s="706" t="s">
        <v>128</v>
      </c>
      <c r="B12" s="706"/>
      <c r="C12" s="706"/>
      <c r="D12" s="706"/>
      <c r="E12" s="706"/>
      <c r="F12" s="706"/>
      <c r="G12" s="706"/>
      <c r="H12" s="706"/>
      <c r="I12" s="706"/>
      <c r="J12" s="707">
        <f>'01 Programa'!K25+'01 Programa'!K31+'01 Programa'!K36+'01 Programa'!K73+'01 Programa'!K85+'01 Programa'!K93+'01 Programa'!K134+'01 Programa'!K139</f>
        <v>0</v>
      </c>
      <c r="K12" s="708"/>
      <c r="L12" s="708"/>
      <c r="M12" s="709"/>
      <c r="N12" s="710">
        <f>'01 Programa'!O139+'01 Programa'!O134+'01 Programa'!O93+'01 Programa'!O85+'01 Programa'!O73+'01 Programa'!O36+'01 Programa'!O31+'01 Programa'!O25</f>
        <v>0</v>
      </c>
      <c r="O12" s="710"/>
      <c r="P12" s="710"/>
      <c r="Q12" s="710"/>
      <c r="R12" s="710"/>
      <c r="S12" s="710">
        <f>'01 Programa'!S31+'01 Programa'!S36+'01 Programa'!S73</f>
        <v>41</v>
      </c>
      <c r="T12" s="710"/>
      <c r="U12" s="710"/>
      <c r="V12" s="710"/>
      <c r="W12" s="710"/>
      <c r="X12" s="710"/>
      <c r="Y12" s="710"/>
      <c r="Z12" s="710"/>
      <c r="AA12" s="710"/>
      <c r="AB12" s="711"/>
      <c r="AC12" s="711"/>
      <c r="AD12" s="711"/>
      <c r="AE12" s="711"/>
    </row>
    <row r="13" spans="1:31" s="30" customFormat="1" x14ac:dyDescent="0.2">
      <c r="A13" s="706" t="s">
        <v>145</v>
      </c>
      <c r="B13" s="706"/>
      <c r="C13" s="706"/>
      <c r="D13" s="706"/>
      <c r="E13" s="706"/>
      <c r="F13" s="706"/>
      <c r="G13" s="706"/>
      <c r="H13" s="706"/>
      <c r="I13" s="706"/>
      <c r="J13" s="707">
        <v>0</v>
      </c>
      <c r="K13" s="708"/>
      <c r="L13" s="708"/>
      <c r="M13" s="709"/>
      <c r="N13" s="710">
        <v>0</v>
      </c>
      <c r="O13" s="710"/>
      <c r="P13" s="710"/>
      <c r="Q13" s="710"/>
      <c r="R13" s="710"/>
      <c r="S13" s="707">
        <v>0</v>
      </c>
      <c r="T13" s="707"/>
      <c r="U13" s="707"/>
      <c r="V13" s="707"/>
      <c r="W13" s="707"/>
      <c r="X13" s="707"/>
      <c r="Y13" s="707"/>
      <c r="Z13" s="707"/>
      <c r="AA13" s="707"/>
      <c r="AB13" s="711"/>
      <c r="AC13" s="711"/>
      <c r="AD13" s="711"/>
      <c r="AE13" s="711"/>
    </row>
    <row r="14" spans="1:31" s="30" customFormat="1" x14ac:dyDescent="0.2">
      <c r="A14" s="719" t="s">
        <v>157</v>
      </c>
      <c r="B14" s="720"/>
      <c r="C14" s="720"/>
      <c r="D14" s="720"/>
      <c r="E14" s="720"/>
      <c r="F14" s="720"/>
      <c r="G14" s="720"/>
      <c r="H14" s="720"/>
      <c r="I14" s="721"/>
      <c r="J14" s="707">
        <v>0</v>
      </c>
      <c r="K14" s="708"/>
      <c r="L14" s="708"/>
      <c r="M14" s="709"/>
      <c r="N14" s="710">
        <v>0</v>
      </c>
      <c r="O14" s="710"/>
      <c r="P14" s="710"/>
      <c r="Q14" s="710"/>
      <c r="R14" s="710"/>
      <c r="S14" s="707">
        <v>0</v>
      </c>
      <c r="T14" s="707"/>
      <c r="U14" s="707"/>
      <c r="V14" s="707"/>
      <c r="W14" s="707"/>
      <c r="X14" s="707"/>
      <c r="Y14" s="707"/>
      <c r="Z14" s="707"/>
      <c r="AA14" s="707"/>
      <c r="AB14" s="711"/>
      <c r="AC14" s="711"/>
      <c r="AD14" s="711"/>
      <c r="AE14" s="711"/>
    </row>
    <row r="15" spans="1:31" s="30" customFormat="1" ht="18" customHeight="1" thickBot="1" x14ac:dyDescent="0.25">
      <c r="A15" s="722" t="s">
        <v>24</v>
      </c>
      <c r="B15" s="722"/>
      <c r="C15" s="722"/>
      <c r="D15" s="722"/>
      <c r="E15" s="722"/>
      <c r="F15" s="722"/>
      <c r="G15" s="722"/>
      <c r="H15" s="722"/>
      <c r="I15" s="722"/>
      <c r="J15" s="723">
        <f>SUM(J3:M14)</f>
        <v>25894.9</v>
      </c>
      <c r="K15" s="724"/>
      <c r="L15" s="724"/>
      <c r="M15" s="725"/>
      <c r="N15" s="723">
        <f>SUM(N3:R14)</f>
        <v>31132.5</v>
      </c>
      <c r="O15" s="724"/>
      <c r="P15" s="724"/>
      <c r="Q15" s="724"/>
      <c r="R15" s="725"/>
      <c r="S15" s="723">
        <f>SUM(S3:AA14)</f>
        <v>30625.1</v>
      </c>
      <c r="T15" s="723"/>
      <c r="U15" s="723"/>
      <c r="V15" s="723"/>
      <c r="W15" s="723"/>
      <c r="X15" s="723"/>
      <c r="Y15" s="723"/>
      <c r="Z15" s="723"/>
      <c r="AA15" s="723"/>
      <c r="AB15" s="726"/>
      <c r="AC15" s="726"/>
      <c r="AD15" s="726"/>
      <c r="AE15" s="726"/>
    </row>
    <row r="16" spans="1:31" ht="13.5" thickTop="1" x14ac:dyDescent="0.2"/>
  </sheetData>
  <mergeCells count="70">
    <mergeCell ref="A14:I14"/>
    <mergeCell ref="J14:M14"/>
    <mergeCell ref="N14:R14"/>
    <mergeCell ref="S14:AA14"/>
    <mergeCell ref="AB14:AE14"/>
    <mergeCell ref="A15:I15"/>
    <mergeCell ref="J15:M15"/>
    <mergeCell ref="N15:R15"/>
    <mergeCell ref="S15:AA15"/>
    <mergeCell ref="AB15:AE15"/>
    <mergeCell ref="A12:I12"/>
    <mergeCell ref="J12:M12"/>
    <mergeCell ref="N12:R12"/>
    <mergeCell ref="S12:AA12"/>
    <mergeCell ref="AB12:AE12"/>
    <mergeCell ref="A13:I13"/>
    <mergeCell ref="J13:M13"/>
    <mergeCell ref="N13:R13"/>
    <mergeCell ref="S13:AA13"/>
    <mergeCell ref="AB13:AE13"/>
    <mergeCell ref="A10:I10"/>
    <mergeCell ref="J10:M10"/>
    <mergeCell ref="N10:R10"/>
    <mergeCell ref="S10:AA10"/>
    <mergeCell ref="AB10:AE10"/>
    <mergeCell ref="A11:I11"/>
    <mergeCell ref="J11:M11"/>
    <mergeCell ref="N11:R11"/>
    <mergeCell ref="S11:AA11"/>
    <mergeCell ref="AB11:AE11"/>
    <mergeCell ref="A8:I8"/>
    <mergeCell ref="J8:M8"/>
    <mergeCell ref="N8:R8"/>
    <mergeCell ref="S8:AA8"/>
    <mergeCell ref="AB8:AE8"/>
    <mergeCell ref="A9:I9"/>
    <mergeCell ref="J9:M9"/>
    <mergeCell ref="N9:R9"/>
    <mergeCell ref="S9:AA9"/>
    <mergeCell ref="AB9:AE9"/>
    <mergeCell ref="A6:I6"/>
    <mergeCell ref="J6:M6"/>
    <mergeCell ref="N6:R6"/>
    <mergeCell ref="S6:AA6"/>
    <mergeCell ref="AB6:AE6"/>
    <mergeCell ref="A7:I7"/>
    <mergeCell ref="J7:M7"/>
    <mergeCell ref="N7:R7"/>
    <mergeCell ref="S7:AA7"/>
    <mergeCell ref="AB7:AE7"/>
    <mergeCell ref="A4:I4"/>
    <mergeCell ref="J4:M4"/>
    <mergeCell ref="N4:R4"/>
    <mergeCell ref="S4:AA4"/>
    <mergeCell ref="AB4:AE4"/>
    <mergeCell ref="A5:I5"/>
    <mergeCell ref="J5:M5"/>
    <mergeCell ref="N5:R5"/>
    <mergeCell ref="S5:AA5"/>
    <mergeCell ref="AB5:AE5"/>
    <mergeCell ref="A2:I2"/>
    <mergeCell ref="J2:M2"/>
    <mergeCell ref="N2:R2"/>
    <mergeCell ref="S2:AA2"/>
    <mergeCell ref="AB2:AE2"/>
    <mergeCell ref="A3:I3"/>
    <mergeCell ref="J3:M3"/>
    <mergeCell ref="N3:R3"/>
    <mergeCell ref="S3:AA3"/>
    <mergeCell ref="AB3:AE3"/>
  </mergeCells>
  <pageMargins left="0.70866141732283472" right="0.70866141732283472" top="1.1417322834645669" bottom="0.74803149606299213" header="0.31496062992125984" footer="0.31496062992125984"/>
  <pageSetup paperSize="9" scale="8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5"/>
  <sheetViews>
    <sheetView topLeftCell="A7" workbookViewId="0">
      <selection activeCell="F25" sqref="F25"/>
    </sheetView>
  </sheetViews>
  <sheetFormatPr defaultRowHeight="12.75" x14ac:dyDescent="0.2"/>
  <cols>
    <col min="1" max="1" width="34.42578125" style="81" customWidth="1"/>
    <col min="2" max="2" width="10.28515625" style="81" customWidth="1"/>
    <col min="3" max="3" width="11" style="81" customWidth="1"/>
    <col min="4" max="4" width="13.42578125" style="81" customWidth="1"/>
    <col min="5" max="5" width="11.28515625" style="81" customWidth="1"/>
    <col min="6" max="6" width="10.85546875" style="81" customWidth="1"/>
    <col min="7" max="7" width="10.42578125" style="81" customWidth="1"/>
    <col min="8" max="8" width="10.140625" style="81" bestFit="1" customWidth="1"/>
    <col min="9" max="9" width="9.5703125" style="81" bestFit="1" customWidth="1"/>
    <col min="10" max="256" width="9.140625" style="81"/>
    <col min="257" max="257" width="17.7109375" style="81" customWidth="1"/>
    <col min="258" max="258" width="10.28515625" style="81" customWidth="1"/>
    <col min="259" max="259" width="11" style="81" customWidth="1"/>
    <col min="260" max="260" width="10.42578125" style="81" customWidth="1"/>
    <col min="261" max="261" width="9.5703125" style="81" customWidth="1"/>
    <col min="262" max="262" width="10.85546875" style="81" customWidth="1"/>
    <col min="263" max="263" width="9.140625" style="81"/>
    <col min="264" max="264" width="10.140625" style="81" bestFit="1" customWidth="1"/>
    <col min="265" max="265" width="9.5703125" style="81" bestFit="1" customWidth="1"/>
    <col min="266" max="512" width="9.140625" style="81"/>
    <col min="513" max="513" width="17.7109375" style="81" customWidth="1"/>
    <col min="514" max="514" width="10.28515625" style="81" customWidth="1"/>
    <col min="515" max="515" width="11" style="81" customWidth="1"/>
    <col min="516" max="516" width="10.42578125" style="81" customWidth="1"/>
    <col min="517" max="517" width="9.5703125" style="81" customWidth="1"/>
    <col min="518" max="518" width="10.85546875" style="81" customWidth="1"/>
    <col min="519" max="519" width="9.140625" style="81"/>
    <col min="520" max="520" width="10.140625" style="81" bestFit="1" customWidth="1"/>
    <col min="521" max="521" width="9.5703125" style="81" bestFit="1" customWidth="1"/>
    <col min="522" max="768" width="9.140625" style="81"/>
    <col min="769" max="769" width="17.7109375" style="81" customWidth="1"/>
    <col min="770" max="770" width="10.28515625" style="81" customWidth="1"/>
    <col min="771" max="771" width="11" style="81" customWidth="1"/>
    <col min="772" max="772" width="10.42578125" style="81" customWidth="1"/>
    <col min="773" max="773" width="9.5703125" style="81" customWidth="1"/>
    <col min="774" max="774" width="10.85546875" style="81" customWidth="1"/>
    <col min="775" max="775" width="9.140625" style="81"/>
    <col min="776" max="776" width="10.140625" style="81" bestFit="1" customWidth="1"/>
    <col min="777" max="777" width="9.5703125" style="81" bestFit="1" customWidth="1"/>
    <col min="778" max="1024" width="9.140625" style="81"/>
    <col min="1025" max="1025" width="17.7109375" style="81" customWidth="1"/>
    <col min="1026" max="1026" width="10.28515625" style="81" customWidth="1"/>
    <col min="1027" max="1027" width="11" style="81" customWidth="1"/>
    <col min="1028" max="1028" width="10.42578125" style="81" customWidth="1"/>
    <col min="1029" max="1029" width="9.5703125" style="81" customWidth="1"/>
    <col min="1030" max="1030" width="10.85546875" style="81" customWidth="1"/>
    <col min="1031" max="1031" width="9.140625" style="81"/>
    <col min="1032" max="1032" width="10.140625" style="81" bestFit="1" customWidth="1"/>
    <col min="1033" max="1033" width="9.5703125" style="81" bestFit="1" customWidth="1"/>
    <col min="1034" max="1280" width="9.140625" style="81"/>
    <col min="1281" max="1281" width="17.7109375" style="81" customWidth="1"/>
    <col min="1282" max="1282" width="10.28515625" style="81" customWidth="1"/>
    <col min="1283" max="1283" width="11" style="81" customWidth="1"/>
    <col min="1284" max="1284" width="10.42578125" style="81" customWidth="1"/>
    <col min="1285" max="1285" width="9.5703125" style="81" customWidth="1"/>
    <col min="1286" max="1286" width="10.85546875" style="81" customWidth="1"/>
    <col min="1287" max="1287" width="9.140625" style="81"/>
    <col min="1288" max="1288" width="10.140625" style="81" bestFit="1" customWidth="1"/>
    <col min="1289" max="1289" width="9.5703125" style="81" bestFit="1" customWidth="1"/>
    <col min="1290" max="1536" width="9.140625" style="81"/>
    <col min="1537" max="1537" width="17.7109375" style="81" customWidth="1"/>
    <col min="1538" max="1538" width="10.28515625" style="81" customWidth="1"/>
    <col min="1539" max="1539" width="11" style="81" customWidth="1"/>
    <col min="1540" max="1540" width="10.42578125" style="81" customWidth="1"/>
    <col min="1541" max="1541" width="9.5703125" style="81" customWidth="1"/>
    <col min="1542" max="1542" width="10.85546875" style="81" customWidth="1"/>
    <col min="1543" max="1543" width="9.140625" style="81"/>
    <col min="1544" max="1544" width="10.140625" style="81" bestFit="1" customWidth="1"/>
    <col min="1545" max="1545" width="9.5703125" style="81" bestFit="1" customWidth="1"/>
    <col min="1546" max="1792" width="9.140625" style="81"/>
    <col min="1793" max="1793" width="17.7109375" style="81" customWidth="1"/>
    <col min="1794" max="1794" width="10.28515625" style="81" customWidth="1"/>
    <col min="1795" max="1795" width="11" style="81" customWidth="1"/>
    <col min="1796" max="1796" width="10.42578125" style="81" customWidth="1"/>
    <col min="1797" max="1797" width="9.5703125" style="81" customWidth="1"/>
    <col min="1798" max="1798" width="10.85546875" style="81" customWidth="1"/>
    <col min="1799" max="1799" width="9.140625" style="81"/>
    <col min="1800" max="1800" width="10.140625" style="81" bestFit="1" customWidth="1"/>
    <col min="1801" max="1801" width="9.5703125" style="81" bestFit="1" customWidth="1"/>
    <col min="1802" max="2048" width="9.140625" style="81"/>
    <col min="2049" max="2049" width="17.7109375" style="81" customWidth="1"/>
    <col min="2050" max="2050" width="10.28515625" style="81" customWidth="1"/>
    <col min="2051" max="2051" width="11" style="81" customWidth="1"/>
    <col min="2052" max="2052" width="10.42578125" style="81" customWidth="1"/>
    <col min="2053" max="2053" width="9.5703125" style="81" customWidth="1"/>
    <col min="2054" max="2054" width="10.85546875" style="81" customWidth="1"/>
    <col min="2055" max="2055" width="9.140625" style="81"/>
    <col min="2056" max="2056" width="10.140625" style="81" bestFit="1" customWidth="1"/>
    <col min="2057" max="2057" width="9.5703125" style="81" bestFit="1" customWidth="1"/>
    <col min="2058" max="2304" width="9.140625" style="81"/>
    <col min="2305" max="2305" width="17.7109375" style="81" customWidth="1"/>
    <col min="2306" max="2306" width="10.28515625" style="81" customWidth="1"/>
    <col min="2307" max="2307" width="11" style="81" customWidth="1"/>
    <col min="2308" max="2308" width="10.42578125" style="81" customWidth="1"/>
    <col min="2309" max="2309" width="9.5703125" style="81" customWidth="1"/>
    <col min="2310" max="2310" width="10.85546875" style="81" customWidth="1"/>
    <col min="2311" max="2311" width="9.140625" style="81"/>
    <col min="2312" max="2312" width="10.140625" style="81" bestFit="1" customWidth="1"/>
    <col min="2313" max="2313" width="9.5703125" style="81" bestFit="1" customWidth="1"/>
    <col min="2314" max="2560" width="9.140625" style="81"/>
    <col min="2561" max="2561" width="17.7109375" style="81" customWidth="1"/>
    <col min="2562" max="2562" width="10.28515625" style="81" customWidth="1"/>
    <col min="2563" max="2563" width="11" style="81" customWidth="1"/>
    <col min="2564" max="2564" width="10.42578125" style="81" customWidth="1"/>
    <col min="2565" max="2565" width="9.5703125" style="81" customWidth="1"/>
    <col min="2566" max="2566" width="10.85546875" style="81" customWidth="1"/>
    <col min="2567" max="2567" width="9.140625" style="81"/>
    <col min="2568" max="2568" width="10.140625" style="81" bestFit="1" customWidth="1"/>
    <col min="2569" max="2569" width="9.5703125" style="81" bestFit="1" customWidth="1"/>
    <col min="2570" max="2816" width="9.140625" style="81"/>
    <col min="2817" max="2817" width="17.7109375" style="81" customWidth="1"/>
    <col min="2818" max="2818" width="10.28515625" style="81" customWidth="1"/>
    <col min="2819" max="2819" width="11" style="81" customWidth="1"/>
    <col min="2820" max="2820" width="10.42578125" style="81" customWidth="1"/>
    <col min="2821" max="2821" width="9.5703125" style="81" customWidth="1"/>
    <col min="2822" max="2822" width="10.85546875" style="81" customWidth="1"/>
    <col min="2823" max="2823" width="9.140625" style="81"/>
    <col min="2824" max="2824" width="10.140625" style="81" bestFit="1" customWidth="1"/>
    <col min="2825" max="2825" width="9.5703125" style="81" bestFit="1" customWidth="1"/>
    <col min="2826" max="3072" width="9.140625" style="81"/>
    <col min="3073" max="3073" width="17.7109375" style="81" customWidth="1"/>
    <col min="3074" max="3074" width="10.28515625" style="81" customWidth="1"/>
    <col min="3075" max="3075" width="11" style="81" customWidth="1"/>
    <col min="3076" max="3076" width="10.42578125" style="81" customWidth="1"/>
    <col min="3077" max="3077" width="9.5703125" style="81" customWidth="1"/>
    <col min="3078" max="3078" width="10.85546875" style="81" customWidth="1"/>
    <col min="3079" max="3079" width="9.140625" style="81"/>
    <col min="3080" max="3080" width="10.140625" style="81" bestFit="1" customWidth="1"/>
    <col min="3081" max="3081" width="9.5703125" style="81" bestFit="1" customWidth="1"/>
    <col min="3082" max="3328" width="9.140625" style="81"/>
    <col min="3329" max="3329" width="17.7109375" style="81" customWidth="1"/>
    <col min="3330" max="3330" width="10.28515625" style="81" customWidth="1"/>
    <col min="3331" max="3331" width="11" style="81" customWidth="1"/>
    <col min="3332" max="3332" width="10.42578125" style="81" customWidth="1"/>
    <col min="3333" max="3333" width="9.5703125" style="81" customWidth="1"/>
    <col min="3334" max="3334" width="10.85546875" style="81" customWidth="1"/>
    <col min="3335" max="3335" width="9.140625" style="81"/>
    <col min="3336" max="3336" width="10.140625" style="81" bestFit="1" customWidth="1"/>
    <col min="3337" max="3337" width="9.5703125" style="81" bestFit="1" customWidth="1"/>
    <col min="3338" max="3584" width="9.140625" style="81"/>
    <col min="3585" max="3585" width="17.7109375" style="81" customWidth="1"/>
    <col min="3586" max="3586" width="10.28515625" style="81" customWidth="1"/>
    <col min="3587" max="3587" width="11" style="81" customWidth="1"/>
    <col min="3588" max="3588" width="10.42578125" style="81" customWidth="1"/>
    <col min="3589" max="3589" width="9.5703125" style="81" customWidth="1"/>
    <col min="3590" max="3590" width="10.85546875" style="81" customWidth="1"/>
    <col min="3591" max="3591" width="9.140625" style="81"/>
    <col min="3592" max="3592" width="10.140625" style="81" bestFit="1" customWidth="1"/>
    <col min="3593" max="3593" width="9.5703125" style="81" bestFit="1" customWidth="1"/>
    <col min="3594" max="3840" width="9.140625" style="81"/>
    <col min="3841" max="3841" width="17.7109375" style="81" customWidth="1"/>
    <col min="3842" max="3842" width="10.28515625" style="81" customWidth="1"/>
    <col min="3843" max="3843" width="11" style="81" customWidth="1"/>
    <col min="3844" max="3844" width="10.42578125" style="81" customWidth="1"/>
    <col min="3845" max="3845" width="9.5703125" style="81" customWidth="1"/>
    <col min="3846" max="3846" width="10.85546875" style="81" customWidth="1"/>
    <col min="3847" max="3847" width="9.140625" style="81"/>
    <col min="3848" max="3848" width="10.140625" style="81" bestFit="1" customWidth="1"/>
    <col min="3849" max="3849" width="9.5703125" style="81" bestFit="1" customWidth="1"/>
    <col min="3850" max="4096" width="9.140625" style="81"/>
    <col min="4097" max="4097" width="17.7109375" style="81" customWidth="1"/>
    <col min="4098" max="4098" width="10.28515625" style="81" customWidth="1"/>
    <col min="4099" max="4099" width="11" style="81" customWidth="1"/>
    <col min="4100" max="4100" width="10.42578125" style="81" customWidth="1"/>
    <col min="4101" max="4101" width="9.5703125" style="81" customWidth="1"/>
    <col min="4102" max="4102" width="10.85546875" style="81" customWidth="1"/>
    <col min="4103" max="4103" width="9.140625" style="81"/>
    <col min="4104" max="4104" width="10.140625" style="81" bestFit="1" customWidth="1"/>
    <col min="4105" max="4105" width="9.5703125" style="81" bestFit="1" customWidth="1"/>
    <col min="4106" max="4352" width="9.140625" style="81"/>
    <col min="4353" max="4353" width="17.7109375" style="81" customWidth="1"/>
    <col min="4354" max="4354" width="10.28515625" style="81" customWidth="1"/>
    <col min="4355" max="4355" width="11" style="81" customWidth="1"/>
    <col min="4356" max="4356" width="10.42578125" style="81" customWidth="1"/>
    <col min="4357" max="4357" width="9.5703125" style="81" customWidth="1"/>
    <col min="4358" max="4358" width="10.85546875" style="81" customWidth="1"/>
    <col min="4359" max="4359" width="9.140625" style="81"/>
    <col min="4360" max="4360" width="10.140625" style="81" bestFit="1" customWidth="1"/>
    <col min="4361" max="4361" width="9.5703125" style="81" bestFit="1" customWidth="1"/>
    <col min="4362" max="4608" width="9.140625" style="81"/>
    <col min="4609" max="4609" width="17.7109375" style="81" customWidth="1"/>
    <col min="4610" max="4610" width="10.28515625" style="81" customWidth="1"/>
    <col min="4611" max="4611" width="11" style="81" customWidth="1"/>
    <col min="4612" max="4612" width="10.42578125" style="81" customWidth="1"/>
    <col min="4613" max="4613" width="9.5703125" style="81" customWidth="1"/>
    <col min="4614" max="4614" width="10.85546875" style="81" customWidth="1"/>
    <col min="4615" max="4615" width="9.140625" style="81"/>
    <col min="4616" max="4616" width="10.140625" style="81" bestFit="1" customWidth="1"/>
    <col min="4617" max="4617" width="9.5703125" style="81" bestFit="1" customWidth="1"/>
    <col min="4618" max="4864" width="9.140625" style="81"/>
    <col min="4865" max="4865" width="17.7109375" style="81" customWidth="1"/>
    <col min="4866" max="4866" width="10.28515625" style="81" customWidth="1"/>
    <col min="4867" max="4867" width="11" style="81" customWidth="1"/>
    <col min="4868" max="4868" width="10.42578125" style="81" customWidth="1"/>
    <col min="4869" max="4869" width="9.5703125" style="81" customWidth="1"/>
    <col min="4870" max="4870" width="10.85546875" style="81" customWidth="1"/>
    <col min="4871" max="4871" width="9.140625" style="81"/>
    <col min="4872" max="4872" width="10.140625" style="81" bestFit="1" customWidth="1"/>
    <col min="4873" max="4873" width="9.5703125" style="81" bestFit="1" customWidth="1"/>
    <col min="4874" max="5120" width="9.140625" style="81"/>
    <col min="5121" max="5121" width="17.7109375" style="81" customWidth="1"/>
    <col min="5122" max="5122" width="10.28515625" style="81" customWidth="1"/>
    <col min="5123" max="5123" width="11" style="81" customWidth="1"/>
    <col min="5124" max="5124" width="10.42578125" style="81" customWidth="1"/>
    <col min="5125" max="5125" width="9.5703125" style="81" customWidth="1"/>
    <col min="5126" max="5126" width="10.85546875" style="81" customWidth="1"/>
    <col min="5127" max="5127" width="9.140625" style="81"/>
    <col min="5128" max="5128" width="10.140625" style="81" bestFit="1" customWidth="1"/>
    <col min="5129" max="5129" width="9.5703125" style="81" bestFit="1" customWidth="1"/>
    <col min="5130" max="5376" width="9.140625" style="81"/>
    <col min="5377" max="5377" width="17.7109375" style="81" customWidth="1"/>
    <col min="5378" max="5378" width="10.28515625" style="81" customWidth="1"/>
    <col min="5379" max="5379" width="11" style="81" customWidth="1"/>
    <col min="5380" max="5380" width="10.42578125" style="81" customWidth="1"/>
    <col min="5381" max="5381" width="9.5703125" style="81" customWidth="1"/>
    <col min="5382" max="5382" width="10.85546875" style="81" customWidth="1"/>
    <col min="5383" max="5383" width="9.140625" style="81"/>
    <col min="5384" max="5384" width="10.140625" style="81" bestFit="1" customWidth="1"/>
    <col min="5385" max="5385" width="9.5703125" style="81" bestFit="1" customWidth="1"/>
    <col min="5386" max="5632" width="9.140625" style="81"/>
    <col min="5633" max="5633" width="17.7109375" style="81" customWidth="1"/>
    <col min="5634" max="5634" width="10.28515625" style="81" customWidth="1"/>
    <col min="5635" max="5635" width="11" style="81" customWidth="1"/>
    <col min="5636" max="5636" width="10.42578125" style="81" customWidth="1"/>
    <col min="5637" max="5637" width="9.5703125" style="81" customWidth="1"/>
    <col min="5638" max="5638" width="10.85546875" style="81" customWidth="1"/>
    <col min="5639" max="5639" width="9.140625" style="81"/>
    <col min="5640" max="5640" width="10.140625" style="81" bestFit="1" customWidth="1"/>
    <col min="5641" max="5641" width="9.5703125" style="81" bestFit="1" customWidth="1"/>
    <col min="5642" max="5888" width="9.140625" style="81"/>
    <col min="5889" max="5889" width="17.7109375" style="81" customWidth="1"/>
    <col min="5890" max="5890" width="10.28515625" style="81" customWidth="1"/>
    <col min="5891" max="5891" width="11" style="81" customWidth="1"/>
    <col min="5892" max="5892" width="10.42578125" style="81" customWidth="1"/>
    <col min="5893" max="5893" width="9.5703125" style="81" customWidth="1"/>
    <col min="5894" max="5894" width="10.85546875" style="81" customWidth="1"/>
    <col min="5895" max="5895" width="9.140625" style="81"/>
    <col min="5896" max="5896" width="10.140625" style="81" bestFit="1" customWidth="1"/>
    <col min="5897" max="5897" width="9.5703125" style="81" bestFit="1" customWidth="1"/>
    <col min="5898" max="6144" width="9.140625" style="81"/>
    <col min="6145" max="6145" width="17.7109375" style="81" customWidth="1"/>
    <col min="6146" max="6146" width="10.28515625" style="81" customWidth="1"/>
    <col min="6147" max="6147" width="11" style="81" customWidth="1"/>
    <col min="6148" max="6148" width="10.42578125" style="81" customWidth="1"/>
    <col min="6149" max="6149" width="9.5703125" style="81" customWidth="1"/>
    <col min="6150" max="6150" width="10.85546875" style="81" customWidth="1"/>
    <col min="6151" max="6151" width="9.140625" style="81"/>
    <col min="6152" max="6152" width="10.140625" style="81" bestFit="1" customWidth="1"/>
    <col min="6153" max="6153" width="9.5703125" style="81" bestFit="1" customWidth="1"/>
    <col min="6154" max="6400" width="9.140625" style="81"/>
    <col min="6401" max="6401" width="17.7109375" style="81" customWidth="1"/>
    <col min="6402" max="6402" width="10.28515625" style="81" customWidth="1"/>
    <col min="6403" max="6403" width="11" style="81" customWidth="1"/>
    <col min="6404" max="6404" width="10.42578125" style="81" customWidth="1"/>
    <col min="6405" max="6405" width="9.5703125" style="81" customWidth="1"/>
    <col min="6406" max="6406" width="10.85546875" style="81" customWidth="1"/>
    <col min="6407" max="6407" width="9.140625" style="81"/>
    <col min="6408" max="6408" width="10.140625" style="81" bestFit="1" customWidth="1"/>
    <col min="6409" max="6409" width="9.5703125" style="81" bestFit="1" customWidth="1"/>
    <col min="6410" max="6656" width="9.140625" style="81"/>
    <col min="6657" max="6657" width="17.7109375" style="81" customWidth="1"/>
    <col min="6658" max="6658" width="10.28515625" style="81" customWidth="1"/>
    <col min="6659" max="6659" width="11" style="81" customWidth="1"/>
    <col min="6660" max="6660" width="10.42578125" style="81" customWidth="1"/>
    <col min="6661" max="6661" width="9.5703125" style="81" customWidth="1"/>
    <col min="6662" max="6662" width="10.85546875" style="81" customWidth="1"/>
    <col min="6663" max="6663" width="9.140625" style="81"/>
    <col min="6664" max="6664" width="10.140625" style="81" bestFit="1" customWidth="1"/>
    <col min="6665" max="6665" width="9.5703125" style="81" bestFit="1" customWidth="1"/>
    <col min="6666" max="6912" width="9.140625" style="81"/>
    <col min="6913" max="6913" width="17.7109375" style="81" customWidth="1"/>
    <col min="6914" max="6914" width="10.28515625" style="81" customWidth="1"/>
    <col min="6915" max="6915" width="11" style="81" customWidth="1"/>
    <col min="6916" max="6916" width="10.42578125" style="81" customWidth="1"/>
    <col min="6917" max="6917" width="9.5703125" style="81" customWidth="1"/>
    <col min="6918" max="6918" width="10.85546875" style="81" customWidth="1"/>
    <col min="6919" max="6919" width="9.140625" style="81"/>
    <col min="6920" max="6920" width="10.140625" style="81" bestFit="1" customWidth="1"/>
    <col min="6921" max="6921" width="9.5703125" style="81" bestFit="1" customWidth="1"/>
    <col min="6922" max="7168" width="9.140625" style="81"/>
    <col min="7169" max="7169" width="17.7109375" style="81" customWidth="1"/>
    <col min="7170" max="7170" width="10.28515625" style="81" customWidth="1"/>
    <col min="7171" max="7171" width="11" style="81" customWidth="1"/>
    <col min="7172" max="7172" width="10.42578125" style="81" customWidth="1"/>
    <col min="7173" max="7173" width="9.5703125" style="81" customWidth="1"/>
    <col min="7174" max="7174" width="10.85546875" style="81" customWidth="1"/>
    <col min="7175" max="7175" width="9.140625" style="81"/>
    <col min="7176" max="7176" width="10.140625" style="81" bestFit="1" customWidth="1"/>
    <col min="7177" max="7177" width="9.5703125" style="81" bestFit="1" customWidth="1"/>
    <col min="7178" max="7424" width="9.140625" style="81"/>
    <col min="7425" max="7425" width="17.7109375" style="81" customWidth="1"/>
    <col min="7426" max="7426" width="10.28515625" style="81" customWidth="1"/>
    <col min="7427" max="7427" width="11" style="81" customWidth="1"/>
    <col min="7428" max="7428" width="10.42578125" style="81" customWidth="1"/>
    <col min="7429" max="7429" width="9.5703125" style="81" customWidth="1"/>
    <col min="7430" max="7430" width="10.85546875" style="81" customWidth="1"/>
    <col min="7431" max="7431" width="9.140625" style="81"/>
    <col min="7432" max="7432" width="10.140625" style="81" bestFit="1" customWidth="1"/>
    <col min="7433" max="7433" width="9.5703125" style="81" bestFit="1" customWidth="1"/>
    <col min="7434" max="7680" width="9.140625" style="81"/>
    <col min="7681" max="7681" width="17.7109375" style="81" customWidth="1"/>
    <col min="7682" max="7682" width="10.28515625" style="81" customWidth="1"/>
    <col min="7683" max="7683" width="11" style="81" customWidth="1"/>
    <col min="7684" max="7684" width="10.42578125" style="81" customWidth="1"/>
    <col min="7685" max="7685" width="9.5703125" style="81" customWidth="1"/>
    <col min="7686" max="7686" width="10.85546875" style="81" customWidth="1"/>
    <col min="7687" max="7687" width="9.140625" style="81"/>
    <col min="7688" max="7688" width="10.140625" style="81" bestFit="1" customWidth="1"/>
    <col min="7689" max="7689" width="9.5703125" style="81" bestFit="1" customWidth="1"/>
    <col min="7690" max="7936" width="9.140625" style="81"/>
    <col min="7937" max="7937" width="17.7109375" style="81" customWidth="1"/>
    <col min="7938" max="7938" width="10.28515625" style="81" customWidth="1"/>
    <col min="7939" max="7939" width="11" style="81" customWidth="1"/>
    <col min="7940" max="7940" width="10.42578125" style="81" customWidth="1"/>
    <col min="7941" max="7941" width="9.5703125" style="81" customWidth="1"/>
    <col min="7942" max="7942" width="10.85546875" style="81" customWidth="1"/>
    <col min="7943" max="7943" width="9.140625" style="81"/>
    <col min="7944" max="7944" width="10.140625" style="81" bestFit="1" customWidth="1"/>
    <col min="7945" max="7945" width="9.5703125" style="81" bestFit="1" customWidth="1"/>
    <col min="7946" max="8192" width="9.140625" style="81"/>
    <col min="8193" max="8193" width="17.7109375" style="81" customWidth="1"/>
    <col min="8194" max="8194" width="10.28515625" style="81" customWidth="1"/>
    <col min="8195" max="8195" width="11" style="81" customWidth="1"/>
    <col min="8196" max="8196" width="10.42578125" style="81" customWidth="1"/>
    <col min="8197" max="8197" width="9.5703125" style="81" customWidth="1"/>
    <col min="8198" max="8198" width="10.85546875" style="81" customWidth="1"/>
    <col min="8199" max="8199" width="9.140625" style="81"/>
    <col min="8200" max="8200" width="10.140625" style="81" bestFit="1" customWidth="1"/>
    <col min="8201" max="8201" width="9.5703125" style="81" bestFit="1" customWidth="1"/>
    <col min="8202" max="8448" width="9.140625" style="81"/>
    <col min="8449" max="8449" width="17.7109375" style="81" customWidth="1"/>
    <col min="8450" max="8450" width="10.28515625" style="81" customWidth="1"/>
    <col min="8451" max="8451" width="11" style="81" customWidth="1"/>
    <col min="8452" max="8452" width="10.42578125" style="81" customWidth="1"/>
    <col min="8453" max="8453" width="9.5703125" style="81" customWidth="1"/>
    <col min="8454" max="8454" width="10.85546875" style="81" customWidth="1"/>
    <col min="8455" max="8455" width="9.140625" style="81"/>
    <col min="8456" max="8456" width="10.140625" style="81" bestFit="1" customWidth="1"/>
    <col min="8457" max="8457" width="9.5703125" style="81" bestFit="1" customWidth="1"/>
    <col min="8458" max="8704" width="9.140625" style="81"/>
    <col min="8705" max="8705" width="17.7109375" style="81" customWidth="1"/>
    <col min="8706" max="8706" width="10.28515625" style="81" customWidth="1"/>
    <col min="8707" max="8707" width="11" style="81" customWidth="1"/>
    <col min="8708" max="8708" width="10.42578125" style="81" customWidth="1"/>
    <col min="8709" max="8709" width="9.5703125" style="81" customWidth="1"/>
    <col min="8710" max="8710" width="10.85546875" style="81" customWidth="1"/>
    <col min="8711" max="8711" width="9.140625" style="81"/>
    <col min="8712" max="8712" width="10.140625" style="81" bestFit="1" customWidth="1"/>
    <col min="8713" max="8713" width="9.5703125" style="81" bestFit="1" customWidth="1"/>
    <col min="8714" max="8960" width="9.140625" style="81"/>
    <col min="8961" max="8961" width="17.7109375" style="81" customWidth="1"/>
    <col min="8962" max="8962" width="10.28515625" style="81" customWidth="1"/>
    <col min="8963" max="8963" width="11" style="81" customWidth="1"/>
    <col min="8964" max="8964" width="10.42578125" style="81" customWidth="1"/>
    <col min="8965" max="8965" width="9.5703125" style="81" customWidth="1"/>
    <col min="8966" max="8966" width="10.85546875" style="81" customWidth="1"/>
    <col min="8967" max="8967" width="9.140625" style="81"/>
    <col min="8968" max="8968" width="10.140625" style="81" bestFit="1" customWidth="1"/>
    <col min="8969" max="8969" width="9.5703125" style="81" bestFit="1" customWidth="1"/>
    <col min="8970" max="9216" width="9.140625" style="81"/>
    <col min="9217" max="9217" width="17.7109375" style="81" customWidth="1"/>
    <col min="9218" max="9218" width="10.28515625" style="81" customWidth="1"/>
    <col min="9219" max="9219" width="11" style="81" customWidth="1"/>
    <col min="9220" max="9220" width="10.42578125" style="81" customWidth="1"/>
    <col min="9221" max="9221" width="9.5703125" style="81" customWidth="1"/>
    <col min="9222" max="9222" width="10.85546875" style="81" customWidth="1"/>
    <col min="9223" max="9223" width="9.140625" style="81"/>
    <col min="9224" max="9224" width="10.140625" style="81" bestFit="1" customWidth="1"/>
    <col min="9225" max="9225" width="9.5703125" style="81" bestFit="1" customWidth="1"/>
    <col min="9226" max="9472" width="9.140625" style="81"/>
    <col min="9473" max="9473" width="17.7109375" style="81" customWidth="1"/>
    <col min="9474" max="9474" width="10.28515625" style="81" customWidth="1"/>
    <col min="9475" max="9475" width="11" style="81" customWidth="1"/>
    <col min="9476" max="9476" width="10.42578125" style="81" customWidth="1"/>
    <col min="9477" max="9477" width="9.5703125" style="81" customWidth="1"/>
    <col min="9478" max="9478" width="10.85546875" style="81" customWidth="1"/>
    <col min="9479" max="9479" width="9.140625" style="81"/>
    <col min="9480" max="9480" width="10.140625" style="81" bestFit="1" customWidth="1"/>
    <col min="9481" max="9481" width="9.5703125" style="81" bestFit="1" customWidth="1"/>
    <col min="9482" max="9728" width="9.140625" style="81"/>
    <col min="9729" max="9729" width="17.7109375" style="81" customWidth="1"/>
    <col min="9730" max="9730" width="10.28515625" style="81" customWidth="1"/>
    <col min="9731" max="9731" width="11" style="81" customWidth="1"/>
    <col min="9732" max="9732" width="10.42578125" style="81" customWidth="1"/>
    <col min="9733" max="9733" width="9.5703125" style="81" customWidth="1"/>
    <col min="9734" max="9734" width="10.85546875" style="81" customWidth="1"/>
    <col min="9735" max="9735" width="9.140625" style="81"/>
    <col min="9736" max="9736" width="10.140625" style="81" bestFit="1" customWidth="1"/>
    <col min="9737" max="9737" width="9.5703125" style="81" bestFit="1" customWidth="1"/>
    <col min="9738" max="9984" width="9.140625" style="81"/>
    <col min="9985" max="9985" width="17.7109375" style="81" customWidth="1"/>
    <col min="9986" max="9986" width="10.28515625" style="81" customWidth="1"/>
    <col min="9987" max="9987" width="11" style="81" customWidth="1"/>
    <col min="9988" max="9988" width="10.42578125" style="81" customWidth="1"/>
    <col min="9989" max="9989" width="9.5703125" style="81" customWidth="1"/>
    <col min="9990" max="9990" width="10.85546875" style="81" customWidth="1"/>
    <col min="9991" max="9991" width="9.140625" style="81"/>
    <col min="9992" max="9992" width="10.140625" style="81" bestFit="1" customWidth="1"/>
    <col min="9993" max="9993" width="9.5703125" style="81" bestFit="1" customWidth="1"/>
    <col min="9994" max="10240" width="9.140625" style="81"/>
    <col min="10241" max="10241" width="17.7109375" style="81" customWidth="1"/>
    <col min="10242" max="10242" width="10.28515625" style="81" customWidth="1"/>
    <col min="10243" max="10243" width="11" style="81" customWidth="1"/>
    <col min="10244" max="10244" width="10.42578125" style="81" customWidth="1"/>
    <col min="10245" max="10245" width="9.5703125" style="81" customWidth="1"/>
    <col min="10246" max="10246" width="10.85546875" style="81" customWidth="1"/>
    <col min="10247" max="10247" width="9.140625" style="81"/>
    <col min="10248" max="10248" width="10.140625" style="81" bestFit="1" customWidth="1"/>
    <col min="10249" max="10249" width="9.5703125" style="81" bestFit="1" customWidth="1"/>
    <col min="10250" max="10496" width="9.140625" style="81"/>
    <col min="10497" max="10497" width="17.7109375" style="81" customWidth="1"/>
    <col min="10498" max="10498" width="10.28515625" style="81" customWidth="1"/>
    <col min="10499" max="10499" width="11" style="81" customWidth="1"/>
    <col min="10500" max="10500" width="10.42578125" style="81" customWidth="1"/>
    <col min="10501" max="10501" width="9.5703125" style="81" customWidth="1"/>
    <col min="10502" max="10502" width="10.85546875" style="81" customWidth="1"/>
    <col min="10503" max="10503" width="9.140625" style="81"/>
    <col min="10504" max="10504" width="10.140625" style="81" bestFit="1" customWidth="1"/>
    <col min="10505" max="10505" width="9.5703125" style="81" bestFit="1" customWidth="1"/>
    <col min="10506" max="10752" width="9.140625" style="81"/>
    <col min="10753" max="10753" width="17.7109375" style="81" customWidth="1"/>
    <col min="10754" max="10754" width="10.28515625" style="81" customWidth="1"/>
    <col min="10755" max="10755" width="11" style="81" customWidth="1"/>
    <col min="10756" max="10756" width="10.42578125" style="81" customWidth="1"/>
    <col min="10757" max="10757" width="9.5703125" style="81" customWidth="1"/>
    <col min="10758" max="10758" width="10.85546875" style="81" customWidth="1"/>
    <col min="10759" max="10759" width="9.140625" style="81"/>
    <col min="10760" max="10760" width="10.140625" style="81" bestFit="1" customWidth="1"/>
    <col min="10761" max="10761" width="9.5703125" style="81" bestFit="1" customWidth="1"/>
    <col min="10762" max="11008" width="9.140625" style="81"/>
    <col min="11009" max="11009" width="17.7109375" style="81" customWidth="1"/>
    <col min="11010" max="11010" width="10.28515625" style="81" customWidth="1"/>
    <col min="11011" max="11011" width="11" style="81" customWidth="1"/>
    <col min="11012" max="11012" width="10.42578125" style="81" customWidth="1"/>
    <col min="11013" max="11013" width="9.5703125" style="81" customWidth="1"/>
    <col min="11014" max="11014" width="10.85546875" style="81" customWidth="1"/>
    <col min="11015" max="11015" width="9.140625" style="81"/>
    <col min="11016" max="11016" width="10.140625" style="81" bestFit="1" customWidth="1"/>
    <col min="11017" max="11017" width="9.5703125" style="81" bestFit="1" customWidth="1"/>
    <col min="11018" max="11264" width="9.140625" style="81"/>
    <col min="11265" max="11265" width="17.7109375" style="81" customWidth="1"/>
    <col min="11266" max="11266" width="10.28515625" style="81" customWidth="1"/>
    <col min="11267" max="11267" width="11" style="81" customWidth="1"/>
    <col min="11268" max="11268" width="10.42578125" style="81" customWidth="1"/>
    <col min="11269" max="11269" width="9.5703125" style="81" customWidth="1"/>
    <col min="11270" max="11270" width="10.85546875" style="81" customWidth="1"/>
    <col min="11271" max="11271" width="9.140625" style="81"/>
    <col min="11272" max="11272" width="10.140625" style="81" bestFit="1" customWidth="1"/>
    <col min="11273" max="11273" width="9.5703125" style="81" bestFit="1" customWidth="1"/>
    <col min="11274" max="11520" width="9.140625" style="81"/>
    <col min="11521" max="11521" width="17.7109375" style="81" customWidth="1"/>
    <col min="11522" max="11522" width="10.28515625" style="81" customWidth="1"/>
    <col min="11523" max="11523" width="11" style="81" customWidth="1"/>
    <col min="11524" max="11524" width="10.42578125" style="81" customWidth="1"/>
    <col min="11525" max="11525" width="9.5703125" style="81" customWidth="1"/>
    <col min="11526" max="11526" width="10.85546875" style="81" customWidth="1"/>
    <col min="11527" max="11527" width="9.140625" style="81"/>
    <col min="11528" max="11528" width="10.140625" style="81" bestFit="1" customWidth="1"/>
    <col min="11529" max="11529" width="9.5703125" style="81" bestFit="1" customWidth="1"/>
    <col min="11530" max="11776" width="9.140625" style="81"/>
    <col min="11777" max="11777" width="17.7109375" style="81" customWidth="1"/>
    <col min="11778" max="11778" width="10.28515625" style="81" customWidth="1"/>
    <col min="11779" max="11779" width="11" style="81" customWidth="1"/>
    <col min="11780" max="11780" width="10.42578125" style="81" customWidth="1"/>
    <col min="11781" max="11781" width="9.5703125" style="81" customWidth="1"/>
    <col min="11782" max="11782" width="10.85546875" style="81" customWidth="1"/>
    <col min="11783" max="11783" width="9.140625" style="81"/>
    <col min="11784" max="11784" width="10.140625" style="81" bestFit="1" customWidth="1"/>
    <col min="11785" max="11785" width="9.5703125" style="81" bestFit="1" customWidth="1"/>
    <col min="11786" max="12032" width="9.140625" style="81"/>
    <col min="12033" max="12033" width="17.7109375" style="81" customWidth="1"/>
    <col min="12034" max="12034" width="10.28515625" style="81" customWidth="1"/>
    <col min="12035" max="12035" width="11" style="81" customWidth="1"/>
    <col min="12036" max="12036" width="10.42578125" style="81" customWidth="1"/>
    <col min="12037" max="12037" width="9.5703125" style="81" customWidth="1"/>
    <col min="12038" max="12038" width="10.85546875" style="81" customWidth="1"/>
    <col min="12039" max="12039" width="9.140625" style="81"/>
    <col min="12040" max="12040" width="10.140625" style="81" bestFit="1" customWidth="1"/>
    <col min="12041" max="12041" width="9.5703125" style="81" bestFit="1" customWidth="1"/>
    <col min="12042" max="12288" width="9.140625" style="81"/>
    <col min="12289" max="12289" width="17.7109375" style="81" customWidth="1"/>
    <col min="12290" max="12290" width="10.28515625" style="81" customWidth="1"/>
    <col min="12291" max="12291" width="11" style="81" customWidth="1"/>
    <col min="12292" max="12292" width="10.42578125" style="81" customWidth="1"/>
    <col min="12293" max="12293" width="9.5703125" style="81" customWidth="1"/>
    <col min="12294" max="12294" width="10.85546875" style="81" customWidth="1"/>
    <col min="12295" max="12295" width="9.140625" style="81"/>
    <col min="12296" max="12296" width="10.140625" style="81" bestFit="1" customWidth="1"/>
    <col min="12297" max="12297" width="9.5703125" style="81" bestFit="1" customWidth="1"/>
    <col min="12298" max="12544" width="9.140625" style="81"/>
    <col min="12545" max="12545" width="17.7109375" style="81" customWidth="1"/>
    <col min="12546" max="12546" width="10.28515625" style="81" customWidth="1"/>
    <col min="12547" max="12547" width="11" style="81" customWidth="1"/>
    <col min="12548" max="12548" width="10.42578125" style="81" customWidth="1"/>
    <col min="12549" max="12549" width="9.5703125" style="81" customWidth="1"/>
    <col min="12550" max="12550" width="10.85546875" style="81" customWidth="1"/>
    <col min="12551" max="12551" width="9.140625" style="81"/>
    <col min="12552" max="12552" width="10.140625" style="81" bestFit="1" customWidth="1"/>
    <col min="12553" max="12553" width="9.5703125" style="81" bestFit="1" customWidth="1"/>
    <col min="12554" max="12800" width="9.140625" style="81"/>
    <col min="12801" max="12801" width="17.7109375" style="81" customWidth="1"/>
    <col min="12802" max="12802" width="10.28515625" style="81" customWidth="1"/>
    <col min="12803" max="12803" width="11" style="81" customWidth="1"/>
    <col min="12804" max="12804" width="10.42578125" style="81" customWidth="1"/>
    <col min="12805" max="12805" width="9.5703125" style="81" customWidth="1"/>
    <col min="12806" max="12806" width="10.85546875" style="81" customWidth="1"/>
    <col min="12807" max="12807" width="9.140625" style="81"/>
    <col min="12808" max="12808" width="10.140625" style="81" bestFit="1" customWidth="1"/>
    <col min="12809" max="12809" width="9.5703125" style="81" bestFit="1" customWidth="1"/>
    <col min="12810" max="13056" width="9.140625" style="81"/>
    <col min="13057" max="13057" width="17.7109375" style="81" customWidth="1"/>
    <col min="13058" max="13058" width="10.28515625" style="81" customWidth="1"/>
    <col min="13059" max="13059" width="11" style="81" customWidth="1"/>
    <col min="13060" max="13060" width="10.42578125" style="81" customWidth="1"/>
    <col min="13061" max="13061" width="9.5703125" style="81" customWidth="1"/>
    <col min="13062" max="13062" width="10.85546875" style="81" customWidth="1"/>
    <col min="13063" max="13063" width="9.140625" style="81"/>
    <col min="13064" max="13064" width="10.140625" style="81" bestFit="1" customWidth="1"/>
    <col min="13065" max="13065" width="9.5703125" style="81" bestFit="1" customWidth="1"/>
    <col min="13066" max="13312" width="9.140625" style="81"/>
    <col min="13313" max="13313" width="17.7109375" style="81" customWidth="1"/>
    <col min="13314" max="13314" width="10.28515625" style="81" customWidth="1"/>
    <col min="13315" max="13315" width="11" style="81" customWidth="1"/>
    <col min="13316" max="13316" width="10.42578125" style="81" customWidth="1"/>
    <col min="13317" max="13317" width="9.5703125" style="81" customWidth="1"/>
    <col min="13318" max="13318" width="10.85546875" style="81" customWidth="1"/>
    <col min="13319" max="13319" width="9.140625" style="81"/>
    <col min="13320" max="13320" width="10.140625" style="81" bestFit="1" customWidth="1"/>
    <col min="13321" max="13321" width="9.5703125" style="81" bestFit="1" customWidth="1"/>
    <col min="13322" max="13568" width="9.140625" style="81"/>
    <col min="13569" max="13569" width="17.7109375" style="81" customWidth="1"/>
    <col min="13570" max="13570" width="10.28515625" style="81" customWidth="1"/>
    <col min="13571" max="13571" width="11" style="81" customWidth="1"/>
    <col min="13572" max="13572" width="10.42578125" style="81" customWidth="1"/>
    <col min="13573" max="13573" width="9.5703125" style="81" customWidth="1"/>
    <col min="13574" max="13574" width="10.85546875" style="81" customWidth="1"/>
    <col min="13575" max="13575" width="9.140625" style="81"/>
    <col min="13576" max="13576" width="10.140625" style="81" bestFit="1" customWidth="1"/>
    <col min="13577" max="13577" width="9.5703125" style="81" bestFit="1" customWidth="1"/>
    <col min="13578" max="13824" width="9.140625" style="81"/>
    <col min="13825" max="13825" width="17.7109375" style="81" customWidth="1"/>
    <col min="13826" max="13826" width="10.28515625" style="81" customWidth="1"/>
    <col min="13827" max="13827" width="11" style="81" customWidth="1"/>
    <col min="13828" max="13828" width="10.42578125" style="81" customWidth="1"/>
    <col min="13829" max="13829" width="9.5703125" style="81" customWidth="1"/>
    <col min="13830" max="13830" width="10.85546875" style="81" customWidth="1"/>
    <col min="13831" max="13831" width="9.140625" style="81"/>
    <col min="13832" max="13832" width="10.140625" style="81" bestFit="1" customWidth="1"/>
    <col min="13833" max="13833" width="9.5703125" style="81" bestFit="1" customWidth="1"/>
    <col min="13834" max="14080" width="9.140625" style="81"/>
    <col min="14081" max="14081" width="17.7109375" style="81" customWidth="1"/>
    <col min="14082" max="14082" width="10.28515625" style="81" customWidth="1"/>
    <col min="14083" max="14083" width="11" style="81" customWidth="1"/>
    <col min="14084" max="14084" width="10.42578125" style="81" customWidth="1"/>
    <col min="14085" max="14085" width="9.5703125" style="81" customWidth="1"/>
    <col min="14086" max="14086" width="10.85546875" style="81" customWidth="1"/>
    <col min="14087" max="14087" width="9.140625" style="81"/>
    <col min="14088" max="14088" width="10.140625" style="81" bestFit="1" customWidth="1"/>
    <col min="14089" max="14089" width="9.5703125" style="81" bestFit="1" customWidth="1"/>
    <col min="14090" max="14336" width="9.140625" style="81"/>
    <col min="14337" max="14337" width="17.7109375" style="81" customWidth="1"/>
    <col min="14338" max="14338" width="10.28515625" style="81" customWidth="1"/>
    <col min="14339" max="14339" width="11" style="81" customWidth="1"/>
    <col min="14340" max="14340" width="10.42578125" style="81" customWidth="1"/>
    <col min="14341" max="14341" width="9.5703125" style="81" customWidth="1"/>
    <col min="14342" max="14342" width="10.85546875" style="81" customWidth="1"/>
    <col min="14343" max="14343" width="9.140625" style="81"/>
    <col min="14344" max="14344" width="10.140625" style="81" bestFit="1" customWidth="1"/>
    <col min="14345" max="14345" width="9.5703125" style="81" bestFit="1" customWidth="1"/>
    <col min="14346" max="14592" width="9.140625" style="81"/>
    <col min="14593" max="14593" width="17.7109375" style="81" customWidth="1"/>
    <col min="14594" max="14594" width="10.28515625" style="81" customWidth="1"/>
    <col min="14595" max="14595" width="11" style="81" customWidth="1"/>
    <col min="14596" max="14596" width="10.42578125" style="81" customWidth="1"/>
    <col min="14597" max="14597" width="9.5703125" style="81" customWidth="1"/>
    <col min="14598" max="14598" width="10.85546875" style="81" customWidth="1"/>
    <col min="14599" max="14599" width="9.140625" style="81"/>
    <col min="14600" max="14600" width="10.140625" style="81" bestFit="1" customWidth="1"/>
    <col min="14601" max="14601" width="9.5703125" style="81" bestFit="1" customWidth="1"/>
    <col min="14602" max="14848" width="9.140625" style="81"/>
    <col min="14849" max="14849" width="17.7109375" style="81" customWidth="1"/>
    <col min="14850" max="14850" width="10.28515625" style="81" customWidth="1"/>
    <col min="14851" max="14851" width="11" style="81" customWidth="1"/>
    <col min="14852" max="14852" width="10.42578125" style="81" customWidth="1"/>
    <col min="14853" max="14853" width="9.5703125" style="81" customWidth="1"/>
    <col min="14854" max="14854" width="10.85546875" style="81" customWidth="1"/>
    <col min="14855" max="14855" width="9.140625" style="81"/>
    <col min="14856" max="14856" width="10.140625" style="81" bestFit="1" customWidth="1"/>
    <col min="14857" max="14857" width="9.5703125" style="81" bestFit="1" customWidth="1"/>
    <col min="14858" max="15104" width="9.140625" style="81"/>
    <col min="15105" max="15105" width="17.7109375" style="81" customWidth="1"/>
    <col min="15106" max="15106" width="10.28515625" style="81" customWidth="1"/>
    <col min="15107" max="15107" width="11" style="81" customWidth="1"/>
    <col min="15108" max="15108" width="10.42578125" style="81" customWidth="1"/>
    <col min="15109" max="15109" width="9.5703125" style="81" customWidth="1"/>
    <col min="15110" max="15110" width="10.85546875" style="81" customWidth="1"/>
    <col min="15111" max="15111" width="9.140625" style="81"/>
    <col min="15112" max="15112" width="10.140625" style="81" bestFit="1" customWidth="1"/>
    <col min="15113" max="15113" width="9.5703125" style="81" bestFit="1" customWidth="1"/>
    <col min="15114" max="15360" width="9.140625" style="81"/>
    <col min="15361" max="15361" width="17.7109375" style="81" customWidth="1"/>
    <col min="15362" max="15362" width="10.28515625" style="81" customWidth="1"/>
    <col min="15363" max="15363" width="11" style="81" customWidth="1"/>
    <col min="15364" max="15364" width="10.42578125" style="81" customWidth="1"/>
    <col min="15365" max="15365" width="9.5703125" style="81" customWidth="1"/>
    <col min="15366" max="15366" width="10.85546875" style="81" customWidth="1"/>
    <col min="15367" max="15367" width="9.140625" style="81"/>
    <col min="15368" max="15368" width="10.140625" style="81" bestFit="1" customWidth="1"/>
    <col min="15369" max="15369" width="9.5703125" style="81" bestFit="1" customWidth="1"/>
    <col min="15370" max="15616" width="9.140625" style="81"/>
    <col min="15617" max="15617" width="17.7109375" style="81" customWidth="1"/>
    <col min="15618" max="15618" width="10.28515625" style="81" customWidth="1"/>
    <col min="15619" max="15619" width="11" style="81" customWidth="1"/>
    <col min="15620" max="15620" width="10.42578125" style="81" customWidth="1"/>
    <col min="15621" max="15621" width="9.5703125" style="81" customWidth="1"/>
    <col min="15622" max="15622" width="10.85546875" style="81" customWidth="1"/>
    <col min="15623" max="15623" width="9.140625" style="81"/>
    <col min="15624" max="15624" width="10.140625" style="81" bestFit="1" customWidth="1"/>
    <col min="15625" max="15625" width="9.5703125" style="81" bestFit="1" customWidth="1"/>
    <col min="15626" max="15872" width="9.140625" style="81"/>
    <col min="15873" max="15873" width="17.7109375" style="81" customWidth="1"/>
    <col min="15874" max="15874" width="10.28515625" style="81" customWidth="1"/>
    <col min="15875" max="15875" width="11" style="81" customWidth="1"/>
    <col min="15876" max="15876" width="10.42578125" style="81" customWidth="1"/>
    <col min="15877" max="15877" width="9.5703125" style="81" customWidth="1"/>
    <col min="15878" max="15878" width="10.85546875" style="81" customWidth="1"/>
    <col min="15879" max="15879" width="9.140625" style="81"/>
    <col min="15880" max="15880" width="10.140625" style="81" bestFit="1" customWidth="1"/>
    <col min="15881" max="15881" width="9.5703125" style="81" bestFit="1" customWidth="1"/>
    <col min="15882" max="16128" width="9.140625" style="81"/>
    <col min="16129" max="16129" width="17.7109375" style="81" customWidth="1"/>
    <col min="16130" max="16130" width="10.28515625" style="81" customWidth="1"/>
    <col min="16131" max="16131" width="11" style="81" customWidth="1"/>
    <col min="16132" max="16132" width="10.42578125" style="81" customWidth="1"/>
    <col min="16133" max="16133" width="9.5703125" style="81" customWidth="1"/>
    <col min="16134" max="16134" width="10.85546875" style="81" customWidth="1"/>
    <col min="16135" max="16135" width="9.140625" style="81"/>
    <col min="16136" max="16136" width="10.140625" style="81" bestFit="1" customWidth="1"/>
    <col min="16137" max="16137" width="9.5703125" style="81" bestFit="1" customWidth="1"/>
    <col min="16138" max="16384" width="9.140625" style="81"/>
  </cols>
  <sheetData>
    <row r="1" spans="1:11" x14ac:dyDescent="0.2">
      <c r="A1" s="74" t="s">
        <v>113</v>
      </c>
    </row>
    <row r="2" spans="1:11" ht="9" customHeight="1" x14ac:dyDescent="0.2"/>
    <row r="3" spans="1:11" x14ac:dyDescent="0.2">
      <c r="A3" s="727" t="s">
        <v>89</v>
      </c>
      <c r="B3" s="728"/>
      <c r="C3" s="728"/>
      <c r="D3" s="728"/>
      <c r="E3" s="728"/>
      <c r="F3" s="728"/>
      <c r="G3" s="728"/>
      <c r="H3" s="728"/>
      <c r="I3" s="728"/>
    </row>
    <row r="4" spans="1:11" ht="15" customHeight="1" thickBot="1" x14ac:dyDescent="0.25">
      <c r="A4" s="741" t="s">
        <v>111</v>
      </c>
      <c r="B4" s="741"/>
      <c r="C4" s="741"/>
      <c r="D4" s="741"/>
      <c r="E4" s="741"/>
      <c r="F4" s="741"/>
      <c r="G4" s="741"/>
      <c r="H4" s="741"/>
      <c r="I4" s="741"/>
    </row>
    <row r="5" spans="1:11" ht="16.5" customHeight="1" thickTop="1" x14ac:dyDescent="0.2">
      <c r="A5" s="729" t="s">
        <v>90</v>
      </c>
      <c r="B5" s="732" t="s">
        <v>181</v>
      </c>
      <c r="C5" s="742" t="s">
        <v>182</v>
      </c>
      <c r="D5" s="743"/>
      <c r="E5" s="744"/>
      <c r="F5" s="732" t="s">
        <v>183</v>
      </c>
      <c r="G5" s="732" t="s">
        <v>184</v>
      </c>
      <c r="H5" s="732" t="s">
        <v>149</v>
      </c>
      <c r="I5" s="735" t="s">
        <v>185</v>
      </c>
    </row>
    <row r="6" spans="1:11" x14ac:dyDescent="0.2">
      <c r="A6" s="730"/>
      <c r="B6" s="733"/>
      <c r="C6" s="745"/>
      <c r="D6" s="746"/>
      <c r="E6" s="747"/>
      <c r="F6" s="733"/>
      <c r="G6" s="733"/>
      <c r="H6" s="733"/>
      <c r="I6" s="736"/>
    </row>
    <row r="7" spans="1:11" x14ac:dyDescent="0.2">
      <c r="A7" s="730"/>
      <c r="B7" s="733"/>
      <c r="C7" s="738" t="s">
        <v>91</v>
      </c>
      <c r="D7" s="748" t="s">
        <v>92</v>
      </c>
      <c r="E7" s="751" t="s">
        <v>93</v>
      </c>
      <c r="F7" s="733"/>
      <c r="G7" s="733"/>
      <c r="H7" s="733"/>
      <c r="I7" s="736"/>
    </row>
    <row r="8" spans="1:11" x14ac:dyDescent="0.2">
      <c r="A8" s="730"/>
      <c r="B8" s="733"/>
      <c r="C8" s="739"/>
      <c r="D8" s="749"/>
      <c r="E8" s="752"/>
      <c r="F8" s="733"/>
      <c r="G8" s="733"/>
      <c r="H8" s="733"/>
      <c r="I8" s="736"/>
    </row>
    <row r="9" spans="1:11" ht="106.5" customHeight="1" thickBot="1" x14ac:dyDescent="0.25">
      <c r="A9" s="731"/>
      <c r="B9" s="734"/>
      <c r="C9" s="740"/>
      <c r="D9" s="750"/>
      <c r="E9" s="753"/>
      <c r="F9" s="734"/>
      <c r="G9" s="734"/>
      <c r="H9" s="734"/>
      <c r="I9" s="737"/>
    </row>
    <row r="10" spans="1:11" ht="13.5" thickTop="1" x14ac:dyDescent="0.2">
      <c r="A10" s="99" t="s">
        <v>94</v>
      </c>
      <c r="B10" s="100">
        <f>B11+B13</f>
        <v>25894.900000000005</v>
      </c>
      <c r="C10" s="101">
        <f>+B10</f>
        <v>25894.900000000005</v>
      </c>
      <c r="D10" s="102">
        <f t="shared" ref="D10:D16" si="0">E10-C10</f>
        <v>5237.5999999999985</v>
      </c>
      <c r="E10" s="103">
        <f>E11+E13</f>
        <v>31132.500000000004</v>
      </c>
      <c r="F10" s="100">
        <f>'01 Programa'!S143</f>
        <v>30625.1</v>
      </c>
      <c r="G10" s="104"/>
      <c r="H10" s="100">
        <f>'01 Programa'!AA143</f>
        <v>34210.5</v>
      </c>
      <c r="I10" s="100">
        <f>'01 Programa'!AB143</f>
        <v>35793.300000000003</v>
      </c>
    </row>
    <row r="11" spans="1:11" x14ac:dyDescent="0.2">
      <c r="A11" s="105" t="s">
        <v>95</v>
      </c>
      <c r="B11" s="106">
        <f>'01 Programa'!L143</f>
        <v>25709.400000000005</v>
      </c>
      <c r="C11" s="107">
        <f>+B11</f>
        <v>25709.400000000005</v>
      </c>
      <c r="D11" s="108">
        <f t="shared" si="0"/>
        <v>5284.6999999999971</v>
      </c>
      <c r="E11" s="106">
        <f>'01 Programa'!P143</f>
        <v>30994.100000000002</v>
      </c>
      <c r="F11" s="106">
        <f>'01 Programa'!T143</f>
        <v>29712.799999999996</v>
      </c>
      <c r="G11" s="109"/>
      <c r="H11" s="106">
        <f>H10-H13</f>
        <v>33206.97</v>
      </c>
      <c r="I11" s="106">
        <f>I10-I13</f>
        <v>34689.417000000001</v>
      </c>
      <c r="K11" s="110"/>
    </row>
    <row r="12" spans="1:11" ht="18" customHeight="1" x14ac:dyDescent="0.2">
      <c r="A12" s="111" t="s">
        <v>96</v>
      </c>
      <c r="B12" s="112">
        <f>'01 Programa'!M143</f>
        <v>21627.3</v>
      </c>
      <c r="C12" s="107">
        <f>+B12</f>
        <v>21627.3</v>
      </c>
      <c r="D12" s="108">
        <f t="shared" si="0"/>
        <v>4460.7999999999993</v>
      </c>
      <c r="E12" s="112">
        <f>'01 Programa'!Q143</f>
        <v>26088.1</v>
      </c>
      <c r="F12" s="113">
        <f>'01 Programa'!U143</f>
        <v>24993.899999999998</v>
      </c>
      <c r="G12" s="114"/>
      <c r="H12" s="106">
        <v>27099.8</v>
      </c>
      <c r="I12" s="106">
        <f>H12*1.1</f>
        <v>29809.780000000002</v>
      </c>
    </row>
    <row r="13" spans="1:11" ht="30" customHeight="1" thickBot="1" x14ac:dyDescent="0.25">
      <c r="A13" s="115" t="s">
        <v>97</v>
      </c>
      <c r="B13" s="307">
        <f>'01 Programa'!N143</f>
        <v>185.5</v>
      </c>
      <c r="C13" s="306">
        <f>+B13</f>
        <v>185.5</v>
      </c>
      <c r="D13" s="132">
        <f t="shared" si="0"/>
        <v>-47.099999999999994</v>
      </c>
      <c r="E13" s="307">
        <f>'01 Programa'!R143</f>
        <v>138.4</v>
      </c>
      <c r="F13" s="338">
        <f>'01 Programa'!V143</f>
        <v>912.3</v>
      </c>
      <c r="G13" s="133"/>
      <c r="H13" s="338">
        <f>F13*1.1</f>
        <v>1003.5300000000001</v>
      </c>
      <c r="I13" s="131">
        <f>H13*1.1</f>
        <v>1103.8830000000003</v>
      </c>
    </row>
    <row r="14" spans="1:11" ht="13.5" thickTop="1" x14ac:dyDescent="0.2">
      <c r="A14" s="330" t="s">
        <v>98</v>
      </c>
      <c r="B14" s="339">
        <f>B10</f>
        <v>25894.900000000005</v>
      </c>
      <c r="C14" s="309">
        <f>C15+C20</f>
        <v>25894.900000000005</v>
      </c>
      <c r="D14" s="310">
        <f t="shared" si="0"/>
        <v>5237.5999999999985</v>
      </c>
      <c r="E14" s="311">
        <f>E15+E20</f>
        <v>31132.500000000004</v>
      </c>
      <c r="F14" s="340">
        <f>'01 Programa'!S143</f>
        <v>30625.1</v>
      </c>
      <c r="G14" s="341"/>
      <c r="H14" s="340">
        <f>H10</f>
        <v>34210.5</v>
      </c>
      <c r="I14" s="342">
        <f>I10</f>
        <v>35793.300000000003</v>
      </c>
    </row>
    <row r="15" spans="1:11" ht="18" customHeight="1" x14ac:dyDescent="0.2">
      <c r="A15" s="331" t="s">
        <v>99</v>
      </c>
      <c r="B15" s="312">
        <f>B10-B20</f>
        <v>25794.000000000004</v>
      </c>
      <c r="C15" s="312">
        <f t="shared" ref="C15:E15" si="1">C10-C20</f>
        <v>25794.000000000004</v>
      </c>
      <c r="D15" s="117">
        <f t="shared" si="1"/>
        <v>5246.4999999999982</v>
      </c>
      <c r="E15" s="313">
        <f t="shared" si="1"/>
        <v>31040.500000000004</v>
      </c>
      <c r="F15" s="116">
        <f>+F10-F20</f>
        <v>29620.6</v>
      </c>
      <c r="G15" s="116"/>
      <c r="H15" s="118">
        <f>H14-H20</f>
        <v>34210.5</v>
      </c>
      <c r="I15" s="343">
        <f>I14-I20</f>
        <v>35793.300000000003</v>
      </c>
    </row>
    <row r="16" spans="1:11" ht="28.5" customHeight="1" x14ac:dyDescent="0.2">
      <c r="A16" s="332" t="s">
        <v>100</v>
      </c>
      <c r="B16" s="344">
        <f>C16</f>
        <v>16010.8</v>
      </c>
      <c r="C16" s="314">
        <f>'01 Šaltiniai'!J4</f>
        <v>16010.8</v>
      </c>
      <c r="D16" s="120">
        <f t="shared" si="0"/>
        <v>2317.8999999999978</v>
      </c>
      <c r="E16" s="315">
        <f>'01 Šaltiniai'!N4</f>
        <v>18328.699999999997</v>
      </c>
      <c r="F16" s="119">
        <f>'01 Šaltiniai'!S4</f>
        <v>17500.199999999997</v>
      </c>
      <c r="G16" s="114"/>
      <c r="H16" s="106">
        <f>'01 Programa'!AA38+'01 Programa'!AA41+'01 Programa'!AA43+'01 Programa'!AA46+'01 Programa'!AA49+'01 Programa'!AA52+'01 Programa'!AA71+'01 Programa'!AA84+'01 Programa'!AA100+'01 Programa'!AA103</f>
        <v>18708.999999999996</v>
      </c>
      <c r="I16" s="317">
        <f>'01 Programa'!AB103+'01 Programa'!AB100+'01 Programa'!AB84+'01 Programa'!AB71+'01 Programa'!AB52+'01 Programa'!AB49+'01 Programa'!AB46+'01 Programa'!AB43+'01 Programa'!AB41+'01 Programa'!AB38</f>
        <v>19774.399999999998</v>
      </c>
    </row>
    <row r="17" spans="1:9" ht="28.5" customHeight="1" x14ac:dyDescent="0.2">
      <c r="A17" s="333" t="s">
        <v>101</v>
      </c>
      <c r="B17" s="345">
        <v>0</v>
      </c>
      <c r="C17" s="316">
        <v>0</v>
      </c>
      <c r="D17" s="122">
        <v>0</v>
      </c>
      <c r="E17" s="317">
        <v>0</v>
      </c>
      <c r="F17" s="106">
        <v>0</v>
      </c>
      <c r="G17" s="109"/>
      <c r="H17" s="106">
        <v>0</v>
      </c>
      <c r="I17" s="317">
        <v>0</v>
      </c>
    </row>
    <row r="18" spans="1:9" ht="27.75" customHeight="1" x14ac:dyDescent="0.2">
      <c r="A18" s="333" t="s">
        <v>102</v>
      </c>
      <c r="B18" s="346">
        <v>0</v>
      </c>
      <c r="C18" s="318">
        <v>0</v>
      </c>
      <c r="D18" s="122">
        <v>0</v>
      </c>
      <c r="E18" s="319">
        <v>0</v>
      </c>
      <c r="F18" s="123">
        <v>0</v>
      </c>
      <c r="G18" s="124"/>
      <c r="H18" s="123">
        <v>0</v>
      </c>
      <c r="I18" s="319">
        <v>0</v>
      </c>
    </row>
    <row r="19" spans="1:9" ht="29.25" customHeight="1" x14ac:dyDescent="0.2">
      <c r="A19" s="333" t="s">
        <v>158</v>
      </c>
      <c r="B19" s="345">
        <f>'01 Šaltiniai'!J6</f>
        <v>701.19999999999993</v>
      </c>
      <c r="C19" s="316">
        <f>B19</f>
        <v>701.19999999999993</v>
      </c>
      <c r="D19" s="108">
        <f>E19-C19</f>
        <v>264.20000000000005</v>
      </c>
      <c r="E19" s="317">
        <f>'01 Šaltiniai'!N6</f>
        <v>965.4</v>
      </c>
      <c r="F19" s="106">
        <f>'01 Šaltiniai'!S6</f>
        <v>849.49999999999989</v>
      </c>
      <c r="G19" s="109"/>
      <c r="H19" s="106">
        <f>'01 Programa'!AA109+'01 Programa'!AA111+'01 Programa'!AA113+'01 Programa'!AA115+'01 Programa'!AA117+'01 Programa'!AA119+'01 Programa'!AA121+'01 Programa'!AA123+'01 Programa'!AA125+'01 Programa'!AA127</f>
        <v>1037.5000000000002</v>
      </c>
      <c r="I19" s="317">
        <f>'01 Programa'!AB127+'01 Programa'!AB125+'01 Programa'!AB123+'01 Programa'!AB121+'01 Programa'!AB119+'01 Programa'!AB117+'01 Programa'!AB115+'01 Programa'!AB113+'01 Programa'!AB111+'01 Programa'!AB109</f>
        <v>1112.8</v>
      </c>
    </row>
    <row r="20" spans="1:9" x14ac:dyDescent="0.2">
      <c r="A20" s="334" t="s">
        <v>103</v>
      </c>
      <c r="B20" s="347">
        <f>SUM(B21:B27)</f>
        <v>100.9</v>
      </c>
      <c r="C20" s="320">
        <f>SUM(C21:C27)</f>
        <v>100.9</v>
      </c>
      <c r="D20" s="126">
        <f>E20-C20</f>
        <v>-8.9000000000000057</v>
      </c>
      <c r="E20" s="321">
        <f>SUM(E21:E27)</f>
        <v>92</v>
      </c>
      <c r="F20" s="125">
        <f>SUM(F21:F27)</f>
        <v>1004.5</v>
      </c>
      <c r="G20" s="127"/>
      <c r="H20" s="125">
        <f>SUM(H21:H27)</f>
        <v>0</v>
      </c>
      <c r="I20" s="321">
        <f>SUM(I21:I27)</f>
        <v>0</v>
      </c>
    </row>
    <row r="21" spans="1:9" ht="25.5" customHeight="1" x14ac:dyDescent="0.2">
      <c r="A21" s="335" t="s">
        <v>159</v>
      </c>
      <c r="B21" s="345">
        <v>0</v>
      </c>
      <c r="C21" s="314">
        <v>0</v>
      </c>
      <c r="D21" s="121">
        <v>0</v>
      </c>
      <c r="E21" s="317">
        <v>0</v>
      </c>
      <c r="F21" s="106">
        <v>0</v>
      </c>
      <c r="G21" s="109"/>
      <c r="H21" s="106">
        <v>0</v>
      </c>
      <c r="I21" s="317">
        <v>0</v>
      </c>
    </row>
    <row r="22" spans="1:9" x14ac:dyDescent="0.2">
      <c r="A22" s="335" t="s">
        <v>160</v>
      </c>
      <c r="B22" s="348">
        <f>'01 Šaltiniai'!J10</f>
        <v>0</v>
      </c>
      <c r="C22" s="322">
        <f>+B22</f>
        <v>0</v>
      </c>
      <c r="D22" s="129">
        <f>E22-C22</f>
        <v>0</v>
      </c>
      <c r="E22" s="323">
        <f>'01 Šaltiniai'!N10</f>
        <v>0</v>
      </c>
      <c r="F22" s="128">
        <f>'01 Šaltiniai'!S10</f>
        <v>0</v>
      </c>
      <c r="G22" s="130"/>
      <c r="H22" s="128">
        <v>0</v>
      </c>
      <c r="I22" s="323">
        <v>0</v>
      </c>
    </row>
    <row r="23" spans="1:9" x14ac:dyDescent="0.2">
      <c r="A23" s="335" t="s">
        <v>164</v>
      </c>
      <c r="B23" s="348">
        <v>0</v>
      </c>
      <c r="C23" s="322">
        <v>0</v>
      </c>
      <c r="D23" s="129">
        <f t="shared" ref="D23:D27" si="2">E23-C23</f>
        <v>0</v>
      </c>
      <c r="E23" s="323">
        <v>0</v>
      </c>
      <c r="F23" s="128">
        <v>0</v>
      </c>
      <c r="G23" s="130"/>
      <c r="H23" s="128">
        <v>0</v>
      </c>
      <c r="I23" s="323">
        <v>0</v>
      </c>
    </row>
    <row r="24" spans="1:9" ht="28.5" customHeight="1" x14ac:dyDescent="0.2">
      <c r="A24" s="335" t="s">
        <v>165</v>
      </c>
      <c r="B24" s="345">
        <v>100.9</v>
      </c>
      <c r="C24" s="316">
        <f>B24</f>
        <v>100.9</v>
      </c>
      <c r="D24" s="121">
        <f t="shared" si="2"/>
        <v>-8.9000000000000057</v>
      </c>
      <c r="E24" s="317">
        <v>92</v>
      </c>
      <c r="F24" s="106">
        <v>963.5</v>
      </c>
      <c r="G24" s="109"/>
      <c r="H24" s="106">
        <v>0</v>
      </c>
      <c r="I24" s="317">
        <v>0</v>
      </c>
    </row>
    <row r="25" spans="1:9" ht="15" customHeight="1" x14ac:dyDescent="0.2">
      <c r="A25" s="336" t="s">
        <v>161</v>
      </c>
      <c r="B25" s="344">
        <v>0</v>
      </c>
      <c r="C25" s="316">
        <f t="shared" ref="C25:C27" si="3">B25</f>
        <v>0</v>
      </c>
      <c r="D25" s="121">
        <f t="shared" si="2"/>
        <v>0</v>
      </c>
      <c r="E25" s="315">
        <v>0</v>
      </c>
      <c r="F25" s="119">
        <v>0</v>
      </c>
      <c r="G25" s="114"/>
      <c r="H25" s="119">
        <v>0</v>
      </c>
      <c r="I25" s="315">
        <v>0</v>
      </c>
    </row>
    <row r="26" spans="1:9" ht="26.25" customHeight="1" x14ac:dyDescent="0.2">
      <c r="A26" s="335" t="s">
        <v>162</v>
      </c>
      <c r="B26" s="349">
        <v>0</v>
      </c>
      <c r="C26" s="316">
        <f t="shared" si="3"/>
        <v>0</v>
      </c>
      <c r="D26" s="121">
        <f t="shared" si="2"/>
        <v>0</v>
      </c>
      <c r="E26" s="324">
        <v>0</v>
      </c>
      <c r="F26" s="131">
        <v>0</v>
      </c>
      <c r="G26" s="133"/>
      <c r="H26" s="131">
        <v>0</v>
      </c>
      <c r="I26" s="324">
        <v>0</v>
      </c>
    </row>
    <row r="27" spans="1:9" ht="17.25" customHeight="1" thickBot="1" x14ac:dyDescent="0.25">
      <c r="A27" s="337" t="s">
        <v>163</v>
      </c>
      <c r="B27" s="350">
        <v>0</v>
      </c>
      <c r="C27" s="325">
        <f t="shared" si="3"/>
        <v>0</v>
      </c>
      <c r="D27" s="351">
        <f t="shared" si="2"/>
        <v>0</v>
      </c>
      <c r="E27" s="326">
        <f>'01 Šaltiniai'!N14</f>
        <v>0</v>
      </c>
      <c r="F27" s="352">
        <v>41</v>
      </c>
      <c r="G27" s="353"/>
      <c r="H27" s="352">
        <v>0</v>
      </c>
      <c r="I27" s="326">
        <v>0</v>
      </c>
    </row>
    <row r="28" spans="1:9" x14ac:dyDescent="0.2">
      <c r="A28" s="82"/>
      <c r="B28" s="82"/>
      <c r="C28" s="82"/>
      <c r="D28" s="308"/>
      <c r="E28" s="82"/>
      <c r="F28" s="82"/>
      <c r="G28" s="82"/>
      <c r="H28" s="82"/>
      <c r="I28" s="82"/>
    </row>
    <row r="29" spans="1:9" x14ac:dyDescent="0.2">
      <c r="A29" s="754"/>
      <c r="B29" s="754"/>
      <c r="C29" s="754"/>
      <c r="D29" s="754"/>
      <c r="E29" s="754"/>
      <c r="F29" s="754"/>
      <c r="G29" s="754"/>
      <c r="H29" s="754"/>
      <c r="I29" s="754"/>
    </row>
    <row r="30" spans="1:9" x14ac:dyDescent="0.2">
      <c r="A30" s="727"/>
      <c r="B30" s="727"/>
      <c r="C30" s="727"/>
      <c r="D30" s="75"/>
      <c r="E30" s="75"/>
      <c r="F30" s="727"/>
      <c r="G30" s="727"/>
      <c r="H30" s="727"/>
      <c r="I30" s="134"/>
    </row>
    <row r="31" spans="1:9" x14ac:dyDescent="0.2">
      <c r="A31" s="134"/>
      <c r="B31" s="75"/>
      <c r="C31" s="75"/>
      <c r="D31" s="75"/>
      <c r="E31" s="75"/>
      <c r="F31" s="727"/>
      <c r="G31" s="727"/>
      <c r="H31" s="727"/>
      <c r="I31" s="75"/>
    </row>
    <row r="32" spans="1:9" x14ac:dyDescent="0.2">
      <c r="A32" s="727"/>
      <c r="B32" s="727"/>
      <c r="C32" s="727"/>
      <c r="D32" s="75"/>
      <c r="E32" s="75"/>
      <c r="F32" s="727"/>
      <c r="G32" s="727"/>
      <c r="H32" s="727"/>
      <c r="I32" s="75"/>
    </row>
    <row r="33" spans="1:9" x14ac:dyDescent="0.2">
      <c r="A33" s="134"/>
      <c r="B33" s="75"/>
      <c r="C33" s="75"/>
      <c r="D33" s="75"/>
      <c r="E33" s="75"/>
      <c r="F33" s="75"/>
      <c r="G33" s="75"/>
      <c r="H33" s="75"/>
      <c r="I33" s="75"/>
    </row>
    <row r="34" spans="1:9" x14ac:dyDescent="0.2">
      <c r="A34" s="134"/>
      <c r="B34" s="75"/>
      <c r="C34" s="75"/>
      <c r="D34" s="75"/>
      <c r="E34" s="75"/>
      <c r="F34" s="75"/>
      <c r="G34" s="75"/>
      <c r="H34" s="75"/>
      <c r="I34" s="75"/>
    </row>
    <row r="35" spans="1:9" x14ac:dyDescent="0.2">
      <c r="A35" s="135"/>
    </row>
  </sheetData>
  <mergeCells count="18">
    <mergeCell ref="A32:C32"/>
    <mergeCell ref="F32:H32"/>
    <mergeCell ref="D7:D9"/>
    <mergeCell ref="E7:E9"/>
    <mergeCell ref="A29:I29"/>
    <mergeCell ref="A30:C30"/>
    <mergeCell ref="F30:H30"/>
    <mergeCell ref="F31:H31"/>
    <mergeCell ref="A3:I3"/>
    <mergeCell ref="A5:A9"/>
    <mergeCell ref="B5:B9"/>
    <mergeCell ref="F5:F9"/>
    <mergeCell ref="G5:G9"/>
    <mergeCell ref="H5:H9"/>
    <mergeCell ref="I5:I9"/>
    <mergeCell ref="C7:C9"/>
    <mergeCell ref="A4:I4"/>
    <mergeCell ref="C5:E6"/>
  </mergeCells>
  <pageMargins left="0.9055118110236221" right="0.70866141732283472" top="0.74803149606299213" bottom="0.74803149606299213" header="0.31496062992125984" footer="0.3149606299212598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4</vt:i4>
      </vt:variant>
      <vt:variant>
        <vt:lpstr>Įvardinti diapazonai</vt:lpstr>
      </vt:variant>
      <vt:variant>
        <vt:i4>2</vt:i4>
      </vt:variant>
    </vt:vector>
  </HeadingPairs>
  <TitlesOfParts>
    <vt:vector size="6" baseType="lpstr">
      <vt:lpstr>01 Programa</vt:lpstr>
      <vt:lpstr>01 Išlaidų suvestinė</vt:lpstr>
      <vt:lpstr>01 Šaltiniai</vt:lpstr>
      <vt:lpstr>01 Bendros lėšos</vt:lpstr>
      <vt:lpstr>'01 Programa'!Print_Area</vt:lpstr>
      <vt:lpstr>'01 Programa'!Print_Titles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Svietim_RJ</dc:creator>
  <cp:lastModifiedBy>Pletra_AS</cp:lastModifiedBy>
  <cp:lastPrinted>2023-02-08T09:49:34Z</cp:lastPrinted>
  <dcterms:created xsi:type="dcterms:W3CDTF">2017-11-10T12:07:57Z</dcterms:created>
  <dcterms:modified xsi:type="dcterms:W3CDTF">2023-11-13T14:08:21Z</dcterms:modified>
</cp:coreProperties>
</file>