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Pletra_AS\Documents\2024 SVP\2024 m. poreikis\"/>
    </mc:Choice>
  </mc:AlternateContent>
  <xr:revisionPtr revIDLastSave="0" documentId="13_ncr:1_{B3DD579E-0280-4B54-980D-364E46C1AA3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05 Programa" sheetId="1" r:id="rId1"/>
    <sheet name="05 Išlaidų suvestinė" sheetId="4" r:id="rId2"/>
    <sheet name="05 Šaltiniai" sheetId="2" r:id="rId3"/>
    <sheet name="05 Bendros lėšos" sheetId="3" r:id="rId4"/>
  </sheets>
  <externalReferences>
    <externalReference r:id="rId5"/>
  </externalReferences>
  <definedNames>
    <definedName name="_xlnm.Print_Titles" localSheetId="0">'05 Programa'!$8:$10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2" l="1"/>
  <c r="D31" i="2"/>
  <c r="C31" i="2"/>
  <c r="B31" i="2"/>
  <c r="G25" i="3"/>
  <c r="G23" i="3"/>
  <c r="G18" i="3" s="1"/>
  <c r="G17" i="3"/>
  <c r="G14" i="3"/>
  <c r="F25" i="3"/>
  <c r="F23" i="3"/>
  <c r="F17" i="3"/>
  <c r="F14" i="3"/>
  <c r="G11" i="3"/>
  <c r="G10" i="3"/>
  <c r="G9" i="3"/>
  <c r="F11" i="3"/>
  <c r="F10" i="3"/>
  <c r="F9" i="3"/>
  <c r="E25" i="3"/>
  <c r="E23" i="3"/>
  <c r="E17" i="3"/>
  <c r="E14" i="3"/>
  <c r="C16" i="3"/>
  <c r="C15" i="3"/>
  <c r="C14" i="3"/>
  <c r="B25" i="3"/>
  <c r="B23" i="3"/>
  <c r="B17" i="3"/>
  <c r="C17" i="3" s="1"/>
  <c r="D17" i="3" s="1"/>
  <c r="B14" i="3"/>
  <c r="E11" i="3"/>
  <c r="E10" i="3"/>
  <c r="E9" i="3"/>
  <c r="B11" i="3"/>
  <c r="C11" i="3" s="1"/>
  <c r="B10" i="3"/>
  <c r="C10" i="3" s="1"/>
  <c r="B9" i="3"/>
  <c r="C25" i="3"/>
  <c r="C24" i="3"/>
  <c r="C23" i="3"/>
  <c r="D22" i="3"/>
  <c r="C22" i="3"/>
  <c r="D21" i="3"/>
  <c r="F20" i="3"/>
  <c r="E20" i="3"/>
  <c r="E18" i="3" s="1"/>
  <c r="B20" i="3"/>
  <c r="C20" i="3" s="1"/>
  <c r="G16" i="3"/>
  <c r="G15" i="3"/>
  <c r="E28" i="2"/>
  <c r="E27" i="2" s="1"/>
  <c r="D28" i="2"/>
  <c r="D27" i="2" s="1"/>
  <c r="C28" i="2"/>
  <c r="C27" i="2" s="1"/>
  <c r="B28" i="2"/>
  <c r="B27" i="2"/>
  <c r="E24" i="2"/>
  <c r="D24" i="2"/>
  <c r="C24" i="2"/>
  <c r="B24" i="2"/>
  <c r="E23" i="2"/>
  <c r="D23" i="2"/>
  <c r="C23" i="2"/>
  <c r="B23" i="2"/>
  <c r="E22" i="2"/>
  <c r="D22" i="2"/>
  <c r="C22" i="2"/>
  <c r="B22" i="2"/>
  <c r="E21" i="2"/>
  <c r="D21" i="2"/>
  <c r="C21" i="2"/>
  <c r="B21" i="2"/>
  <c r="E20" i="2"/>
  <c r="D20" i="2"/>
  <c r="C20" i="2"/>
  <c r="B20" i="2"/>
  <c r="B29" i="2" s="1"/>
  <c r="B32" i="2" s="1"/>
  <c r="E16" i="2"/>
  <c r="E12" i="2"/>
  <c r="E11" i="2"/>
  <c r="E6" i="2"/>
  <c r="E3" i="2"/>
  <c r="D3" i="2"/>
  <c r="C3" i="2"/>
  <c r="B11" i="2"/>
  <c r="B6" i="2"/>
  <c r="B3" i="2"/>
  <c r="X84" i="1"/>
  <c r="X61" i="1"/>
  <c r="X60" i="1"/>
  <c r="X37" i="1"/>
  <c r="X36" i="1"/>
  <c r="U6" i="4"/>
  <c r="T6" i="4"/>
  <c r="D20" i="3" l="1"/>
  <c r="F18" i="3"/>
  <c r="G8" i="3"/>
  <c r="F8" i="3"/>
  <c r="F13" i="3" s="1"/>
  <c r="F12" i="3" s="1"/>
  <c r="D24" i="3"/>
  <c r="D23" i="3"/>
  <c r="D14" i="3"/>
  <c r="D25" i="3"/>
  <c r="B18" i="3"/>
  <c r="C18" i="3"/>
  <c r="D18" i="3" s="1"/>
  <c r="D10" i="3"/>
  <c r="B8" i="3"/>
  <c r="D11" i="3"/>
  <c r="G13" i="3"/>
  <c r="G12" i="3" s="1"/>
  <c r="C8" i="3"/>
  <c r="C13" i="3" s="1"/>
  <c r="C12" i="3" s="1"/>
  <c r="B12" i="3"/>
  <c r="B13" i="3"/>
  <c r="E8" i="3"/>
  <c r="C9" i="3"/>
  <c r="D9" i="3" s="1"/>
  <c r="E29" i="2"/>
  <c r="E32" i="2" s="1"/>
  <c r="D29" i="2"/>
  <c r="D32" i="2" s="1"/>
  <c r="C29" i="2"/>
  <c r="C32" i="2" s="1"/>
  <c r="X87" i="1"/>
  <c r="X79" i="1"/>
  <c r="X123" i="1"/>
  <c r="X115" i="1"/>
  <c r="D8" i="3" l="1"/>
  <c r="D13" i="3" s="1"/>
  <c r="E13" i="3"/>
  <c r="E12" i="3" s="1"/>
  <c r="D12" i="3" s="1"/>
  <c r="X24" i="1"/>
  <c r="X15" i="1"/>
  <c r="X21" i="1" l="1"/>
  <c r="X99" i="1" l="1"/>
  <c r="X91" i="1"/>
  <c r="X75" i="1"/>
  <c r="X31" i="1"/>
  <c r="X39" i="1"/>
  <c r="X67" i="1"/>
  <c r="X63" i="1"/>
  <c r="X56" i="1"/>
  <c r="X57" i="1"/>
  <c r="X58" i="1"/>
  <c r="X55" i="1"/>
  <c r="X44" i="1" l="1"/>
  <c r="X45" i="1"/>
  <c r="X46" i="1"/>
  <c r="X43" i="1"/>
  <c r="X51" i="1"/>
  <c r="X103" i="1"/>
  <c r="X111" i="1"/>
  <c r="M26" i="1" l="1"/>
  <c r="N26" i="1"/>
  <c r="O26" i="1"/>
  <c r="Q26" i="1"/>
  <c r="R26" i="1"/>
  <c r="S26" i="1"/>
  <c r="U26" i="1"/>
  <c r="V26" i="1"/>
  <c r="W26" i="1"/>
  <c r="X26" i="1"/>
  <c r="Y26" i="1"/>
  <c r="Z26" i="1"/>
  <c r="AA26" i="1"/>
  <c r="L24" i="1"/>
  <c r="P24" i="1"/>
  <c r="P26" i="1" s="1"/>
  <c r="T24" i="1"/>
  <c r="T26" i="1" s="1"/>
  <c r="L25" i="1"/>
  <c r="AA23" i="1"/>
  <c r="Z23" i="1"/>
  <c r="Y23" i="1"/>
  <c r="X23" i="1"/>
  <c r="W23" i="1"/>
  <c r="V23" i="1"/>
  <c r="U23" i="1"/>
  <c r="S23" i="1"/>
  <c r="R23" i="1"/>
  <c r="Q23" i="1"/>
  <c r="O23" i="1"/>
  <c r="N23" i="1"/>
  <c r="M23" i="1"/>
  <c r="L22" i="1"/>
  <c r="T21" i="1"/>
  <c r="T23" i="1" s="1"/>
  <c r="P21" i="1"/>
  <c r="P23" i="1" s="1"/>
  <c r="L21" i="1"/>
  <c r="R27" i="1" l="1"/>
  <c r="L26" i="1"/>
  <c r="U27" i="1"/>
  <c r="Z27" i="1"/>
  <c r="X27" i="1"/>
  <c r="S27" i="1"/>
  <c r="V27" i="1"/>
  <c r="Y27" i="1"/>
  <c r="Q27" i="1"/>
  <c r="N27" i="1"/>
  <c r="AA27" i="1"/>
  <c r="W27" i="1"/>
  <c r="O27" i="1"/>
  <c r="M27" i="1"/>
  <c r="T27" i="1"/>
  <c r="P27" i="1"/>
  <c r="L23" i="1"/>
  <c r="T120" i="1"/>
  <c r="L27" i="1" l="1"/>
  <c r="M119" i="1" l="1"/>
  <c r="N119" i="1"/>
  <c r="O119" i="1"/>
  <c r="Q119" i="1"/>
  <c r="R119" i="1"/>
  <c r="S119" i="1"/>
  <c r="U119" i="1"/>
  <c r="V119" i="1"/>
  <c r="W119" i="1"/>
  <c r="Y119" i="1"/>
  <c r="Z119" i="1"/>
  <c r="AA119" i="1"/>
  <c r="M107" i="1"/>
  <c r="N107" i="1"/>
  <c r="O107" i="1"/>
  <c r="Q107" i="1"/>
  <c r="R107" i="1"/>
  <c r="S107" i="1"/>
  <c r="U107" i="1"/>
  <c r="V107" i="1"/>
  <c r="W107" i="1"/>
  <c r="Y107" i="1"/>
  <c r="Z107" i="1"/>
  <c r="AA107" i="1"/>
  <c r="P94" i="1"/>
  <c r="M95" i="1"/>
  <c r="N95" i="1"/>
  <c r="O95" i="1"/>
  <c r="Q95" i="1"/>
  <c r="R95" i="1"/>
  <c r="S95" i="1"/>
  <c r="U95" i="1"/>
  <c r="V95" i="1"/>
  <c r="W95" i="1"/>
  <c r="Y95" i="1"/>
  <c r="Z95" i="1"/>
  <c r="AA95" i="1"/>
  <c r="M83" i="1"/>
  <c r="N83" i="1"/>
  <c r="O83" i="1"/>
  <c r="Q83" i="1"/>
  <c r="R83" i="1"/>
  <c r="S83" i="1"/>
  <c r="U83" i="1"/>
  <c r="V83" i="1"/>
  <c r="W83" i="1"/>
  <c r="Y83" i="1"/>
  <c r="Z83" i="1"/>
  <c r="AA83" i="1"/>
  <c r="L82" i="1"/>
  <c r="M71" i="1"/>
  <c r="N71" i="1"/>
  <c r="O71" i="1"/>
  <c r="Q71" i="1"/>
  <c r="R71" i="1"/>
  <c r="S71" i="1"/>
  <c r="U71" i="1"/>
  <c r="V71" i="1"/>
  <c r="W71" i="1"/>
  <c r="Y71" i="1"/>
  <c r="Z71" i="1"/>
  <c r="AA71" i="1"/>
  <c r="L70" i="1"/>
  <c r="M59" i="1"/>
  <c r="N59" i="1"/>
  <c r="O59" i="1"/>
  <c r="Q59" i="1"/>
  <c r="R59" i="1"/>
  <c r="S59" i="1"/>
  <c r="U59" i="1"/>
  <c r="V59" i="1"/>
  <c r="W59" i="1"/>
  <c r="Y59" i="1"/>
  <c r="Z59" i="1"/>
  <c r="AA59" i="1"/>
  <c r="L58" i="1"/>
  <c r="M47" i="1"/>
  <c r="N47" i="1"/>
  <c r="O47" i="1"/>
  <c r="Q47" i="1"/>
  <c r="R47" i="1"/>
  <c r="S47" i="1"/>
  <c r="U47" i="1"/>
  <c r="V47" i="1"/>
  <c r="W47" i="1"/>
  <c r="X47" i="1"/>
  <c r="Y47" i="1"/>
  <c r="Z47" i="1"/>
  <c r="AA47" i="1"/>
  <c r="L34" i="1"/>
  <c r="AA88" i="1" l="1"/>
  <c r="Z88" i="1"/>
  <c r="Y88" i="1"/>
  <c r="X88" i="1"/>
  <c r="W88" i="1"/>
  <c r="V88" i="1"/>
  <c r="U88" i="1"/>
  <c r="S88" i="1"/>
  <c r="R88" i="1"/>
  <c r="Q88" i="1"/>
  <c r="O88" i="1"/>
  <c r="N88" i="1"/>
  <c r="M88" i="1"/>
  <c r="T87" i="1"/>
  <c r="T88" i="1" s="1"/>
  <c r="P87" i="1"/>
  <c r="P88" i="1" s="1"/>
  <c r="L87" i="1"/>
  <c r="L88" i="1" s="1"/>
  <c r="T118" i="1" l="1"/>
  <c r="X117" i="1"/>
  <c r="X119" i="1" s="1"/>
  <c r="T117" i="1"/>
  <c r="P117" i="1"/>
  <c r="L117" i="1"/>
  <c r="T106" i="1"/>
  <c r="X105" i="1"/>
  <c r="X107" i="1" s="1"/>
  <c r="T105" i="1"/>
  <c r="P105" i="1"/>
  <c r="L105" i="1"/>
  <c r="T94" i="1"/>
  <c r="X93" i="1"/>
  <c r="X95" i="1" s="1"/>
  <c r="T93" i="1"/>
  <c r="P93" i="1"/>
  <c r="L93" i="1"/>
  <c r="T82" i="1"/>
  <c r="X81" i="1"/>
  <c r="X83" i="1" s="1"/>
  <c r="T81" i="1"/>
  <c r="P81" i="1"/>
  <c r="L81" i="1"/>
  <c r="T70" i="1"/>
  <c r="X69" i="1"/>
  <c r="X71" i="1" s="1"/>
  <c r="T69" i="1"/>
  <c r="P69" i="1"/>
  <c r="L69" i="1"/>
  <c r="T58" i="1"/>
  <c r="X59" i="1"/>
  <c r="T57" i="1"/>
  <c r="P57" i="1"/>
  <c r="L57" i="1"/>
  <c r="T46" i="1"/>
  <c r="T34" i="1"/>
  <c r="D4" i="2" s="1"/>
  <c r="X85" i="1" l="1"/>
  <c r="L96" i="1" l="1"/>
  <c r="T108" i="1" l="1"/>
  <c r="T96" i="1"/>
  <c r="T84" i="1"/>
  <c r="T72" i="1"/>
  <c r="T60" i="1"/>
  <c r="T37" i="1"/>
  <c r="T36" i="1"/>
  <c r="D11" i="2" l="1"/>
  <c r="D12" i="2"/>
  <c r="M18" i="1"/>
  <c r="N18" i="1"/>
  <c r="O18" i="1"/>
  <c r="Q18" i="1"/>
  <c r="R18" i="1"/>
  <c r="S18" i="1"/>
  <c r="U18" i="1"/>
  <c r="V18" i="1"/>
  <c r="W18" i="1"/>
  <c r="Y18" i="1"/>
  <c r="Z18" i="1"/>
  <c r="AA18" i="1"/>
  <c r="X16" i="1"/>
  <c r="X18" i="1" s="1"/>
  <c r="T16" i="1"/>
  <c r="P16" i="1"/>
  <c r="L16" i="1"/>
  <c r="T73" i="1" l="1"/>
  <c r="U100" i="1"/>
  <c r="V100" i="1"/>
  <c r="W100" i="1"/>
  <c r="L72" i="1" l="1"/>
  <c r="L80" i="1" l="1"/>
  <c r="L73" i="1"/>
  <c r="L43" i="1" l="1"/>
  <c r="P49" i="1"/>
  <c r="L49" i="1"/>
  <c r="L48" i="1"/>
  <c r="L31" i="1"/>
  <c r="L123" i="1" l="1"/>
  <c r="L120" i="1"/>
  <c r="L116" i="1"/>
  <c r="L118" i="1"/>
  <c r="L115" i="1"/>
  <c r="L111" i="1"/>
  <c r="L108" i="1"/>
  <c r="L104" i="1"/>
  <c r="L106" i="1"/>
  <c r="L103" i="1"/>
  <c r="L99" i="1"/>
  <c r="L92" i="1"/>
  <c r="L94" i="1"/>
  <c r="L91" i="1"/>
  <c r="L84" i="1"/>
  <c r="L79" i="1"/>
  <c r="L83" i="1" s="1"/>
  <c r="L75" i="1"/>
  <c r="L67" i="1"/>
  <c r="L71" i="1" s="1"/>
  <c r="L63" i="1"/>
  <c r="L61" i="1"/>
  <c r="L60" i="1"/>
  <c r="L55" i="1"/>
  <c r="L56" i="1"/>
  <c r="L51" i="1"/>
  <c r="L44" i="1"/>
  <c r="L45" i="1"/>
  <c r="L46" i="1"/>
  <c r="L39" i="1"/>
  <c r="L37" i="1"/>
  <c r="L36" i="1"/>
  <c r="L33" i="1"/>
  <c r="L107" i="1" l="1"/>
  <c r="L95" i="1"/>
  <c r="B4" i="2"/>
  <c r="L59" i="1"/>
  <c r="L119" i="1"/>
  <c r="L47" i="1"/>
  <c r="U35" i="1"/>
  <c r="T44" i="1"/>
  <c r="T61" i="1"/>
  <c r="T56" i="1"/>
  <c r="R35" i="1" l="1"/>
  <c r="T123" i="1" l="1"/>
  <c r="T124" i="1" s="1"/>
  <c r="P123" i="1"/>
  <c r="P120" i="1"/>
  <c r="P115" i="1"/>
  <c r="T115" i="1"/>
  <c r="O124" i="1"/>
  <c r="N124" i="1"/>
  <c r="M124" i="1"/>
  <c r="L124" i="1"/>
  <c r="O122" i="1"/>
  <c r="N122" i="1"/>
  <c r="M122" i="1"/>
  <c r="L122" i="1"/>
  <c r="O125" i="1"/>
  <c r="P111" i="1"/>
  <c r="P112" i="1" s="1"/>
  <c r="T111" i="1"/>
  <c r="P108" i="1"/>
  <c r="P110" i="1" s="1"/>
  <c r="T103" i="1"/>
  <c r="T107" i="1" s="1"/>
  <c r="P103" i="1"/>
  <c r="P107" i="1" s="1"/>
  <c r="O112" i="1"/>
  <c r="N112" i="1"/>
  <c r="M112" i="1"/>
  <c r="L112" i="1"/>
  <c r="O110" i="1"/>
  <c r="O113" i="1" s="1"/>
  <c r="N110" i="1"/>
  <c r="M110" i="1"/>
  <c r="L110" i="1"/>
  <c r="T99" i="1"/>
  <c r="T100" i="1" s="1"/>
  <c r="P99" i="1"/>
  <c r="P100" i="1" s="1"/>
  <c r="P96" i="1"/>
  <c r="P98" i="1" s="1"/>
  <c r="T91" i="1"/>
  <c r="T95" i="1" s="1"/>
  <c r="O100" i="1"/>
  <c r="N100" i="1"/>
  <c r="M100" i="1"/>
  <c r="L100" i="1"/>
  <c r="O98" i="1"/>
  <c r="N98" i="1"/>
  <c r="N101" i="1" s="1"/>
  <c r="M98" i="1"/>
  <c r="M101" i="1" s="1"/>
  <c r="L98" i="1"/>
  <c r="L101" i="1" s="1"/>
  <c r="P85" i="1"/>
  <c r="P84" i="1"/>
  <c r="P80" i="1"/>
  <c r="P79" i="1"/>
  <c r="T79" i="1"/>
  <c r="T83" i="1" s="1"/>
  <c r="O86" i="1"/>
  <c r="O89" i="1" s="1"/>
  <c r="N86" i="1"/>
  <c r="N89" i="1" s="1"/>
  <c r="M86" i="1"/>
  <c r="M89" i="1" s="1"/>
  <c r="L86" i="1"/>
  <c r="L89" i="1" s="1"/>
  <c r="T75" i="1"/>
  <c r="T76" i="1" s="1"/>
  <c r="P75" i="1"/>
  <c r="P76" i="1" s="1"/>
  <c r="P73" i="1"/>
  <c r="P72" i="1"/>
  <c r="T67" i="1"/>
  <c r="T71" i="1" s="1"/>
  <c r="P68" i="1"/>
  <c r="P67" i="1"/>
  <c r="O76" i="1"/>
  <c r="N76" i="1"/>
  <c r="M76" i="1"/>
  <c r="L76" i="1"/>
  <c r="O74" i="1"/>
  <c r="N74" i="1"/>
  <c r="N77" i="1" s="1"/>
  <c r="M74" i="1"/>
  <c r="L74" i="1"/>
  <c r="P63" i="1"/>
  <c r="P64" i="1" s="1"/>
  <c r="T63" i="1"/>
  <c r="T64" i="1" s="1"/>
  <c r="P61" i="1"/>
  <c r="P60" i="1"/>
  <c r="T55" i="1"/>
  <c r="P56" i="1"/>
  <c r="P55" i="1"/>
  <c r="O64" i="1"/>
  <c r="N64" i="1"/>
  <c r="M64" i="1"/>
  <c r="L64" i="1"/>
  <c r="O62" i="1"/>
  <c r="N62" i="1"/>
  <c r="M62" i="1"/>
  <c r="L62" i="1"/>
  <c r="T51" i="1"/>
  <c r="T52" i="1" s="1"/>
  <c r="P51" i="1"/>
  <c r="P52" i="1" s="1"/>
  <c r="P48" i="1"/>
  <c r="P50" i="1" s="1"/>
  <c r="T43" i="1"/>
  <c r="T47" i="1" s="1"/>
  <c r="P44" i="1"/>
  <c r="P45" i="1"/>
  <c r="P46" i="1"/>
  <c r="P43" i="1"/>
  <c r="O52" i="1"/>
  <c r="N52" i="1"/>
  <c r="M52" i="1"/>
  <c r="L52" i="1"/>
  <c r="O50" i="1"/>
  <c r="N50" i="1"/>
  <c r="M50" i="1"/>
  <c r="L50" i="1"/>
  <c r="T39" i="1"/>
  <c r="P39" i="1"/>
  <c r="P37" i="1"/>
  <c r="P36" i="1"/>
  <c r="T31" i="1"/>
  <c r="T35" i="1" s="1"/>
  <c r="P32" i="1"/>
  <c r="P33" i="1"/>
  <c r="P34" i="1"/>
  <c r="P31" i="1"/>
  <c r="O40" i="1"/>
  <c r="N40" i="1"/>
  <c r="M40" i="1"/>
  <c r="L40" i="1"/>
  <c r="O38" i="1"/>
  <c r="N38" i="1"/>
  <c r="M38" i="1"/>
  <c r="L38" i="1"/>
  <c r="O35" i="1"/>
  <c r="N35" i="1"/>
  <c r="M35" i="1"/>
  <c r="L35" i="1"/>
  <c r="P15" i="1"/>
  <c r="T15" i="1"/>
  <c r="U7" i="4"/>
  <c r="T7" i="4"/>
  <c r="L17" i="1"/>
  <c r="B12" i="2" s="1"/>
  <c r="L15" i="1"/>
  <c r="P91" i="1"/>
  <c r="P95" i="1" s="1"/>
  <c r="Q52" i="1"/>
  <c r="Q122" i="1"/>
  <c r="Q100" i="1"/>
  <c r="S86" i="1"/>
  <c r="S89" i="1" s="1"/>
  <c r="Q86" i="1"/>
  <c r="Q89" i="1" s="1"/>
  <c r="Q62" i="1"/>
  <c r="S52" i="1"/>
  <c r="Q50" i="1"/>
  <c r="Q38" i="1"/>
  <c r="S35" i="1"/>
  <c r="Q35" i="1"/>
  <c r="O19" i="1"/>
  <c r="O28" i="1" s="1"/>
  <c r="M19" i="1"/>
  <c r="M28" i="1" s="1"/>
  <c r="Q19" i="1"/>
  <c r="Q28" i="1" s="1"/>
  <c r="Q40" i="1"/>
  <c r="Q64" i="1"/>
  <c r="Q98" i="1"/>
  <c r="Q110" i="1"/>
  <c r="Q112" i="1"/>
  <c r="Q124" i="1"/>
  <c r="R52" i="1"/>
  <c r="S50" i="1"/>
  <c r="S74" i="1"/>
  <c r="S76" i="1"/>
  <c r="N19" i="1"/>
  <c r="N28" i="1" s="1"/>
  <c r="Q74" i="1"/>
  <c r="Q76" i="1"/>
  <c r="R122" i="1"/>
  <c r="R124" i="1"/>
  <c r="R110" i="1"/>
  <c r="R98" i="1"/>
  <c r="R100" i="1"/>
  <c r="R86" i="1"/>
  <c r="R89" i="1" s="1"/>
  <c r="R74" i="1"/>
  <c r="R76" i="1"/>
  <c r="R62" i="1"/>
  <c r="R64" i="1"/>
  <c r="R50" i="1"/>
  <c r="R38" i="1"/>
  <c r="R40" i="1"/>
  <c r="R19" i="1"/>
  <c r="R28" i="1" s="1"/>
  <c r="S122" i="1"/>
  <c r="S124" i="1"/>
  <c r="S110" i="1"/>
  <c r="S112" i="1"/>
  <c r="S98" i="1"/>
  <c r="S100" i="1"/>
  <c r="S62" i="1"/>
  <c r="S64" i="1"/>
  <c r="S38" i="1"/>
  <c r="S40" i="1"/>
  <c r="S19" i="1"/>
  <c r="S28" i="1" s="1"/>
  <c r="AA122" i="1"/>
  <c r="AA124" i="1"/>
  <c r="AA110" i="1"/>
  <c r="AA112" i="1"/>
  <c r="AA98" i="1"/>
  <c r="AA100" i="1"/>
  <c r="AA86" i="1"/>
  <c r="AA89" i="1" s="1"/>
  <c r="AA74" i="1"/>
  <c r="AA76" i="1"/>
  <c r="AA62" i="1"/>
  <c r="AA64" i="1"/>
  <c r="AA50" i="1"/>
  <c r="AA52" i="1"/>
  <c r="AA35" i="1"/>
  <c r="AA38" i="1"/>
  <c r="AA40" i="1"/>
  <c r="AA19" i="1"/>
  <c r="AA28" i="1" s="1"/>
  <c r="Z122" i="1"/>
  <c r="Z124" i="1"/>
  <c r="Z110" i="1"/>
  <c r="Z112" i="1"/>
  <c r="Z98" i="1"/>
  <c r="Z100" i="1"/>
  <c r="Z86" i="1"/>
  <c r="Z89" i="1" s="1"/>
  <c r="Z74" i="1"/>
  <c r="Z76" i="1"/>
  <c r="Z62" i="1"/>
  <c r="Z64" i="1"/>
  <c r="Z50" i="1"/>
  <c r="Z52" i="1"/>
  <c r="Z35" i="1"/>
  <c r="Z38" i="1"/>
  <c r="Z40" i="1"/>
  <c r="Y122" i="1"/>
  <c r="Y124" i="1"/>
  <c r="Y110" i="1"/>
  <c r="Y112" i="1"/>
  <c r="Y98" i="1"/>
  <c r="Y100" i="1"/>
  <c r="Y86" i="1"/>
  <c r="Y89" i="1" s="1"/>
  <c r="Y74" i="1"/>
  <c r="Y76" i="1"/>
  <c r="Y62" i="1"/>
  <c r="Y64" i="1"/>
  <c r="Y50" i="1"/>
  <c r="Y52" i="1"/>
  <c r="Y35" i="1"/>
  <c r="Y38" i="1"/>
  <c r="Y40" i="1"/>
  <c r="Y19" i="1"/>
  <c r="Y28" i="1" s="1"/>
  <c r="X122" i="1"/>
  <c r="X124" i="1"/>
  <c r="X110" i="1"/>
  <c r="X112" i="1"/>
  <c r="X98" i="1"/>
  <c r="X100" i="1"/>
  <c r="X86" i="1"/>
  <c r="X89" i="1" s="1"/>
  <c r="X74" i="1"/>
  <c r="X76" i="1"/>
  <c r="X62" i="1"/>
  <c r="X64" i="1"/>
  <c r="X50" i="1"/>
  <c r="X52" i="1"/>
  <c r="X35" i="1"/>
  <c r="X38" i="1"/>
  <c r="X40" i="1"/>
  <c r="X19" i="1"/>
  <c r="X28" i="1" s="1"/>
  <c r="W122" i="1"/>
  <c r="W124" i="1"/>
  <c r="W110" i="1"/>
  <c r="W112" i="1"/>
  <c r="W98" i="1"/>
  <c r="W86" i="1"/>
  <c r="W89" i="1" s="1"/>
  <c r="W74" i="1"/>
  <c r="W76" i="1"/>
  <c r="W62" i="1"/>
  <c r="W64" i="1"/>
  <c r="W50" i="1"/>
  <c r="W52" i="1"/>
  <c r="W35" i="1"/>
  <c r="W38" i="1"/>
  <c r="W40" i="1"/>
  <c r="W19" i="1"/>
  <c r="W28" i="1" s="1"/>
  <c r="V122" i="1"/>
  <c r="V124" i="1"/>
  <c r="V110" i="1"/>
  <c r="V112" i="1"/>
  <c r="V98" i="1"/>
  <c r="V86" i="1"/>
  <c r="V89" i="1" s="1"/>
  <c r="V74" i="1"/>
  <c r="V76" i="1"/>
  <c r="V62" i="1"/>
  <c r="V50" i="1"/>
  <c r="V52" i="1"/>
  <c r="V35" i="1"/>
  <c r="V38" i="1"/>
  <c r="V40" i="1"/>
  <c r="V19" i="1"/>
  <c r="V28" i="1" s="1"/>
  <c r="U122" i="1"/>
  <c r="U124" i="1"/>
  <c r="U110" i="1"/>
  <c r="U112" i="1"/>
  <c r="U98" i="1"/>
  <c r="U86" i="1"/>
  <c r="U89" i="1" s="1"/>
  <c r="U74" i="1"/>
  <c r="U76" i="1"/>
  <c r="U62" i="1"/>
  <c r="U64" i="1"/>
  <c r="U50" i="1"/>
  <c r="U52" i="1"/>
  <c r="U38" i="1"/>
  <c r="U40" i="1"/>
  <c r="U19" i="1"/>
  <c r="U28" i="1" s="1"/>
  <c r="T122" i="1"/>
  <c r="T110" i="1"/>
  <c r="T98" i="1"/>
  <c r="T86" i="1"/>
  <c r="T74" i="1"/>
  <c r="T62" i="1"/>
  <c r="T50" i="1"/>
  <c r="T38" i="1"/>
  <c r="R112" i="1"/>
  <c r="Z19" i="1"/>
  <c r="Z28" i="1" s="1"/>
  <c r="T89" i="1" l="1"/>
  <c r="O53" i="1"/>
  <c r="L113" i="1"/>
  <c r="N41" i="1"/>
  <c r="O41" i="1"/>
  <c r="C11" i="2"/>
  <c r="P119" i="1"/>
  <c r="P122" i="1"/>
  <c r="C12" i="2"/>
  <c r="C4" i="2"/>
  <c r="C6" i="2"/>
  <c r="T59" i="1"/>
  <c r="T65" i="1" s="1"/>
  <c r="O101" i="1"/>
  <c r="P18" i="1"/>
  <c r="P19" i="1" s="1"/>
  <c r="P28" i="1" s="1"/>
  <c r="M65" i="1"/>
  <c r="P47" i="1"/>
  <c r="P53" i="1" s="1"/>
  <c r="P83" i="1"/>
  <c r="M53" i="1"/>
  <c r="P59" i="1"/>
  <c r="P71" i="1"/>
  <c r="T40" i="1"/>
  <c r="T41" i="1" s="1"/>
  <c r="D6" i="2"/>
  <c r="P124" i="1"/>
  <c r="L125" i="1"/>
  <c r="T119" i="1"/>
  <c r="T125" i="1" s="1"/>
  <c r="M77" i="1"/>
  <c r="P40" i="1"/>
  <c r="T18" i="1"/>
  <c r="T19" i="1" s="1"/>
  <c r="T28" i="1" s="1"/>
  <c r="L18" i="1"/>
  <c r="L19" i="1" s="1"/>
  <c r="L28" i="1" s="1"/>
  <c r="L53" i="1"/>
  <c r="M41" i="1"/>
  <c r="L41" i="1"/>
  <c r="P62" i="1"/>
  <c r="N113" i="1"/>
  <c r="R41" i="1"/>
  <c r="P38" i="1"/>
  <c r="N125" i="1"/>
  <c r="O77" i="1"/>
  <c r="M113" i="1"/>
  <c r="N53" i="1"/>
  <c r="P35" i="1"/>
  <c r="S41" i="1"/>
  <c r="S101" i="1"/>
  <c r="Y77" i="1"/>
  <c r="W53" i="1"/>
  <c r="W77" i="1"/>
  <c r="Z41" i="1"/>
  <c r="AA65" i="1"/>
  <c r="S77" i="1"/>
  <c r="S125" i="1"/>
  <c r="Q65" i="1"/>
  <c r="Z65" i="1"/>
  <c r="Y113" i="1"/>
  <c r="Y65" i="1"/>
  <c r="P86" i="1"/>
  <c r="W125" i="1"/>
  <c r="X113" i="1"/>
  <c r="W113" i="1"/>
  <c r="X53" i="1"/>
  <c r="Y101" i="1"/>
  <c r="AA113" i="1"/>
  <c r="AA53" i="1"/>
  <c r="AA77" i="1"/>
  <c r="AA101" i="1"/>
  <c r="S113" i="1"/>
  <c r="R65" i="1"/>
  <c r="R101" i="1"/>
  <c r="P74" i="1"/>
  <c r="U125" i="1"/>
  <c r="Q101" i="1"/>
  <c r="L77" i="1"/>
  <c r="U41" i="1"/>
  <c r="M125" i="1"/>
  <c r="N65" i="1"/>
  <c r="S53" i="1"/>
  <c r="W41" i="1"/>
  <c r="W101" i="1"/>
  <c r="X65" i="1"/>
  <c r="Z53" i="1"/>
  <c r="Z77" i="1"/>
  <c r="Z125" i="1"/>
  <c r="S65" i="1"/>
  <c r="R53" i="1"/>
  <c r="O65" i="1"/>
  <c r="V113" i="1"/>
  <c r="W65" i="1"/>
  <c r="Y41" i="1"/>
  <c r="Y125" i="1"/>
  <c r="Z113" i="1"/>
  <c r="Q125" i="1"/>
  <c r="Q41" i="1"/>
  <c r="L65" i="1"/>
  <c r="T101" i="1"/>
  <c r="Z101" i="1"/>
  <c r="R77" i="1"/>
  <c r="R113" i="1"/>
  <c r="P101" i="1"/>
  <c r="X41" i="1"/>
  <c r="X101" i="1"/>
  <c r="AA41" i="1"/>
  <c r="U101" i="1"/>
  <c r="V77" i="1"/>
  <c r="X77" i="1"/>
  <c r="X125" i="1"/>
  <c r="Y53" i="1"/>
  <c r="AA125" i="1"/>
  <c r="P113" i="1"/>
  <c r="Q77" i="1"/>
  <c r="T77" i="1"/>
  <c r="U65" i="1"/>
  <c r="U113" i="1"/>
  <c r="V101" i="1"/>
  <c r="R125" i="1"/>
  <c r="Q113" i="1"/>
  <c r="Q53" i="1"/>
  <c r="V41" i="1"/>
  <c r="V65" i="1"/>
  <c r="V125" i="1"/>
  <c r="V53" i="1"/>
  <c r="T53" i="1"/>
  <c r="U53" i="1"/>
  <c r="U77" i="1"/>
  <c r="T112" i="1"/>
  <c r="T113" i="1" s="1"/>
  <c r="P89" i="1" l="1"/>
  <c r="P125" i="1"/>
  <c r="L126" i="1"/>
  <c r="L127" i="1" s="1"/>
  <c r="B16" i="2"/>
  <c r="P77" i="1"/>
  <c r="P65" i="1"/>
  <c r="P41" i="1"/>
  <c r="N126" i="1"/>
  <c r="N127" i="1" s="1"/>
  <c r="M126" i="1"/>
  <c r="M127" i="1" s="1"/>
  <c r="W126" i="1"/>
  <c r="Z126" i="1"/>
  <c r="Z127" i="1" s="1"/>
  <c r="O126" i="1"/>
  <c r="O127" i="1" s="1"/>
  <c r="Y126" i="1"/>
  <c r="Y127" i="1" s="1"/>
  <c r="S6" i="4" s="1"/>
  <c r="S7" i="4" s="1"/>
  <c r="S126" i="1"/>
  <c r="R126" i="1"/>
  <c r="Q126" i="1"/>
  <c r="U126" i="1"/>
  <c r="V126" i="1"/>
  <c r="AA126" i="1"/>
  <c r="AA127" i="1" s="1"/>
  <c r="X126" i="1"/>
  <c r="X127" i="1" s="1"/>
  <c r="R6" i="4" s="1"/>
  <c r="R7" i="4" s="1"/>
  <c r="T126" i="1"/>
  <c r="C16" i="2"/>
  <c r="W127" i="1" l="1"/>
  <c r="Q6" i="4" s="1"/>
  <c r="Q7" i="4" s="1"/>
  <c r="V127" i="1"/>
  <c r="T127" i="1"/>
  <c r="N6" i="4" s="1"/>
  <c r="N7" i="4" s="1"/>
  <c r="U127" i="1"/>
  <c r="O6" i="4" s="1"/>
  <c r="O7" i="4" s="1"/>
  <c r="S127" i="1"/>
  <c r="M6" i="4" s="1"/>
  <c r="M7" i="4" s="1"/>
  <c r="R127" i="1"/>
  <c r="L6" i="4" s="1"/>
  <c r="L7" i="4" s="1"/>
  <c r="Q127" i="1"/>
  <c r="G6" i="4"/>
  <c r="G7" i="4" s="1"/>
  <c r="P126" i="1"/>
  <c r="F6" i="4"/>
  <c r="F7" i="4" s="1"/>
  <c r="H6" i="4"/>
  <c r="H7" i="4" s="1"/>
  <c r="I6" i="4"/>
  <c r="I7" i="4" s="1"/>
  <c r="D16" i="2"/>
  <c r="P6" i="4" l="1"/>
  <c r="P7" i="4" s="1"/>
  <c r="P127" i="1"/>
  <c r="J6" i="4" s="1"/>
  <c r="J7" i="4" s="1"/>
  <c r="K6" i="4"/>
  <c r="K7" i="4" s="1"/>
</calcChain>
</file>

<file path=xl/sharedStrings.xml><?xml version="1.0" encoding="utf-8"?>
<sst xmlns="http://schemas.openxmlformats.org/spreadsheetml/2006/main" count="599" uniqueCount="164">
  <si>
    <t>Programos tikslo kodas</t>
  </si>
  <si>
    <t>Uždavinio kodas</t>
  </si>
  <si>
    <t>Priemonės kodas</t>
  </si>
  <si>
    <t>Priemonės pavadinimas</t>
  </si>
  <si>
    <t>Priemonės požymis</t>
  </si>
  <si>
    <t>Funkcinės klasifikacijos kodas</t>
  </si>
  <si>
    <t>Asignavimų valdytojo kodas</t>
  </si>
  <si>
    <t>Priemonės vykdytojo kodas</t>
  </si>
  <si>
    <t>Finansavimo šaltinis</t>
  </si>
  <si>
    <t>Iš viso</t>
  </si>
  <si>
    <t>Išlaidoms</t>
  </si>
  <si>
    <t>01</t>
  </si>
  <si>
    <t>188723322</t>
  </si>
  <si>
    <t>SB</t>
  </si>
  <si>
    <t>KTL</t>
  </si>
  <si>
    <t>03</t>
  </si>
  <si>
    <t>02</t>
  </si>
  <si>
    <t>04</t>
  </si>
  <si>
    <t>05</t>
  </si>
  <si>
    <t>06</t>
  </si>
  <si>
    <t>07</t>
  </si>
  <si>
    <t>08</t>
  </si>
  <si>
    <t>VL</t>
  </si>
  <si>
    <t>Finansavimo šaltiniai</t>
  </si>
  <si>
    <t>KULTŪROS PLĖTROS IR PAVELDO PUOSELĖJIMO PROGRAMOS</t>
  </si>
  <si>
    <t>Sudaryti sąlygas kokybiškam kultūros ir meno sektoriaus paslaugų teikimui BĮ Šilutės rajono savivaldybės F. Bajoraičio viešojoje bibliotekoje</t>
  </si>
  <si>
    <t>Bibliotekos veiklos įgyvendinimas (darbo užmokestis, infrastruktūra ir kt.)</t>
  </si>
  <si>
    <t>Teikti lankytojams mokamas paslaugas</t>
  </si>
  <si>
    <t>Sudaryti sąlygas kokybiškam kultūros ir meno sektoriaus paslaugų teikimui BĮ Šilutės muziejuje</t>
  </si>
  <si>
    <t>Muziejaus veiklos įgyvendinimas (darbo užmokestis, infrastruktūra ir kt.)</t>
  </si>
  <si>
    <t>Projektų įgyvendinimas</t>
  </si>
  <si>
    <t>Sudaryti sąlygas kokybiškam kultūros ir meno sektoriaus paslaugų teikimui BĮ Šilutės kultūros ir pramogų centre</t>
  </si>
  <si>
    <t>Centro veiklos įgyvendinimas (darbo užmokestis, infrastruktūra ir kt.)</t>
  </si>
  <si>
    <t>Sudaryti sąlygas kokybiškam kultūros ir meno sektoriaus paslaugų teikimui BĮ Šilutės kameriniame dramos teatre</t>
  </si>
  <si>
    <t>Sudaryti sąlygas kokybiškam kultūros ir meno sektoriaus paslaugų teikimui BĮ Kintų Vydūno kultūros centre</t>
  </si>
  <si>
    <t>Sudaryti sąlygas kokybiškam kultūros ir meno sektoriaus paslaugų teikimui BĮ Senųjų kaimo tradicijų kultūros centre</t>
  </si>
  <si>
    <t>Sudaryti sąlygas kokybiškam kultūros ir meno sektoriaus paslaugų teikimui BĮ Salos etnokultūros ir informacijos centre</t>
  </si>
  <si>
    <t>Sudaryti sąlygas kokybiškam kultūros ir meno sektoriaus paslaugų teikimui BĮ Žemaičių krašto etnokultūros centre</t>
  </si>
  <si>
    <t>Teatro veiklos įgyvendinimas (darbo užmokestis ir kt.)</t>
  </si>
  <si>
    <t>Premjeros ir spektakliai</t>
  </si>
  <si>
    <t>05 Kultūros plėtros ir paveldo puoselėjimo programa</t>
  </si>
  <si>
    <t>190700188</t>
  </si>
  <si>
    <t>190704770</t>
  </si>
  <si>
    <t>177414328</t>
  </si>
  <si>
    <t>177420039</t>
  </si>
  <si>
    <t>277413750</t>
  </si>
  <si>
    <t>177411894</t>
  </si>
  <si>
    <t>177413564</t>
  </si>
  <si>
    <t>177412124</t>
  </si>
  <si>
    <t>Programos kodas</t>
  </si>
  <si>
    <t>Strateginė sritis 01. Darni kultūros, turizmo ir verslo plėtra</t>
  </si>
  <si>
    <t>Stiprinti kultūrinį potencialą, integruojant į rajono bendruomenės gyvenimą</t>
  </si>
  <si>
    <t xml:space="preserve">Projektų įgyvendinimas </t>
  </si>
  <si>
    <t>Strateginio tikslo kodas</t>
  </si>
  <si>
    <t>Programos pavadinimas</t>
  </si>
  <si>
    <t>Iš jų darbo užmokesčiui</t>
  </si>
  <si>
    <t>Ekonominės klasifikacijos grupės</t>
  </si>
  <si>
    <t>pakeitimai/
(+padidėjimas
-sumažėjimas)</t>
  </si>
  <si>
    <t>1. Iš viso lėšų poreikis:</t>
  </si>
  <si>
    <t>1.1.išlaidoms</t>
  </si>
  <si>
    <t>1.1.1.iš jų darbo užmokesčiui</t>
  </si>
  <si>
    <t>1.2. turtui įsigyti ir finansiniams įsipareigojimams vykdyti</t>
  </si>
  <si>
    <t>2. Finansavimas</t>
  </si>
  <si>
    <t xml:space="preserve"> 2.1.Savivaldybės biudžetas:</t>
  </si>
  <si>
    <t>2.1.1. iš jo: valstybės biudžeto specialioji tikslinė dotacija</t>
  </si>
  <si>
    <t xml:space="preserve"> 2.1.2.iš jo: aplinkos apsaugos rėmimo specialiosios programos lėšos</t>
  </si>
  <si>
    <t>2.1.3. iš jo: visuomenės sveikatos rėmimo specialiosios programos lėšos</t>
  </si>
  <si>
    <t>2.2. Kiti šaltiniai:</t>
  </si>
  <si>
    <t>Kultūros plėtros ir paveldo puoselėjimo programa</t>
  </si>
  <si>
    <t>188723322  190700188  190704770  177414328  177420039  277413750  177411894  177413564</t>
  </si>
  <si>
    <t>Turtui įsigyti ir finansiniams įsipareigojimams vykdyti</t>
  </si>
  <si>
    <r>
      <t xml:space="preserve">Savivaldybės biudžetas </t>
    </r>
    <r>
      <rPr>
        <b/>
        <sz val="10"/>
        <rFont val="Times New Roman"/>
        <family val="1"/>
        <charset val="186"/>
      </rPr>
      <t>SB</t>
    </r>
  </si>
  <si>
    <r>
      <t xml:space="preserve">Skolintos lėšos </t>
    </r>
    <r>
      <rPr>
        <b/>
        <sz val="10"/>
        <rFont val="Times New Roman"/>
        <family val="1"/>
        <charset val="186"/>
      </rPr>
      <t>SL</t>
    </r>
  </si>
  <si>
    <t>SB(SP)</t>
  </si>
  <si>
    <t>SB(VB)</t>
  </si>
  <si>
    <r>
      <t xml:space="preserve">Valstybės investicijų programa </t>
    </r>
    <r>
      <rPr>
        <b/>
        <sz val="10"/>
        <rFont val="Times New Roman"/>
        <family val="1"/>
      </rPr>
      <t>VIP</t>
    </r>
  </si>
  <si>
    <t>Kultūros paveldo objektų apsauga (Paveldosauga)</t>
  </si>
  <si>
    <r>
      <t xml:space="preserve">Valstybės biudžeto specialioji tikslinė dotacija </t>
    </r>
    <r>
      <rPr>
        <b/>
        <sz val="10"/>
        <rFont val="Times New Roman"/>
        <family val="1"/>
        <charset val="186"/>
      </rPr>
      <t>SB(VB)</t>
    </r>
  </si>
  <si>
    <r>
      <t xml:space="preserve">Švietimo įstaigų modernizavimo programa </t>
    </r>
    <r>
      <rPr>
        <b/>
        <sz val="10"/>
        <rFont val="Times New Roman"/>
        <family val="1"/>
      </rPr>
      <t>SB(ŠIMP)</t>
    </r>
  </si>
  <si>
    <r>
      <t xml:space="preserve">Užsienio valstybių, tarptautinių organizacijų ir Europos Sąjungos lėšos </t>
    </r>
    <r>
      <rPr>
        <b/>
        <sz val="10"/>
        <rFont val="Times New Roman"/>
        <family val="1"/>
      </rPr>
      <t>ES, EEE</t>
    </r>
  </si>
  <si>
    <r>
      <t xml:space="preserve">Aplinkos apsaugos rėmimo specialiosios lėšos </t>
    </r>
    <r>
      <rPr>
        <b/>
        <sz val="10"/>
        <rFont val="Times New Roman"/>
        <family val="1"/>
        <charset val="186"/>
      </rPr>
      <t>SB(AA)</t>
    </r>
  </si>
  <si>
    <r>
      <t xml:space="preserve">Pajamos už suteiktas paslaugas </t>
    </r>
    <r>
      <rPr>
        <b/>
        <sz val="10"/>
        <rFont val="Times New Roman"/>
        <family val="1"/>
      </rPr>
      <t>SB(SP)</t>
    </r>
  </si>
  <si>
    <r>
      <t xml:space="preserve">Visuomenės sveikatos apsaugos rėmimo specialioji programa </t>
    </r>
    <r>
      <rPr>
        <b/>
        <sz val="10"/>
        <rFont val="Times New Roman"/>
        <family val="1"/>
      </rPr>
      <t>SB(VS)</t>
    </r>
  </si>
  <si>
    <r>
      <t xml:space="preserve">Valstybės lėšos </t>
    </r>
    <r>
      <rPr>
        <b/>
        <sz val="10"/>
        <rFont val="Times New Roman"/>
        <family val="1"/>
      </rPr>
      <t>VL</t>
    </r>
  </si>
  <si>
    <r>
      <t xml:space="preserve">Kitos lėšos </t>
    </r>
    <r>
      <rPr>
        <b/>
        <sz val="10"/>
        <rFont val="Times New Roman"/>
        <family val="1"/>
      </rPr>
      <t>KTL</t>
    </r>
  </si>
  <si>
    <r>
      <t xml:space="preserve">Kelių priežiūros ir plėtros programa </t>
    </r>
    <r>
      <rPr>
        <b/>
        <sz val="10"/>
        <rFont val="Times New Roman"/>
        <family val="1"/>
      </rPr>
      <t>KPPP</t>
    </r>
  </si>
  <si>
    <t>2.1.4. iš jo: pajamos už suteiktas paslaugas</t>
  </si>
  <si>
    <t xml:space="preserve">2.2.1. švietimo įstaigų modernizavimo programa </t>
  </si>
  <si>
    <t>2.2.2. skolintos lėšos</t>
  </si>
  <si>
    <t>2.2.5. Valstybės lėšos</t>
  </si>
  <si>
    <t>2.2.6. Kelių priežiūros ir plėtros programos lėšos</t>
  </si>
  <si>
    <t>2.2.7. kitos lėšos</t>
  </si>
  <si>
    <t>tūkst. Eur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</si>
  <si>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tūkst. Eur</t>
  </si>
  <si>
    <t>2.2.3. Valstybės investicijų programa</t>
  </si>
  <si>
    <t>PATVIRTINTA</t>
  </si>
  <si>
    <t>Leidybos finansavimas</t>
  </si>
  <si>
    <t xml:space="preserve">Kultūros paveldo objektų apsaugos priemonių įgyvendinimas </t>
  </si>
  <si>
    <t>Plėtoti kultūrinį ir gamtinį turizmą, panaudojant kultūrinį-istorinį paveldą bei unikalius Pamario krašto gamtos išteklius</t>
  </si>
  <si>
    <t>Užtikrinti kultūros prieinamumą, skatinti renginių įvairovę, stiprinti projektinę veiklą, kultūros vyksmo reprezentaciją</t>
  </si>
  <si>
    <t>08.02.01.02</t>
  </si>
  <si>
    <t>08.02.01.06</t>
  </si>
  <si>
    <t>08.06.01.01</t>
  </si>
  <si>
    <t>08.02.01.08</t>
  </si>
  <si>
    <t>08.02.01.08     08.02.01.06     08.02.01.02  08.06.01.01</t>
  </si>
  <si>
    <t>Šilutės rajono savivaldybės tarybos 2024 m. sausio 25 d.</t>
  </si>
  <si>
    <t>sprendimu Nr. T1-</t>
  </si>
  <si>
    <t>Savivaldybės SPP tikslo / uždavinio / priemonės kodas</t>
  </si>
  <si>
    <t>2023 m. faktas</t>
  </si>
  <si>
    <t>2024 m. poreikis</t>
  </si>
  <si>
    <t>2025 m. poreikis</t>
  </si>
  <si>
    <t>2026 m. poreikis</t>
  </si>
  <si>
    <t>Iš viso uždaviniui</t>
  </si>
  <si>
    <t>Etninės kultūros saugos ir pritaikymo turizmui priemonių, mėgėjų meno kolektyvų finansavimo, rajono strateginių kultūros renginių ir kitų kultūrinių priemonių įgyvendinimas</t>
  </si>
  <si>
    <t>Iš viso tikslui</t>
  </si>
  <si>
    <t>IŠ VISO</t>
  </si>
  <si>
    <t>2024–2026 M. ŠILUTĖS RAJONO SAVIVALDYBĖS</t>
  </si>
  <si>
    <t>Šilutės rajono savivaldybės 2024–2026 m. SVP Kultūros plėtros ir paveldo puoselėjimo programos išlaidų suvestinė</t>
  </si>
  <si>
    <t>08.02.01.01</t>
  </si>
  <si>
    <t>RP - regiono pažangos priemonė (projektas), PP - pažangos priemonė (projektas), TP - tęstinės veiklos priemonė, NF - nefinansinė priemonė</t>
  </si>
  <si>
    <t>TP</t>
  </si>
  <si>
    <t>1.2.7.10  4.4.1.1</t>
  </si>
  <si>
    <t>1.2.1.6  4.4.1.2  4.4.1.5</t>
  </si>
  <si>
    <t>4.4.1.8</t>
  </si>
  <si>
    <t xml:space="preserve">4.4.1.11  4.4.2.3  4.4.2.6 </t>
  </si>
  <si>
    <t>-</t>
  </si>
  <si>
    <t>4.4.1.12</t>
  </si>
  <si>
    <t>4.4.2.8  1.2.7.11  4.4.1.1</t>
  </si>
  <si>
    <t>4.4.1.1  4.4.1.5  1.2.7.1</t>
  </si>
  <si>
    <t>4.4.2.2   1.2.1.1  1.2.7.1</t>
  </si>
  <si>
    <t>1.2.7.11  4.4.1.1  4.4.1.5  4.4.2.5</t>
  </si>
  <si>
    <r>
      <t xml:space="preserve">Viešųjų investicijų plėtros agentūros lėšos </t>
    </r>
    <r>
      <rPr>
        <b/>
        <sz val="10"/>
        <rFont val="Times New Roman"/>
        <family val="1"/>
      </rPr>
      <t>VIPA</t>
    </r>
  </si>
  <si>
    <t>05. Kultūros plėtros ir paveldo puoselėjimo programos lėšų poreikis</t>
  </si>
  <si>
    <t>tūks. Eur</t>
  </si>
  <si>
    <t>1. SAVIVALDYBĖS BIUDŽETAS (įskaitant skolintas lėšas) (SB)</t>
  </si>
  <si>
    <t>1.1. Iš jo, savivaldybės biudžeto lėšos (nuosavos, be ankstesnių metų likučio) (SBN)</t>
  </si>
  <si>
    <t>1.2. Lietuvos Respublikos valstybės biudžeto dotacijos (VB)</t>
  </si>
  <si>
    <t>1.3. Pajamų įmokos ir kitos pajamos (SP)</t>
  </si>
  <si>
    <t>1.4. Europos Sąjungos ir kitos tarptautinės finansinės paramos lėšos (ES)</t>
  </si>
  <si>
    <t>1.5. Skolintos lėšos (SL)</t>
  </si>
  <si>
    <t>1.6. Ankstesnių metų likučiai (AML)</t>
  </si>
  <si>
    <t>2. KITI ŠALTINIAI, IŠ VISO</t>
  </si>
  <si>
    <t>Kiti šaltiniai (Europos Sąjungos finansinė parama projektams įgyvendinti ir kitos teisėtai gautos lėšos, nurodant atskirus šaltinius) (KTL)</t>
  </si>
  <si>
    <t>IŠ VISO programai finansuoti pagal finansavimo šaltinius (1 ir 2 punktai)</t>
  </si>
  <si>
    <t>Iš jų: regioninių pažangos priemonių lėšos (RPP)</t>
  </si>
  <si>
    <t>Asignavimų ir kitų lėšų pokytis, palyginti su ankstesnių metų patvirtintų asignavimų ir kitų lėšų planu</t>
  </si>
  <si>
    <t>05. Kultūros plėtros ir paveldo puoselėjimo programos bendras lėšų poreikis ir numatomi finansavimo šaltiniai</t>
  </si>
  <si>
    <t>2023 m. asignavimai</t>
  </si>
  <si>
    <t xml:space="preserve">2.2.4.Užsienio valstybių, tarptautinių organizacijų ir Europos Sąjungos lėšos </t>
  </si>
  <si>
    <t>1.2.7.9</t>
  </si>
  <si>
    <t>4.4.1.3  4.4.2.1  4.4.2.4</t>
  </si>
  <si>
    <t>1.2.7.11</t>
  </si>
  <si>
    <t xml:space="preserve">1.2.1.1  1.2.1.3  1.2.7.6  1.2.7.7  </t>
  </si>
  <si>
    <t>4.4.1.3</t>
  </si>
  <si>
    <t>TIKSLŲ, PROGRAMŲ, UŽDAVINIŲ, PRIEMONIŲ IR PRIEMONIŲ IŠLAIDŲ SUVESTINĖ</t>
  </si>
  <si>
    <t>Iš viso 05 programai</t>
  </si>
  <si>
    <t>5.1.</t>
  </si>
  <si>
    <t>5.2.</t>
  </si>
  <si>
    <t>5.3.</t>
  </si>
  <si>
    <t>5.8.</t>
  </si>
  <si>
    <t>5.4.</t>
  </si>
  <si>
    <t>5.5.</t>
  </si>
  <si>
    <t>5.7.</t>
  </si>
  <si>
    <t>5.6.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</si>
</sst>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0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color theme="2" tint="-0.249977111117893"/>
      <name val="Times New Roman"/>
      <family val="1"/>
      <charset val="186"/>
    </font>
    <font>
      <sz val="10"/>
      <color indexed="9"/>
      <name val="Times New Roman"/>
      <family val="1"/>
      <charset val="186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1"/>
        <bgColor indexed="26"/>
      </patternFill>
    </fill>
    <fill>
      <patternFill patternType="solid">
        <fgColor indexed="42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 tint="-4.9989318521683403E-2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26"/>
      </patternFill>
    </fill>
    <fill>
      <patternFill patternType="solid">
        <fgColor rgb="FFCCFFFF"/>
        <bgColor indexed="26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theme="0" tint="-0.14999847407452621"/>
        <bgColor indexed="31"/>
      </patternFill>
    </fill>
  </fills>
  <borders count="178">
    <border>
      <left/>
      <right/>
      <top/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ck">
        <color indexed="8"/>
      </bottom>
      <diagonal/>
    </border>
    <border>
      <left/>
      <right style="thick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8"/>
      </right>
      <top/>
      <bottom style="thin">
        <color indexed="8"/>
      </bottom>
      <diagonal/>
    </border>
    <border>
      <left/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ck">
        <color indexed="8"/>
      </bottom>
      <diagonal/>
    </border>
    <border>
      <left/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8"/>
      </bottom>
      <diagonal/>
    </border>
    <border>
      <left style="medium">
        <color indexed="64"/>
      </left>
      <right style="thin">
        <color indexed="64"/>
      </right>
      <top style="thick">
        <color indexed="8"/>
      </top>
      <bottom style="thick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ck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ck">
        <color indexed="8"/>
      </bottom>
      <diagonal/>
    </border>
    <border>
      <left style="thin">
        <color indexed="8"/>
      </left>
      <right style="medium">
        <color indexed="64"/>
      </right>
      <top style="thick">
        <color indexed="8"/>
      </top>
      <bottom style="thick">
        <color indexed="8"/>
      </bottom>
      <diagonal/>
    </border>
    <border>
      <left style="medium">
        <color indexed="64"/>
      </left>
      <right style="thin">
        <color indexed="64"/>
      </right>
      <top style="thick">
        <color indexed="8"/>
      </top>
      <bottom style="medium">
        <color indexed="64"/>
      </bottom>
      <diagonal/>
    </border>
    <border>
      <left/>
      <right style="thin">
        <color indexed="8"/>
      </right>
      <top style="thick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ck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8"/>
      </bottom>
      <diagonal/>
    </border>
    <border>
      <left style="medium">
        <color indexed="64"/>
      </left>
      <right style="medium">
        <color indexed="64"/>
      </right>
      <top style="thick">
        <color indexed="8"/>
      </top>
      <bottom style="thick">
        <color indexed="8"/>
      </bottom>
      <diagonal/>
    </border>
    <border>
      <left style="medium">
        <color indexed="64"/>
      </left>
      <right style="medium">
        <color indexed="64"/>
      </right>
      <top style="thick">
        <color indexed="8"/>
      </top>
      <bottom style="medium">
        <color indexed="64"/>
      </bottom>
      <diagonal/>
    </border>
    <border>
      <left style="medium">
        <color indexed="64"/>
      </left>
      <right style="thick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ck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ck">
        <color indexed="64"/>
      </right>
      <top/>
      <bottom style="thin">
        <color indexed="8"/>
      </bottom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36">
    <xf numFmtId="0" fontId="0" fillId="0" borderId="0" xfId="0"/>
    <xf numFmtId="0" fontId="1" fillId="0" borderId="0" xfId="0" applyFont="1"/>
    <xf numFmtId="0" fontId="1" fillId="2" borderId="0" xfId="0" applyFont="1" applyFill="1" applyAlignment="1">
      <alignment vertical="top"/>
    </xf>
    <xf numFmtId="0" fontId="4" fillId="0" borderId="0" xfId="0" applyFont="1"/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1" fillId="0" borderId="30" xfId="0" applyFont="1" applyBorder="1" applyAlignment="1">
      <alignment horizontal="center" vertical="top" wrapText="1"/>
    </xf>
    <xf numFmtId="0" fontId="1" fillId="0" borderId="31" xfId="0" applyFont="1" applyBorder="1" applyAlignment="1">
      <alignment horizontal="center" vertical="top" wrapText="1"/>
    </xf>
    <xf numFmtId="0" fontId="1" fillId="0" borderId="32" xfId="0" applyFont="1" applyBorder="1" applyAlignment="1">
      <alignment vertical="top" wrapText="1"/>
    </xf>
    <xf numFmtId="0" fontId="1" fillId="2" borderId="0" xfId="0" applyFont="1" applyFill="1"/>
    <xf numFmtId="0" fontId="1" fillId="2" borderId="7" xfId="0" applyFont="1" applyFill="1" applyBorder="1"/>
    <xf numFmtId="2" fontId="1" fillId="0" borderId="0" xfId="0" applyNumberFormat="1" applyFont="1"/>
    <xf numFmtId="0" fontId="1" fillId="0" borderId="0" xfId="0" applyFont="1" applyAlignment="1">
      <alignment horizontal="center" vertical="top"/>
    </xf>
    <xf numFmtId="0" fontId="5" fillId="0" borderId="0" xfId="0" applyFont="1"/>
    <xf numFmtId="0" fontId="6" fillId="0" borderId="0" xfId="0" applyFont="1"/>
    <xf numFmtId="164" fontId="5" fillId="0" borderId="0" xfId="0" applyNumberFormat="1" applyFont="1"/>
    <xf numFmtId="164" fontId="1" fillId="0" borderId="0" xfId="0" applyNumberFormat="1" applyFont="1"/>
    <xf numFmtId="49" fontId="1" fillId="0" borderId="0" xfId="0" applyNumberFormat="1" applyFont="1" applyAlignment="1">
      <alignment horizontal="center" vertical="top"/>
    </xf>
    <xf numFmtId="0" fontId="1" fillId="0" borderId="1" xfId="0" applyFont="1" applyBorder="1"/>
    <xf numFmtId="0" fontId="1" fillId="2" borderId="0" xfId="0" applyFont="1" applyFill="1" applyAlignment="1">
      <alignment horizontal="center" vertical="top"/>
    </xf>
    <xf numFmtId="164" fontId="3" fillId="12" borderId="25" xfId="0" applyNumberFormat="1" applyFont="1" applyFill="1" applyBorder="1" applyAlignment="1">
      <alignment horizontal="center" vertical="top"/>
    </xf>
    <xf numFmtId="164" fontId="3" fillId="12" borderId="30" xfId="0" applyNumberFormat="1" applyFont="1" applyFill="1" applyBorder="1" applyAlignment="1">
      <alignment horizontal="center" vertical="top"/>
    </xf>
    <xf numFmtId="164" fontId="3" fillId="12" borderId="52" xfId="0" applyNumberFormat="1" applyFont="1" applyFill="1" applyBorder="1" applyAlignment="1">
      <alignment horizontal="center" vertical="top"/>
    </xf>
    <xf numFmtId="164" fontId="1" fillId="0" borderId="30" xfId="0" applyNumberFormat="1" applyFont="1" applyBorder="1" applyAlignment="1">
      <alignment horizontal="center" vertical="top"/>
    </xf>
    <xf numFmtId="164" fontId="1" fillId="0" borderId="32" xfId="0" applyNumberFormat="1" applyFont="1" applyBorder="1" applyAlignment="1">
      <alignment horizontal="center" vertical="top"/>
    </xf>
    <xf numFmtId="164" fontId="1" fillId="0" borderId="36" xfId="0" applyNumberFormat="1" applyFont="1" applyBorder="1" applyAlignment="1">
      <alignment horizontal="center" vertical="top"/>
    </xf>
    <xf numFmtId="0" fontId="3" fillId="0" borderId="0" xfId="0" applyFont="1"/>
    <xf numFmtId="164" fontId="3" fillId="12" borderId="70" xfId="0" applyNumberFormat="1" applyFont="1" applyFill="1" applyBorder="1" applyAlignment="1">
      <alignment horizontal="center" vertical="top" wrapText="1"/>
    </xf>
    <xf numFmtId="164" fontId="3" fillId="12" borderId="93" xfId="0" applyNumberFormat="1" applyFont="1" applyFill="1" applyBorder="1" applyAlignment="1">
      <alignment horizontal="center" vertical="top" wrapText="1"/>
    </xf>
    <xf numFmtId="164" fontId="1" fillId="5" borderId="26" xfId="0" applyNumberFormat="1" applyFont="1" applyFill="1" applyBorder="1" applyAlignment="1">
      <alignment horizontal="center" vertical="top" wrapText="1"/>
    </xf>
    <xf numFmtId="164" fontId="1" fillId="0" borderId="113" xfId="0" applyNumberFormat="1" applyFont="1" applyBorder="1" applyAlignment="1">
      <alignment horizontal="center" vertical="top" wrapText="1"/>
    </xf>
    <xf numFmtId="164" fontId="1" fillId="0" borderId="24" xfId="0" applyNumberFormat="1" applyFont="1" applyBorder="1" applyAlignment="1">
      <alignment horizontal="center" vertical="top" wrapText="1"/>
    </xf>
    <xf numFmtId="164" fontId="1" fillId="0" borderId="24" xfId="0" applyNumberFormat="1" applyFont="1" applyBorder="1" applyAlignment="1">
      <alignment horizontal="center" vertical="top"/>
    </xf>
    <xf numFmtId="164" fontId="1" fillId="0" borderId="113" xfId="0" applyNumberFormat="1" applyFont="1" applyBorder="1" applyAlignment="1">
      <alignment horizontal="center" vertical="top"/>
    </xf>
    <xf numFmtId="164" fontId="3" fillId="0" borderId="113" xfId="0" applyNumberFormat="1" applyFont="1" applyBorder="1" applyAlignment="1">
      <alignment horizontal="center" vertical="top" wrapText="1"/>
    </xf>
    <xf numFmtId="164" fontId="1" fillId="0" borderId="114" xfId="0" applyNumberFormat="1" applyFont="1" applyBorder="1" applyAlignment="1">
      <alignment horizontal="center" vertical="top" wrapText="1"/>
    </xf>
    <xf numFmtId="2" fontId="1" fillId="2" borderId="0" xfId="0" applyNumberFormat="1" applyFont="1" applyFill="1"/>
    <xf numFmtId="164" fontId="1" fillId="0" borderId="121" xfId="0" applyNumberFormat="1" applyFont="1" applyBorder="1" applyAlignment="1">
      <alignment horizontal="center" vertical="top" wrapText="1"/>
    </xf>
    <xf numFmtId="164" fontId="1" fillId="0" borderId="33" xfId="0" applyNumberFormat="1" applyFont="1" applyBorder="1" applyAlignment="1">
      <alignment horizontal="center" vertical="top" wrapText="1"/>
    </xf>
    <xf numFmtId="0" fontId="3" fillId="12" borderId="49" xfId="0" applyFont="1" applyFill="1" applyBorder="1" applyAlignment="1">
      <alignment horizontal="center" vertical="center" wrapText="1"/>
    </xf>
    <xf numFmtId="164" fontId="1" fillId="0" borderId="122" xfId="0" applyNumberFormat="1" applyFont="1" applyBorder="1" applyAlignment="1">
      <alignment horizontal="center"/>
    </xf>
    <xf numFmtId="164" fontId="1" fillId="0" borderId="123" xfId="0" applyNumberFormat="1" applyFont="1" applyBorder="1" applyAlignment="1">
      <alignment horizontal="center"/>
    </xf>
    <xf numFmtId="0" fontId="1" fillId="0" borderId="37" xfId="0" applyFont="1" applyBorder="1" applyAlignment="1" applyProtection="1">
      <alignment horizontal="center" vertical="center" textRotation="90"/>
      <protection locked="0"/>
    </xf>
    <xf numFmtId="0" fontId="1" fillId="0" borderId="37" xfId="0" applyFont="1" applyBorder="1" applyAlignment="1" applyProtection="1">
      <alignment horizontal="center" vertical="center" textRotation="90" wrapText="1"/>
      <protection locked="0"/>
    </xf>
    <xf numFmtId="0" fontId="1" fillId="0" borderId="30" xfId="0" applyFont="1" applyBorder="1" applyAlignment="1">
      <alignment horizontal="center" vertical="top"/>
    </xf>
    <xf numFmtId="0" fontId="1" fillId="0" borderId="32" xfId="0" applyFont="1" applyBorder="1" applyAlignment="1">
      <alignment horizontal="center" vertical="top"/>
    </xf>
    <xf numFmtId="164" fontId="3" fillId="12" borderId="32" xfId="0" applyNumberFormat="1" applyFont="1" applyFill="1" applyBorder="1" applyAlignment="1">
      <alignment horizontal="center" vertical="top"/>
    </xf>
    <xf numFmtId="164" fontId="3" fillId="12" borderId="36" xfId="0" applyNumberFormat="1" applyFont="1" applyFill="1" applyBorder="1" applyAlignment="1">
      <alignment horizontal="center" vertical="top"/>
    </xf>
    <xf numFmtId="164" fontId="1" fillId="0" borderId="8" xfId="0" applyNumberFormat="1" applyFont="1" applyBorder="1" applyAlignment="1">
      <alignment horizontal="center" vertical="top"/>
    </xf>
    <xf numFmtId="164" fontId="1" fillId="5" borderId="143" xfId="0" applyNumberFormat="1" applyFont="1" applyFill="1" applyBorder="1" applyAlignment="1">
      <alignment horizontal="center" vertical="top" wrapText="1"/>
    </xf>
    <xf numFmtId="164" fontId="3" fillId="12" borderId="27" xfId="0" applyNumberFormat="1" applyFont="1" applyFill="1" applyBorder="1" applyAlignment="1">
      <alignment horizontal="center" vertical="top" wrapText="1"/>
    </xf>
    <xf numFmtId="164" fontId="3" fillId="0" borderId="144" xfId="0" applyNumberFormat="1" applyFont="1" applyBorder="1" applyAlignment="1">
      <alignment horizontal="center" vertical="top" wrapText="1"/>
    </xf>
    <xf numFmtId="164" fontId="1" fillId="0" borderId="144" xfId="0" applyNumberFormat="1" applyFont="1" applyBorder="1" applyAlignment="1">
      <alignment horizontal="center" vertical="top" wrapText="1"/>
    </xf>
    <xf numFmtId="164" fontId="1" fillId="0" borderId="145" xfId="0" applyNumberFormat="1" applyFont="1" applyBorder="1" applyAlignment="1">
      <alignment horizontal="center" vertical="top" wrapText="1"/>
    </xf>
    <xf numFmtId="164" fontId="3" fillId="0" borderId="146" xfId="0" applyNumberFormat="1" applyFont="1" applyBorder="1" applyAlignment="1">
      <alignment horizontal="center" vertical="top" wrapText="1"/>
    </xf>
    <xf numFmtId="164" fontId="1" fillId="0" borderId="146" xfId="0" applyNumberFormat="1" applyFont="1" applyBorder="1" applyAlignment="1">
      <alignment horizontal="center" vertical="top" wrapText="1"/>
    </xf>
    <xf numFmtId="164" fontId="1" fillId="0" borderId="147" xfId="0" applyNumberFormat="1" applyFont="1" applyBorder="1" applyAlignment="1">
      <alignment horizontal="center" vertical="top" wrapText="1"/>
    </xf>
    <xf numFmtId="164" fontId="1" fillId="0" borderId="9" xfId="0" applyNumberFormat="1" applyFont="1" applyBorder="1" applyAlignment="1">
      <alignment horizontal="center"/>
    </xf>
    <xf numFmtId="164" fontId="1" fillId="0" borderId="19" xfId="0" applyNumberFormat="1" applyFont="1" applyBorder="1" applyAlignment="1">
      <alignment horizontal="center"/>
    </xf>
    <xf numFmtId="0" fontId="3" fillId="12" borderId="56" xfId="0" applyFont="1" applyFill="1" applyBorder="1" applyAlignment="1">
      <alignment horizontal="center" vertical="center" wrapText="1"/>
    </xf>
    <xf numFmtId="0" fontId="3" fillId="12" borderId="119" xfId="0" applyFont="1" applyFill="1" applyBorder="1" applyAlignment="1">
      <alignment horizontal="center" vertical="center" wrapText="1"/>
    </xf>
    <xf numFmtId="164" fontId="1" fillId="0" borderId="124" xfId="0" applyNumberFormat="1" applyFont="1" applyBorder="1" applyAlignment="1">
      <alignment horizontal="center"/>
    </xf>
    <xf numFmtId="164" fontId="1" fillId="0" borderId="100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 vertical="top"/>
    </xf>
    <xf numFmtId="164" fontId="1" fillId="0" borderId="19" xfId="0" applyNumberFormat="1" applyFont="1" applyBorder="1" applyAlignment="1">
      <alignment horizontal="center" vertical="top"/>
    </xf>
    <xf numFmtId="164" fontId="3" fillId="12" borderId="125" xfId="0" applyNumberFormat="1" applyFont="1" applyFill="1" applyBorder="1" applyAlignment="1">
      <alignment horizontal="center"/>
    </xf>
    <xf numFmtId="164" fontId="3" fillId="12" borderId="108" xfId="0" applyNumberFormat="1" applyFont="1" applyFill="1" applyBorder="1" applyAlignment="1">
      <alignment horizontal="center"/>
    </xf>
    <xf numFmtId="0" fontId="1" fillId="0" borderId="25" xfId="0" applyFont="1" applyBorder="1" applyAlignment="1">
      <alignment horizontal="center" vertical="top" wrapText="1"/>
    </xf>
    <xf numFmtId="0" fontId="1" fillId="0" borderId="36" xfId="0" applyFont="1" applyBorder="1" applyAlignment="1">
      <alignment horizontal="center" vertical="top" wrapText="1"/>
    </xf>
    <xf numFmtId="49" fontId="9" fillId="2" borderId="0" xfId="0" applyNumberFormat="1" applyFont="1" applyFill="1"/>
    <xf numFmtId="0" fontId="7" fillId="2" borderId="0" xfId="0" applyFont="1" applyFill="1" applyAlignment="1">
      <alignment vertical="top" wrapText="1"/>
    </xf>
    <xf numFmtId="0" fontId="7" fillId="2" borderId="0" xfId="0" applyFont="1" applyFill="1" applyAlignment="1">
      <alignment horizontal="right" vertical="top" wrapText="1"/>
    </xf>
    <xf numFmtId="0" fontId="7" fillId="2" borderId="2" xfId="0" applyFont="1" applyFill="1" applyBorder="1" applyAlignment="1">
      <alignment horizontal="right" vertical="top" wrapText="1"/>
    </xf>
    <xf numFmtId="0" fontId="9" fillId="2" borderId="2" xfId="0" applyFont="1" applyFill="1" applyBorder="1" applyAlignment="1">
      <alignment horizontal="center" vertical="top" wrapText="1"/>
    </xf>
    <xf numFmtId="0" fontId="9" fillId="2" borderId="0" xfId="0" applyFont="1" applyFill="1" applyAlignment="1">
      <alignment vertical="top"/>
    </xf>
    <xf numFmtId="0" fontId="9" fillId="0" borderId="17" xfId="0" applyFont="1" applyBorder="1" applyAlignment="1">
      <alignment wrapText="1"/>
    </xf>
    <xf numFmtId="0" fontId="9" fillId="2" borderId="3" xfId="0" applyFont="1" applyFill="1" applyBorder="1" applyAlignment="1">
      <alignment horizontal="center" vertical="top" wrapText="1"/>
    </xf>
    <xf numFmtId="0" fontId="9" fillId="0" borderId="102" xfId="0" applyFont="1" applyBorder="1" applyAlignment="1">
      <alignment horizontal="center" vertical="center" textRotation="90" wrapText="1"/>
    </xf>
    <xf numFmtId="0" fontId="9" fillId="8" borderId="102" xfId="0" applyFont="1" applyFill="1" applyBorder="1" applyAlignment="1">
      <alignment horizontal="center" vertical="center" textRotation="90" wrapText="1"/>
    </xf>
    <xf numFmtId="0" fontId="9" fillId="2" borderId="102" xfId="0" applyFont="1" applyFill="1" applyBorder="1" applyAlignment="1">
      <alignment horizontal="center" vertical="center" textRotation="90" wrapText="1"/>
    </xf>
    <xf numFmtId="0" fontId="9" fillId="2" borderId="4" xfId="0" applyFont="1" applyFill="1" applyBorder="1" applyAlignment="1">
      <alignment horizontal="center" vertical="top" textRotation="90"/>
    </xf>
    <xf numFmtId="49" fontId="9" fillId="0" borderId="30" xfId="0" applyNumberFormat="1" applyFont="1" applyBorder="1" applyAlignment="1">
      <alignment horizontal="center" vertical="top"/>
    </xf>
    <xf numFmtId="0" fontId="9" fillId="2" borderId="16" xfId="0" applyFont="1" applyFill="1" applyBorder="1" applyAlignment="1">
      <alignment horizontal="center" vertical="top" wrapText="1"/>
    </xf>
    <xf numFmtId="49" fontId="7" fillId="17" borderId="30" xfId="0" applyNumberFormat="1" applyFont="1" applyFill="1" applyBorder="1" applyAlignment="1">
      <alignment horizontal="center" vertical="top"/>
    </xf>
    <xf numFmtId="49" fontId="7" fillId="4" borderId="32" xfId="0" applyNumberFormat="1" applyFont="1" applyFill="1" applyBorder="1" applyAlignment="1">
      <alignment horizontal="center" vertical="top" wrapText="1"/>
    </xf>
    <xf numFmtId="49" fontId="7" fillId="4" borderId="48" xfId="0" applyNumberFormat="1" applyFont="1" applyFill="1" applyBorder="1" applyAlignment="1">
      <alignment horizontal="center" vertical="top"/>
    </xf>
    <xf numFmtId="49" fontId="7" fillId="3" borderId="49" xfId="0" applyNumberFormat="1" applyFont="1" applyFill="1" applyBorder="1" applyAlignment="1">
      <alignment horizontal="center" vertical="top"/>
    </xf>
    <xf numFmtId="0" fontId="9" fillId="2" borderId="85" xfId="0" applyFont="1" applyFill="1" applyBorder="1" applyAlignment="1">
      <alignment horizontal="center" vertical="center" wrapText="1"/>
    </xf>
    <xf numFmtId="164" fontId="9" fillId="2" borderId="94" xfId="0" applyNumberFormat="1" applyFont="1" applyFill="1" applyBorder="1" applyAlignment="1">
      <alignment horizontal="center" vertical="center"/>
    </xf>
    <xf numFmtId="164" fontId="9" fillId="2" borderId="95" xfId="0" applyNumberFormat="1" applyFont="1" applyFill="1" applyBorder="1" applyAlignment="1">
      <alignment horizontal="center" vertical="center"/>
    </xf>
    <xf numFmtId="164" fontId="9" fillId="2" borderId="96" xfId="0" applyNumberFormat="1" applyFont="1" applyFill="1" applyBorder="1" applyAlignment="1">
      <alignment horizontal="center" vertical="center"/>
    </xf>
    <xf numFmtId="164" fontId="9" fillId="2" borderId="97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top" wrapText="1"/>
    </xf>
    <xf numFmtId="0" fontId="9" fillId="2" borderId="71" xfId="0" applyFont="1" applyFill="1" applyBorder="1" applyAlignment="1">
      <alignment horizontal="center" vertical="center" wrapText="1"/>
    </xf>
    <xf numFmtId="164" fontId="9" fillId="2" borderId="146" xfId="0" applyNumberFormat="1" applyFont="1" applyFill="1" applyBorder="1" applyAlignment="1">
      <alignment horizontal="center" vertical="center"/>
    </xf>
    <xf numFmtId="164" fontId="9" fillId="2" borderId="143" xfId="0" applyNumberFormat="1" applyFont="1" applyFill="1" applyBorder="1" applyAlignment="1">
      <alignment horizontal="center" vertical="center"/>
    </xf>
    <xf numFmtId="164" fontId="9" fillId="2" borderId="23" xfId="0" applyNumberFormat="1" applyFont="1" applyFill="1" applyBorder="1" applyAlignment="1">
      <alignment horizontal="center" vertical="center"/>
    </xf>
    <xf numFmtId="0" fontId="9" fillId="2" borderId="115" xfId="0" applyFont="1" applyFill="1" applyBorder="1" applyAlignment="1">
      <alignment horizontal="center" vertical="center" wrapText="1"/>
    </xf>
    <xf numFmtId="164" fontId="9" fillId="2" borderId="33" xfId="0" applyNumberFormat="1" applyFont="1" applyFill="1" applyBorder="1" applyAlignment="1">
      <alignment horizontal="center" vertical="center"/>
    </xf>
    <xf numFmtId="164" fontId="9" fillId="2" borderId="34" xfId="0" applyNumberFormat="1" applyFont="1" applyFill="1" applyBorder="1" applyAlignment="1">
      <alignment horizontal="center" vertical="center"/>
    </xf>
    <xf numFmtId="164" fontId="9" fillId="2" borderId="35" xfId="0" applyNumberFormat="1" applyFont="1" applyFill="1" applyBorder="1" applyAlignment="1">
      <alignment horizontal="center" vertical="center"/>
    </xf>
    <xf numFmtId="164" fontId="9" fillId="2" borderId="72" xfId="0" applyNumberFormat="1" applyFont="1" applyFill="1" applyBorder="1" applyAlignment="1">
      <alignment horizontal="center" vertical="center"/>
    </xf>
    <xf numFmtId="0" fontId="7" fillId="10" borderId="106" xfId="0" applyFont="1" applyFill="1" applyBorder="1" applyAlignment="1">
      <alignment horizontal="center" vertical="top"/>
    </xf>
    <xf numFmtId="164" fontId="7" fillId="10" borderId="99" xfId="0" applyNumberFormat="1" applyFont="1" applyFill="1" applyBorder="1" applyAlignment="1">
      <alignment horizontal="center" vertical="top"/>
    </xf>
    <xf numFmtId="164" fontId="7" fillId="10" borderId="80" xfId="0" applyNumberFormat="1" applyFont="1" applyFill="1" applyBorder="1" applyAlignment="1">
      <alignment horizontal="center" vertical="top"/>
    </xf>
    <xf numFmtId="164" fontId="7" fillId="10" borderId="92" xfId="0" applyNumberFormat="1" applyFont="1" applyFill="1" applyBorder="1" applyAlignment="1">
      <alignment horizontal="center" vertical="top"/>
    </xf>
    <xf numFmtId="165" fontId="7" fillId="3" borderId="51" xfId="0" applyNumberFormat="1" applyFont="1" applyFill="1" applyBorder="1" applyAlignment="1">
      <alignment horizontal="center" vertical="center"/>
    </xf>
    <xf numFmtId="165" fontId="7" fillId="3" borderId="32" xfId="0" applyNumberFormat="1" applyFont="1" applyFill="1" applyBorder="1" applyAlignment="1">
      <alignment horizontal="center" vertical="center"/>
    </xf>
    <xf numFmtId="165" fontId="7" fillId="3" borderId="52" xfId="0" applyNumberFormat="1" applyFont="1" applyFill="1" applyBorder="1" applyAlignment="1">
      <alignment horizontal="center" vertical="center"/>
    </xf>
    <xf numFmtId="164" fontId="9" fillId="2" borderId="116" xfId="0" applyNumberFormat="1" applyFont="1" applyFill="1" applyBorder="1" applyAlignment="1">
      <alignment horizontal="center" vertical="center"/>
    </xf>
    <xf numFmtId="164" fontId="9" fillId="2" borderId="88" xfId="0" applyNumberFormat="1" applyFont="1" applyFill="1" applyBorder="1" applyAlignment="1">
      <alignment horizontal="center" vertical="center"/>
    </xf>
    <xf numFmtId="164" fontId="9" fillId="2" borderId="100" xfId="0" applyNumberFormat="1" applyFont="1" applyFill="1" applyBorder="1" applyAlignment="1">
      <alignment horizontal="center" vertical="center"/>
    </xf>
    <xf numFmtId="164" fontId="9" fillId="2" borderId="89" xfId="0" applyNumberFormat="1" applyFont="1" applyFill="1" applyBorder="1" applyAlignment="1">
      <alignment horizontal="center" vertical="center"/>
    </xf>
    <xf numFmtId="164" fontId="9" fillId="2" borderId="103" xfId="0" applyNumberFormat="1" applyFont="1" applyFill="1" applyBorder="1" applyAlignment="1">
      <alignment horizontal="center" vertical="center"/>
    </xf>
    <xf numFmtId="164" fontId="9" fillId="2" borderId="102" xfId="0" applyNumberFormat="1" applyFont="1" applyFill="1" applyBorder="1" applyAlignment="1">
      <alignment horizontal="center" vertical="center"/>
    </xf>
    <xf numFmtId="164" fontId="9" fillId="2" borderId="108" xfId="0" applyNumberFormat="1" applyFont="1" applyFill="1" applyBorder="1" applyAlignment="1">
      <alignment horizontal="center" vertical="center"/>
    </xf>
    <xf numFmtId="164" fontId="9" fillId="2" borderId="75" xfId="0" applyNumberFormat="1" applyFont="1" applyFill="1" applyBorder="1" applyAlignment="1">
      <alignment horizontal="center" vertical="center"/>
    </xf>
    <xf numFmtId="164" fontId="9" fillId="2" borderId="76" xfId="0" applyNumberFormat="1" applyFont="1" applyFill="1" applyBorder="1" applyAlignment="1">
      <alignment horizontal="center" vertical="center"/>
    </xf>
    <xf numFmtId="0" fontId="7" fillId="10" borderId="106" xfId="0" applyFont="1" applyFill="1" applyBorder="1" applyAlignment="1">
      <alignment horizontal="center" vertical="top" wrapText="1"/>
    </xf>
    <xf numFmtId="164" fontId="7" fillId="10" borderId="90" xfId="0" applyNumberFormat="1" applyFont="1" applyFill="1" applyBorder="1" applyAlignment="1">
      <alignment horizontal="center" vertical="top" wrapText="1"/>
    </xf>
    <xf numFmtId="164" fontId="7" fillId="10" borderId="78" xfId="0" applyNumberFormat="1" applyFont="1" applyFill="1" applyBorder="1" applyAlignment="1">
      <alignment horizontal="center" vertical="top" wrapText="1"/>
    </xf>
    <xf numFmtId="164" fontId="7" fillId="10" borderId="92" xfId="0" applyNumberFormat="1" applyFont="1" applyFill="1" applyBorder="1" applyAlignment="1">
      <alignment horizontal="center" vertical="top" wrapText="1"/>
    </xf>
    <xf numFmtId="164" fontId="7" fillId="10" borderId="90" xfId="0" applyNumberFormat="1" applyFont="1" applyFill="1" applyBorder="1" applyAlignment="1">
      <alignment horizontal="center" vertical="top"/>
    </xf>
    <xf numFmtId="164" fontId="7" fillId="10" borderId="83" xfId="0" applyNumberFormat="1" applyFont="1" applyFill="1" applyBorder="1" applyAlignment="1">
      <alignment horizontal="center" vertical="top"/>
    </xf>
    <xf numFmtId="164" fontId="7" fillId="10" borderId="82" xfId="0" applyNumberFormat="1" applyFont="1" applyFill="1" applyBorder="1" applyAlignment="1">
      <alignment horizontal="center" vertical="top"/>
    </xf>
    <xf numFmtId="164" fontId="7" fillId="10" borderId="107" xfId="0" applyNumberFormat="1" applyFont="1" applyFill="1" applyBorder="1" applyAlignment="1">
      <alignment horizontal="center" vertical="top"/>
    </xf>
    <xf numFmtId="164" fontId="7" fillId="10" borderId="78" xfId="0" applyNumberFormat="1" applyFont="1" applyFill="1" applyBorder="1" applyAlignment="1">
      <alignment horizontal="center" vertical="top"/>
    </xf>
    <xf numFmtId="0" fontId="9" fillId="0" borderId="85" xfId="0" applyFont="1" applyBorder="1" applyAlignment="1">
      <alignment horizontal="center" vertical="center" wrapText="1"/>
    </xf>
    <xf numFmtId="164" fontId="9" fillId="0" borderId="116" xfId="0" applyNumberFormat="1" applyFont="1" applyBorder="1" applyAlignment="1">
      <alignment horizontal="center" vertical="center"/>
    </xf>
    <xf numFmtId="164" fontId="9" fillId="0" borderId="88" xfId="0" applyNumberFormat="1" applyFont="1" applyBorder="1" applyAlignment="1">
      <alignment horizontal="center" vertical="center"/>
    </xf>
    <xf numFmtId="164" fontId="9" fillId="0" borderId="100" xfId="0" applyNumberFormat="1" applyFont="1" applyBorder="1" applyAlignment="1">
      <alignment horizontal="center" vertical="center"/>
    </xf>
    <xf numFmtId="164" fontId="9" fillId="0" borderId="89" xfId="0" applyNumberFormat="1" applyFont="1" applyBorder="1" applyAlignment="1">
      <alignment horizontal="center" vertical="center"/>
    </xf>
    <xf numFmtId="0" fontId="9" fillId="0" borderId="115" xfId="0" applyFont="1" applyBorder="1" applyAlignment="1">
      <alignment horizontal="center" vertical="center" wrapText="1"/>
    </xf>
    <xf numFmtId="164" fontId="9" fillId="0" borderId="104" xfId="0" applyNumberFormat="1" applyFont="1" applyBorder="1" applyAlignment="1">
      <alignment horizontal="center" vertical="center"/>
    </xf>
    <xf numFmtId="164" fontId="9" fillId="0" borderId="148" xfId="0" applyNumberFormat="1" applyFont="1" applyBorder="1" applyAlignment="1">
      <alignment horizontal="center" vertical="center"/>
    </xf>
    <xf numFmtId="164" fontId="9" fillId="0" borderId="22" xfId="0" applyNumberFormat="1" applyFont="1" applyBorder="1" applyAlignment="1">
      <alignment horizontal="center" vertical="center"/>
    </xf>
    <xf numFmtId="164" fontId="9" fillId="0" borderId="66" xfId="0" applyNumberFormat="1" applyFont="1" applyBorder="1" applyAlignment="1">
      <alignment horizontal="center" vertical="center"/>
    </xf>
    <xf numFmtId="164" fontId="9" fillId="0" borderId="12" xfId="0" applyNumberFormat="1" applyFont="1" applyBorder="1" applyAlignment="1">
      <alignment horizontal="center" vertical="center"/>
    </xf>
    <xf numFmtId="0" fontId="7" fillId="11" borderId="42" xfId="0" applyFont="1" applyFill="1" applyBorder="1" applyAlignment="1">
      <alignment horizontal="center" vertical="top" wrapText="1"/>
    </xf>
    <xf numFmtId="164" fontId="7" fillId="11" borderId="109" xfId="0" applyNumberFormat="1" applyFont="1" applyFill="1" applyBorder="1" applyAlignment="1">
      <alignment horizontal="center" vertical="top" wrapText="1"/>
    </xf>
    <xf numFmtId="164" fontId="7" fillId="11" borderId="91" xfId="0" applyNumberFormat="1" applyFont="1" applyFill="1" applyBorder="1" applyAlignment="1">
      <alignment horizontal="center" vertical="top" wrapText="1"/>
    </xf>
    <xf numFmtId="164" fontId="7" fillId="11" borderId="98" xfId="0" applyNumberFormat="1" applyFont="1" applyFill="1" applyBorder="1" applyAlignment="1">
      <alignment horizontal="center" vertical="top" wrapText="1"/>
    </xf>
    <xf numFmtId="165" fontId="7" fillId="3" borderId="109" xfId="0" applyNumberFormat="1" applyFont="1" applyFill="1" applyBorder="1" applyAlignment="1">
      <alignment horizontal="center" vertical="center"/>
    </xf>
    <xf numFmtId="165" fontId="7" fillId="3" borderId="91" xfId="0" applyNumberFormat="1" applyFont="1" applyFill="1" applyBorder="1" applyAlignment="1">
      <alignment horizontal="center" vertical="center"/>
    </xf>
    <xf numFmtId="165" fontId="7" fillId="3" borderId="98" xfId="0" applyNumberFormat="1" applyFont="1" applyFill="1" applyBorder="1" applyAlignment="1">
      <alignment horizontal="center" vertical="center"/>
    </xf>
    <xf numFmtId="164" fontId="7" fillId="4" borderId="30" xfId="0" applyNumberFormat="1" applyFont="1" applyFill="1" applyBorder="1" applyAlignment="1">
      <alignment horizontal="center" vertical="center"/>
    </xf>
    <xf numFmtId="164" fontId="7" fillId="4" borderId="32" xfId="0" applyNumberFormat="1" applyFont="1" applyFill="1" applyBorder="1" applyAlignment="1">
      <alignment horizontal="center" vertical="center"/>
    </xf>
    <xf numFmtId="164" fontId="7" fillId="4" borderId="36" xfId="0" applyNumberFormat="1" applyFont="1" applyFill="1" applyBorder="1" applyAlignment="1">
      <alignment horizontal="center" vertical="center"/>
    </xf>
    <xf numFmtId="49" fontId="7" fillId="4" borderId="32" xfId="0" applyNumberFormat="1" applyFont="1" applyFill="1" applyBorder="1" applyAlignment="1">
      <alignment horizontal="center" vertical="top"/>
    </xf>
    <xf numFmtId="164" fontId="9" fillId="0" borderId="78" xfId="0" applyNumberFormat="1" applyFont="1" applyBorder="1" applyAlignment="1">
      <alignment horizontal="center" vertical="center"/>
    </xf>
    <xf numFmtId="164" fontId="9" fillId="0" borderId="99" xfId="0" applyNumberFormat="1" applyFont="1" applyBorder="1" applyAlignment="1">
      <alignment horizontal="center" vertical="center"/>
    </xf>
    <xf numFmtId="164" fontId="9" fillId="0" borderId="80" xfId="0" applyNumberFormat="1" applyFont="1" applyBorder="1" applyAlignment="1">
      <alignment horizontal="center" vertical="center"/>
    </xf>
    <xf numFmtId="0" fontId="9" fillId="2" borderId="117" xfId="0" applyFont="1" applyFill="1" applyBorder="1" applyAlignment="1">
      <alignment horizontal="center" vertical="center" wrapText="1"/>
    </xf>
    <xf numFmtId="164" fontId="9" fillId="0" borderId="141" xfId="0" applyNumberFormat="1" applyFont="1" applyBorder="1" applyAlignment="1">
      <alignment horizontal="center" vertical="center"/>
    </xf>
    <xf numFmtId="164" fontId="9" fillId="0" borderId="143" xfId="0" applyNumberFormat="1" applyFont="1" applyBorder="1" applyAlignment="1">
      <alignment horizontal="center" vertical="center"/>
    </xf>
    <xf numFmtId="164" fontId="9" fillId="0" borderId="20" xfId="0" applyNumberFormat="1" applyFont="1" applyBorder="1" applyAlignment="1">
      <alignment horizontal="center" vertical="center"/>
    </xf>
    <xf numFmtId="164" fontId="9" fillId="0" borderId="146" xfId="0" applyNumberFormat="1" applyFont="1" applyBorder="1" applyAlignment="1">
      <alignment horizontal="center" vertical="center"/>
    </xf>
    <xf numFmtId="164" fontId="9" fillId="0" borderId="120" xfId="0" applyNumberFormat="1" applyFont="1" applyBorder="1" applyAlignment="1">
      <alignment horizontal="center" vertical="center"/>
    </xf>
    <xf numFmtId="164" fontId="9" fillId="0" borderId="54" xfId="0" applyNumberFormat="1" applyFont="1" applyBorder="1" applyAlignment="1">
      <alignment horizontal="center" vertical="center"/>
    </xf>
    <xf numFmtId="164" fontId="9" fillId="0" borderId="103" xfId="0" applyNumberFormat="1" applyFont="1" applyBorder="1" applyAlignment="1">
      <alignment horizontal="center" vertical="center"/>
    </xf>
    <xf numFmtId="164" fontId="9" fillId="0" borderId="84" xfId="0" applyNumberFormat="1" applyFont="1" applyBorder="1" applyAlignment="1">
      <alignment horizontal="center" vertical="center"/>
    </xf>
    <xf numFmtId="164" fontId="9" fillId="0" borderId="108" xfId="0" applyNumberFormat="1" applyFont="1" applyBorder="1" applyAlignment="1">
      <alignment horizontal="center" vertical="center"/>
    </xf>
    <xf numFmtId="164" fontId="9" fillId="0" borderId="75" xfId="0" applyNumberFormat="1" applyFont="1" applyBorder="1" applyAlignment="1">
      <alignment horizontal="center" vertical="center"/>
    </xf>
    <xf numFmtId="164" fontId="9" fillId="0" borderId="76" xfId="0" applyNumberFormat="1" applyFont="1" applyBorder="1" applyAlignment="1">
      <alignment horizontal="center" vertical="center"/>
    </xf>
    <xf numFmtId="164" fontId="9" fillId="0" borderId="105" xfId="0" applyNumberFormat="1" applyFont="1" applyBorder="1" applyAlignment="1">
      <alignment horizontal="center" vertical="center"/>
    </xf>
    <xf numFmtId="164" fontId="9" fillId="0" borderId="102" xfId="0" applyNumberFormat="1" applyFont="1" applyBorder="1" applyAlignment="1">
      <alignment horizontal="center" vertical="center"/>
    </xf>
    <xf numFmtId="0" fontId="7" fillId="10" borderId="77" xfId="0" applyFont="1" applyFill="1" applyBorder="1" applyAlignment="1">
      <alignment horizontal="center" vertical="top"/>
    </xf>
    <xf numFmtId="164" fontId="7" fillId="10" borderId="51" xfId="0" applyNumberFormat="1" applyFont="1" applyFill="1" applyBorder="1" applyAlignment="1">
      <alignment horizontal="center" vertical="top"/>
    </xf>
    <xf numFmtId="164" fontId="7" fillId="10" borderId="31" xfId="0" applyNumberFormat="1" applyFont="1" applyFill="1" applyBorder="1" applyAlignment="1">
      <alignment horizontal="center" vertical="top"/>
    </xf>
    <xf numFmtId="164" fontId="7" fillId="10" borderId="32" xfId="0" applyNumberFormat="1" applyFont="1" applyFill="1" applyBorder="1" applyAlignment="1">
      <alignment horizontal="center" vertical="top"/>
    </xf>
    <xf numFmtId="164" fontId="7" fillId="10" borderId="52" xfId="0" applyNumberFormat="1" applyFont="1" applyFill="1" applyBorder="1" applyAlignment="1">
      <alignment horizontal="center" vertical="top"/>
    </xf>
    <xf numFmtId="0" fontId="9" fillId="2" borderId="77" xfId="0" applyFont="1" applyFill="1" applyBorder="1" applyAlignment="1">
      <alignment horizontal="center" vertical="center" wrapText="1"/>
    </xf>
    <xf numFmtId="164" fontId="9" fillId="0" borderId="53" xfId="0" applyNumberFormat="1" applyFont="1" applyBorder="1" applyAlignment="1">
      <alignment horizontal="center" vertical="center"/>
    </xf>
    <xf numFmtId="164" fontId="9" fillId="0" borderId="49" xfId="0" applyNumberFormat="1" applyFont="1" applyBorder="1" applyAlignment="1">
      <alignment horizontal="center" vertical="center"/>
    </xf>
    <xf numFmtId="164" fontId="9" fillId="0" borderId="119" xfId="0" applyNumberFormat="1" applyFont="1" applyBorder="1" applyAlignment="1">
      <alignment horizontal="center" vertical="center"/>
    </xf>
    <xf numFmtId="0" fontId="7" fillId="10" borderId="77" xfId="0" applyFont="1" applyFill="1" applyBorder="1" applyAlignment="1">
      <alignment horizontal="center" vertical="top" wrapText="1"/>
    </xf>
    <xf numFmtId="164" fontId="7" fillId="11" borderId="53" xfId="0" applyNumberFormat="1" applyFont="1" applyFill="1" applyBorder="1" applyAlignment="1">
      <alignment horizontal="center" vertical="top"/>
    </xf>
    <xf numFmtId="164" fontId="7" fillId="11" borderId="49" xfId="0" applyNumberFormat="1" applyFont="1" applyFill="1" applyBorder="1" applyAlignment="1">
      <alignment horizontal="center" vertical="top"/>
    </xf>
    <xf numFmtId="164" fontId="7" fillId="11" borderId="119" xfId="0" applyNumberFormat="1" applyFont="1" applyFill="1" applyBorder="1" applyAlignment="1">
      <alignment horizontal="center" vertical="top"/>
    </xf>
    <xf numFmtId="164" fontId="7" fillId="3" borderId="51" xfId="0" applyNumberFormat="1" applyFont="1" applyFill="1" applyBorder="1" applyAlignment="1">
      <alignment horizontal="center" vertical="center"/>
    </xf>
    <xf numFmtId="164" fontId="7" fillId="3" borderId="56" xfId="0" applyNumberFormat="1" applyFont="1" applyFill="1" applyBorder="1" applyAlignment="1">
      <alignment horizontal="center" vertical="center"/>
    </xf>
    <xf numFmtId="164" fontId="7" fillId="3" borderId="49" xfId="0" applyNumberFormat="1" applyFont="1" applyFill="1" applyBorder="1" applyAlignment="1">
      <alignment horizontal="center" vertical="center"/>
    </xf>
    <xf numFmtId="164" fontId="7" fillId="3" borderId="52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top"/>
    </xf>
    <xf numFmtId="164" fontId="9" fillId="0" borderId="94" xfId="0" applyNumberFormat="1" applyFont="1" applyBorder="1" applyAlignment="1">
      <alignment horizontal="center" vertical="center"/>
    </xf>
    <xf numFmtId="164" fontId="9" fillId="0" borderId="47" xfId="0" applyNumberFormat="1" applyFont="1" applyBorder="1" applyAlignment="1">
      <alignment horizontal="center" vertical="center"/>
    </xf>
    <xf numFmtId="164" fontId="9" fillId="0" borderId="11" xfId="0" applyNumberFormat="1" applyFont="1" applyBorder="1" applyAlignment="1">
      <alignment horizontal="center" vertical="center"/>
    </xf>
    <xf numFmtId="164" fontId="9" fillId="0" borderId="57" xfId="0" applyNumberFormat="1" applyFont="1" applyBorder="1" applyAlignment="1">
      <alignment horizontal="center" vertical="center"/>
    </xf>
    <xf numFmtId="0" fontId="7" fillId="10" borderId="51" xfId="0" applyFont="1" applyFill="1" applyBorder="1" applyAlignment="1">
      <alignment horizontal="center" vertical="top" wrapText="1"/>
    </xf>
    <xf numFmtId="164" fontId="7" fillId="11" borderId="30" xfId="0" applyNumberFormat="1" applyFont="1" applyFill="1" applyBorder="1" applyAlignment="1">
      <alignment horizontal="center" vertical="top"/>
    </xf>
    <xf numFmtId="164" fontId="7" fillId="11" borderId="32" xfId="0" applyNumberFormat="1" applyFont="1" applyFill="1" applyBorder="1" applyAlignment="1">
      <alignment horizontal="center" vertical="top"/>
    </xf>
    <xf numFmtId="164" fontId="7" fillId="11" borderId="36" xfId="0" applyNumberFormat="1" applyFont="1" applyFill="1" applyBorder="1" applyAlignment="1">
      <alignment horizontal="center" vertical="top"/>
    </xf>
    <xf numFmtId="0" fontId="9" fillId="2" borderId="121" xfId="0" applyFont="1" applyFill="1" applyBorder="1" applyAlignment="1">
      <alignment horizontal="center" vertical="center" wrapText="1"/>
    </xf>
    <xf numFmtId="164" fontId="9" fillId="0" borderId="6" xfId="0" applyNumberFormat="1" applyFont="1" applyBorder="1" applyAlignment="1">
      <alignment horizontal="center" vertical="center"/>
    </xf>
    <xf numFmtId="164" fontId="9" fillId="0" borderId="139" xfId="0" applyNumberFormat="1" applyFont="1" applyBorder="1" applyAlignment="1">
      <alignment horizontal="center" vertical="center"/>
    </xf>
    <xf numFmtId="164" fontId="9" fillId="0" borderId="138" xfId="0" applyNumberFormat="1" applyFont="1" applyBorder="1" applyAlignment="1">
      <alignment horizontal="center" vertical="center"/>
    </xf>
    <xf numFmtId="164" fontId="9" fillId="0" borderId="48" xfId="0" applyNumberFormat="1" applyFont="1" applyBorder="1" applyAlignment="1">
      <alignment horizontal="center" vertical="center"/>
    </xf>
    <xf numFmtId="164" fontId="7" fillId="11" borderId="51" xfId="0" applyNumberFormat="1" applyFont="1" applyFill="1" applyBorder="1" applyAlignment="1">
      <alignment horizontal="center" vertical="top"/>
    </xf>
    <xf numFmtId="49" fontId="7" fillId="17" borderId="109" xfId="0" applyNumberFormat="1" applyFont="1" applyFill="1" applyBorder="1" applyAlignment="1">
      <alignment horizontal="center" vertical="top"/>
    </xf>
    <xf numFmtId="49" fontId="7" fillId="4" borderId="80" xfId="0" applyNumberFormat="1" applyFont="1" applyFill="1" applyBorder="1" applyAlignment="1">
      <alignment horizontal="center" vertical="top"/>
    </xf>
    <xf numFmtId="49" fontId="7" fillId="3" borderId="78" xfId="0" applyNumberFormat="1" applyFont="1" applyFill="1" applyBorder="1" applyAlignment="1">
      <alignment horizontal="center" vertical="top"/>
    </xf>
    <xf numFmtId="164" fontId="7" fillId="3" borderId="90" xfId="0" applyNumberFormat="1" applyFont="1" applyFill="1" applyBorder="1" applyAlignment="1">
      <alignment horizontal="center" vertical="center"/>
    </xf>
    <xf numFmtId="164" fontId="7" fillId="3" borderId="78" xfId="0" applyNumberFormat="1" applyFont="1" applyFill="1" applyBorder="1" applyAlignment="1">
      <alignment horizontal="center" vertical="center"/>
    </xf>
    <xf numFmtId="164" fontId="7" fillId="3" borderId="92" xfId="0" applyNumberFormat="1" applyFont="1" applyFill="1" applyBorder="1" applyAlignment="1">
      <alignment horizontal="center" vertical="center"/>
    </xf>
    <xf numFmtId="0" fontId="9" fillId="2" borderId="118" xfId="0" applyFont="1" applyFill="1" applyBorder="1" applyAlignment="1">
      <alignment horizontal="center" vertical="center" wrapText="1"/>
    </xf>
    <xf numFmtId="164" fontId="9" fillId="0" borderId="46" xfId="0" applyNumberFormat="1" applyFont="1" applyBorder="1" applyAlignment="1">
      <alignment horizontal="center" vertical="center"/>
    </xf>
    <xf numFmtId="164" fontId="9" fillId="0" borderId="15" xfId="0" applyNumberFormat="1" applyFont="1" applyBorder="1" applyAlignment="1">
      <alignment horizontal="center" vertical="center"/>
    </xf>
    <xf numFmtId="164" fontId="9" fillId="0" borderId="21" xfId="0" applyNumberFormat="1" applyFont="1" applyBorder="1" applyAlignment="1">
      <alignment horizontal="center" vertical="center"/>
    </xf>
    <xf numFmtId="0" fontId="9" fillId="2" borderId="144" xfId="0" applyFont="1" applyFill="1" applyBorder="1" applyAlignment="1">
      <alignment horizontal="center" vertical="center" wrapText="1"/>
    </xf>
    <xf numFmtId="164" fontId="9" fillId="0" borderId="23" xfId="0" applyNumberFormat="1" applyFont="1" applyBorder="1" applyAlignment="1">
      <alignment horizontal="center" vertical="center"/>
    </xf>
    <xf numFmtId="0" fontId="9" fillId="2" borderId="86" xfId="0" applyFont="1" applyFill="1" applyBorder="1" applyAlignment="1">
      <alignment horizontal="center" vertical="center" wrapText="1"/>
    </xf>
    <xf numFmtId="164" fontId="9" fillId="0" borderId="18" xfId="0" applyNumberFormat="1" applyFont="1" applyBorder="1" applyAlignment="1">
      <alignment horizontal="center" vertical="center"/>
    </xf>
    <xf numFmtId="164" fontId="9" fillId="8" borderId="57" xfId="0" applyNumberFormat="1" applyFont="1" applyFill="1" applyBorder="1" applyAlignment="1">
      <alignment horizontal="center" vertical="center"/>
    </xf>
    <xf numFmtId="164" fontId="9" fillId="8" borderId="138" xfId="0" applyNumberFormat="1" applyFont="1" applyFill="1" applyBorder="1" applyAlignment="1">
      <alignment horizontal="center" vertical="center"/>
    </xf>
    <xf numFmtId="164" fontId="9" fillId="8" borderId="6" xfId="0" applyNumberFormat="1" applyFont="1" applyFill="1" applyBorder="1" applyAlignment="1">
      <alignment horizontal="center" vertical="center"/>
    </xf>
    <xf numFmtId="164" fontId="9" fillId="8" borderId="139" xfId="0" applyNumberFormat="1" applyFont="1" applyFill="1" applyBorder="1" applyAlignment="1">
      <alignment horizontal="center" vertical="center"/>
    </xf>
    <xf numFmtId="0" fontId="9" fillId="2" borderId="71" xfId="0" applyFont="1" applyFill="1" applyBorder="1" applyAlignment="1">
      <alignment vertical="top"/>
    </xf>
    <xf numFmtId="164" fontId="7" fillId="11" borderId="99" xfId="0" applyNumberFormat="1" applyFont="1" applyFill="1" applyBorder="1" applyAlignment="1">
      <alignment horizontal="center" vertical="top"/>
    </xf>
    <xf numFmtId="164" fontId="7" fillId="11" borderId="78" xfId="0" applyNumberFormat="1" applyFont="1" applyFill="1" applyBorder="1" applyAlignment="1">
      <alignment horizontal="center" vertical="top"/>
    </xf>
    <xf numFmtId="164" fontId="7" fillId="11" borderId="107" xfId="0" applyNumberFormat="1" applyFont="1" applyFill="1" applyBorder="1" applyAlignment="1">
      <alignment horizontal="center" vertical="top"/>
    </xf>
    <xf numFmtId="164" fontId="7" fillId="11" borderId="109" xfId="0" applyNumberFormat="1" applyFont="1" applyFill="1" applyBorder="1" applyAlignment="1">
      <alignment horizontal="center" vertical="top"/>
    </xf>
    <xf numFmtId="164" fontId="7" fillId="11" borderId="82" xfId="0" applyNumberFormat="1" applyFont="1" applyFill="1" applyBorder="1" applyAlignment="1">
      <alignment horizontal="center" vertical="top"/>
    </xf>
    <xf numFmtId="164" fontId="7" fillId="10" borderId="53" xfId="0" applyNumberFormat="1" applyFont="1" applyFill="1" applyBorder="1" applyAlignment="1">
      <alignment horizontal="center" vertical="top"/>
    </xf>
    <xf numFmtId="164" fontId="7" fillId="10" borderId="49" xfId="0" applyNumberFormat="1" applyFont="1" applyFill="1" applyBorder="1" applyAlignment="1">
      <alignment horizontal="center" vertical="top"/>
    </xf>
    <xf numFmtId="164" fontId="7" fillId="10" borderId="119" xfId="0" applyNumberFormat="1" applyFont="1" applyFill="1" applyBorder="1" applyAlignment="1">
      <alignment horizontal="center" vertical="top"/>
    </xf>
    <xf numFmtId="164" fontId="7" fillId="3" borderId="32" xfId="0" applyNumberFormat="1" applyFont="1" applyFill="1" applyBorder="1" applyAlignment="1">
      <alignment horizontal="center" vertical="center"/>
    </xf>
    <xf numFmtId="49" fontId="7" fillId="6" borderId="48" xfId="0" applyNumberFormat="1" applyFont="1" applyFill="1" applyBorder="1" applyAlignment="1">
      <alignment horizontal="center" vertical="top"/>
    </xf>
    <xf numFmtId="49" fontId="7" fillId="7" borderId="49" xfId="0" applyNumberFormat="1" applyFont="1" applyFill="1" applyBorder="1" applyAlignment="1">
      <alignment horizontal="center" vertical="top"/>
    </xf>
    <xf numFmtId="0" fontId="9" fillId="0" borderId="3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117" xfId="0" applyFont="1" applyBorder="1" applyAlignment="1">
      <alignment horizontal="center" vertical="center" wrapText="1"/>
    </xf>
    <xf numFmtId="0" fontId="9" fillId="0" borderId="118" xfId="0" applyFont="1" applyBorder="1" applyAlignment="1">
      <alignment horizontal="center" vertical="center" wrapText="1"/>
    </xf>
    <xf numFmtId="0" fontId="7" fillId="11" borderId="51" xfId="0" applyFont="1" applyFill="1" applyBorder="1" applyAlignment="1">
      <alignment horizontal="center" vertical="top" wrapText="1"/>
    </xf>
    <xf numFmtId="0" fontId="9" fillId="0" borderId="121" xfId="0" applyFont="1" applyBorder="1" applyAlignment="1">
      <alignment horizontal="center" vertical="center" wrapText="1"/>
    </xf>
    <xf numFmtId="0" fontId="7" fillId="11" borderId="77" xfId="0" applyFont="1" applyFill="1" applyBorder="1" applyAlignment="1">
      <alignment horizontal="center" vertical="top"/>
    </xf>
    <xf numFmtId="0" fontId="9" fillId="0" borderId="77" xfId="0" applyFont="1" applyBorder="1" applyAlignment="1">
      <alignment horizontal="center" vertical="center" wrapText="1"/>
    </xf>
    <xf numFmtId="0" fontId="7" fillId="11" borderId="77" xfId="0" applyFont="1" applyFill="1" applyBorder="1" applyAlignment="1">
      <alignment horizontal="center" vertical="top" wrapText="1"/>
    </xf>
    <xf numFmtId="164" fontId="7" fillId="7" borderId="51" xfId="0" applyNumberFormat="1" applyFont="1" applyFill="1" applyBorder="1" applyAlignment="1">
      <alignment horizontal="center" vertical="center"/>
    </xf>
    <xf numFmtId="164" fontId="7" fillId="7" borderId="49" xfId="0" applyNumberFormat="1" applyFont="1" applyFill="1" applyBorder="1" applyAlignment="1">
      <alignment horizontal="center" vertical="center"/>
    </xf>
    <xf numFmtId="164" fontId="7" fillId="7" borderId="52" xfId="0" applyNumberFormat="1" applyFont="1" applyFill="1" applyBorder="1" applyAlignment="1">
      <alignment horizontal="center" vertical="center"/>
    </xf>
    <xf numFmtId="164" fontId="7" fillId="7" borderId="50" xfId="0" applyNumberFormat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top"/>
    </xf>
    <xf numFmtId="164" fontId="7" fillId="11" borderId="48" xfId="0" applyNumberFormat="1" applyFont="1" applyFill="1" applyBorder="1" applyAlignment="1">
      <alignment horizontal="center" vertical="top"/>
    </xf>
    <xf numFmtId="164" fontId="7" fillId="11" borderId="112" xfId="0" applyNumberFormat="1" applyFont="1" applyFill="1" applyBorder="1" applyAlignment="1">
      <alignment horizontal="center" vertical="top"/>
    </xf>
    <xf numFmtId="164" fontId="9" fillId="2" borderId="53" xfId="0" applyNumberFormat="1" applyFont="1" applyFill="1" applyBorder="1" applyAlignment="1">
      <alignment horizontal="center" vertical="center"/>
    </xf>
    <xf numFmtId="164" fontId="9" fillId="2" borderId="49" xfId="0" applyNumberFormat="1" applyFont="1" applyFill="1" applyBorder="1" applyAlignment="1">
      <alignment horizontal="center" vertical="center"/>
    </xf>
    <xf numFmtId="164" fontId="9" fillId="2" borderId="119" xfId="0" applyNumberFormat="1" applyFont="1" applyFill="1" applyBorder="1" applyAlignment="1">
      <alignment horizontal="center" vertical="center"/>
    </xf>
    <xf numFmtId="164" fontId="7" fillId="3" borderId="30" xfId="0" applyNumberFormat="1" applyFont="1" applyFill="1" applyBorder="1" applyAlignment="1">
      <alignment horizontal="center" vertical="center"/>
    </xf>
    <xf numFmtId="164" fontId="7" fillId="3" borderId="36" xfId="0" applyNumberFormat="1" applyFont="1" applyFill="1" applyBorder="1" applyAlignment="1">
      <alignment horizontal="center" vertical="center"/>
    </xf>
    <xf numFmtId="164" fontId="7" fillId="10" borderId="30" xfId="0" applyNumberFormat="1" applyFont="1" applyFill="1" applyBorder="1" applyAlignment="1">
      <alignment horizontal="center" vertical="top"/>
    </xf>
    <xf numFmtId="164" fontId="7" fillId="10" borderId="36" xfId="0" applyNumberFormat="1" applyFont="1" applyFill="1" applyBorder="1" applyAlignment="1">
      <alignment horizontal="center" vertical="top"/>
    </xf>
    <xf numFmtId="164" fontId="9" fillId="0" borderId="90" xfId="0" applyNumberFormat="1" applyFont="1" applyBorder="1" applyAlignment="1">
      <alignment horizontal="center" vertical="center"/>
    </xf>
    <xf numFmtId="164" fontId="9" fillId="0" borderId="111" xfId="0" applyNumberFormat="1" applyFont="1" applyBorder="1" applyAlignment="1">
      <alignment horizontal="center" vertical="center"/>
    </xf>
    <xf numFmtId="49" fontId="7" fillId="7" borderId="48" xfId="0" applyNumberFormat="1" applyFont="1" applyFill="1" applyBorder="1" applyAlignment="1">
      <alignment horizontal="center" vertical="top"/>
    </xf>
    <xf numFmtId="164" fontId="7" fillId="7" borderId="32" xfId="0" applyNumberFormat="1" applyFont="1" applyFill="1" applyBorder="1" applyAlignment="1">
      <alignment horizontal="center" vertical="center"/>
    </xf>
    <xf numFmtId="164" fontId="9" fillId="2" borderId="80" xfId="0" applyNumberFormat="1" applyFont="1" applyFill="1" applyBorder="1" applyAlignment="1">
      <alignment horizontal="center" vertical="center"/>
    </xf>
    <xf numFmtId="164" fontId="9" fillId="2" borderId="78" xfId="0" applyNumberFormat="1" applyFont="1" applyFill="1" applyBorder="1" applyAlignment="1">
      <alignment horizontal="center" vertical="center"/>
    </xf>
    <xf numFmtId="164" fontId="9" fillId="2" borderId="107" xfId="0" applyNumberFormat="1" applyFont="1" applyFill="1" applyBorder="1" applyAlignment="1">
      <alignment horizontal="center" vertical="center"/>
    </xf>
    <xf numFmtId="164" fontId="7" fillId="4" borderId="90" xfId="0" applyNumberFormat="1" applyFont="1" applyFill="1" applyBorder="1" applyAlignment="1">
      <alignment horizontal="center" vertical="center"/>
    </xf>
    <xf numFmtId="164" fontId="7" fillId="4" borderId="91" xfId="0" applyNumberFormat="1" applyFont="1" applyFill="1" applyBorder="1" applyAlignment="1">
      <alignment horizontal="center" vertical="center"/>
    </xf>
    <xf numFmtId="164" fontId="7" fillId="4" borderId="92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top" wrapText="1"/>
    </xf>
    <xf numFmtId="164" fontId="7" fillId="17" borderId="30" xfId="0" applyNumberFormat="1" applyFont="1" applyFill="1" applyBorder="1" applyAlignment="1">
      <alignment horizontal="center" vertical="center"/>
    </xf>
    <xf numFmtId="164" fontId="7" fillId="17" borderId="32" xfId="0" applyNumberFormat="1" applyFont="1" applyFill="1" applyBorder="1" applyAlignment="1">
      <alignment horizontal="center" vertical="center"/>
    </xf>
    <xf numFmtId="164" fontId="7" fillId="17" borderId="36" xfId="0" applyNumberFormat="1" applyFont="1" applyFill="1" applyBorder="1" applyAlignment="1">
      <alignment horizontal="center" vertical="center"/>
    </xf>
    <xf numFmtId="2" fontId="9" fillId="2" borderId="0" xfId="0" applyNumberFormat="1" applyFont="1" applyFill="1" applyAlignment="1">
      <alignment horizontal="center" vertical="top" wrapText="1"/>
    </xf>
    <xf numFmtId="0" fontId="9" fillId="0" borderId="0" xfId="0" applyFont="1"/>
    <xf numFmtId="0" fontId="1" fillId="0" borderId="141" xfId="0" applyFont="1" applyBorder="1" applyAlignment="1">
      <alignment wrapText="1"/>
    </xf>
    <xf numFmtId="0" fontId="1" fillId="0" borderId="141" xfId="0" applyFont="1" applyBorder="1"/>
    <xf numFmtId="0" fontId="3" fillId="12" borderId="103" xfId="0" applyFont="1" applyFill="1" applyBorder="1"/>
    <xf numFmtId="0" fontId="1" fillId="0" borderId="47" xfId="0" applyFont="1" applyBorder="1"/>
    <xf numFmtId="0" fontId="3" fillId="12" borderId="53" xfId="0" applyFont="1" applyFill="1" applyBorder="1" applyAlignment="1">
      <alignment vertical="center"/>
    </xf>
    <xf numFmtId="0" fontId="1" fillId="0" borderId="142" xfId="0" applyFont="1" applyBorder="1"/>
    <xf numFmtId="0" fontId="7" fillId="0" borderId="0" xfId="0" applyFont="1" applyAlignment="1">
      <alignment horizontal="right"/>
    </xf>
    <xf numFmtId="0" fontId="3" fillId="12" borderId="51" xfId="0" applyFont="1" applyFill="1" applyBorder="1" applyAlignment="1">
      <alignment horizontal="center" vertical="center" wrapText="1"/>
    </xf>
    <xf numFmtId="0" fontId="3" fillId="12" borderId="77" xfId="0" applyFont="1" applyFill="1" applyBorder="1" applyAlignment="1">
      <alignment horizontal="center" vertical="center" wrapText="1"/>
    </xf>
    <xf numFmtId="0" fontId="3" fillId="18" borderId="70" xfId="0" applyFont="1" applyFill="1" applyBorder="1" applyAlignment="1">
      <alignment horizontal="left" vertical="top" wrapText="1"/>
    </xf>
    <xf numFmtId="164" fontId="3" fillId="18" borderId="93" xfId="0" applyNumberFormat="1" applyFont="1" applyFill="1" applyBorder="1" applyAlignment="1">
      <alignment horizontal="center" vertical="top" wrapText="1"/>
    </xf>
    <xf numFmtId="0" fontId="1" fillId="0" borderId="149" xfId="0" applyFont="1" applyBorder="1" applyAlignment="1">
      <alignment vertical="top" wrapText="1"/>
    </xf>
    <xf numFmtId="0" fontId="1" fillId="0" borderId="141" xfId="0" applyFont="1" applyBorder="1" applyAlignment="1">
      <alignment vertical="top" wrapText="1"/>
    </xf>
    <xf numFmtId="164" fontId="1" fillId="0" borderId="117" xfId="0" applyNumberFormat="1" applyFont="1" applyBorder="1" applyAlignment="1">
      <alignment horizontal="center" vertical="top" wrapText="1"/>
    </xf>
    <xf numFmtId="0" fontId="3" fillId="19" borderId="51" xfId="0" applyFont="1" applyFill="1" applyBorder="1" applyAlignment="1">
      <alignment horizontal="left" vertical="top" wrapText="1"/>
    </xf>
    <xf numFmtId="164" fontId="3" fillId="19" borderId="77" xfId="0" applyNumberFormat="1" applyFont="1" applyFill="1" applyBorder="1" applyAlignment="1">
      <alignment horizontal="center" vertical="top" wrapText="1"/>
    </xf>
    <xf numFmtId="0" fontId="1" fillId="0" borderId="142" xfId="0" applyFont="1" applyBorder="1" applyAlignment="1">
      <alignment horizontal="left" vertical="top" wrapText="1"/>
    </xf>
    <xf numFmtId="164" fontId="1" fillId="0" borderId="85" xfId="0" applyNumberFormat="1" applyFont="1" applyBorder="1" applyAlignment="1">
      <alignment horizontal="center" vertical="top" wrapText="1"/>
    </xf>
    <xf numFmtId="0" fontId="3" fillId="20" borderId="150" xfId="0" applyFont="1" applyFill="1" applyBorder="1" applyAlignment="1">
      <alignment horizontal="right" vertical="top" wrapText="1"/>
    </xf>
    <xf numFmtId="164" fontId="3" fillId="20" borderId="151" xfId="0" applyNumberFormat="1" applyFont="1" applyFill="1" applyBorder="1" applyAlignment="1">
      <alignment horizontal="center" vertical="top" wrapText="1"/>
    </xf>
    <xf numFmtId="0" fontId="3" fillId="12" borderId="166" xfId="0" applyFont="1" applyFill="1" applyBorder="1" applyAlignment="1">
      <alignment vertical="top" wrapText="1"/>
    </xf>
    <xf numFmtId="164" fontId="3" fillId="12" borderId="167" xfId="0" applyNumberFormat="1" applyFont="1" applyFill="1" applyBorder="1" applyAlignment="1">
      <alignment horizontal="center" vertical="top" wrapText="1"/>
    </xf>
    <xf numFmtId="164" fontId="3" fillId="12" borderId="65" xfId="0" applyNumberFormat="1" applyFont="1" applyFill="1" applyBorder="1" applyAlignment="1">
      <alignment horizontal="center" vertical="top" wrapText="1"/>
    </xf>
    <xf numFmtId="164" fontId="3" fillId="12" borderId="168" xfId="0" applyNumberFormat="1" applyFont="1" applyFill="1" applyBorder="1" applyAlignment="1">
      <alignment horizontal="center" vertical="top" wrapText="1"/>
    </xf>
    <xf numFmtId="164" fontId="3" fillId="12" borderId="113" xfId="0" applyNumberFormat="1" applyFont="1" applyFill="1" applyBorder="1" applyAlignment="1">
      <alignment horizontal="center" vertical="top" wrapText="1"/>
    </xf>
    <xf numFmtId="0" fontId="3" fillId="0" borderId="166" xfId="0" applyFont="1" applyBorder="1" applyAlignment="1">
      <alignment horizontal="left" vertical="top" wrapText="1" indent="1"/>
    </xf>
    <xf numFmtId="164" fontId="1" fillId="0" borderId="167" xfId="0" applyNumberFormat="1" applyFont="1" applyBorder="1" applyAlignment="1">
      <alignment horizontal="center" vertical="top" wrapText="1"/>
    </xf>
    <xf numFmtId="164" fontId="1" fillId="0" borderId="169" xfId="0" applyNumberFormat="1" applyFont="1" applyBorder="1" applyAlignment="1">
      <alignment horizontal="center" vertical="top" wrapText="1"/>
    </xf>
    <xf numFmtId="164" fontId="1" fillId="0" borderId="65" xfId="0" applyNumberFormat="1" applyFont="1" applyBorder="1" applyAlignment="1">
      <alignment horizontal="center" vertical="top" wrapText="1"/>
    </xf>
    <xf numFmtId="0" fontId="1" fillId="0" borderId="166" xfId="0" applyFont="1" applyBorder="1" applyAlignment="1">
      <alignment horizontal="left" vertical="top" wrapText="1" indent="2"/>
    </xf>
    <xf numFmtId="164" fontId="1" fillId="0" borderId="170" xfId="0" applyNumberFormat="1" applyFont="1" applyBorder="1" applyAlignment="1">
      <alignment horizontal="center" vertical="top" wrapText="1"/>
    </xf>
    <xf numFmtId="164" fontId="1" fillId="0" borderId="7" xfId="0" applyNumberFormat="1" applyFont="1" applyBorder="1" applyAlignment="1">
      <alignment horizontal="center" vertical="top" wrapText="1"/>
    </xf>
    <xf numFmtId="0" fontId="3" fillId="0" borderId="161" xfId="0" applyFont="1" applyBorder="1" applyAlignment="1">
      <alignment horizontal="left" vertical="top" wrapText="1" indent="1"/>
    </xf>
    <xf numFmtId="164" fontId="1" fillId="0" borderId="171" xfId="0" applyNumberFormat="1" applyFont="1" applyBorder="1" applyAlignment="1">
      <alignment horizontal="center" vertical="top" wrapText="1"/>
    </xf>
    <xf numFmtId="164" fontId="1" fillId="0" borderId="159" xfId="0" applyNumberFormat="1" applyFont="1" applyBorder="1" applyAlignment="1">
      <alignment horizontal="center" vertical="top" wrapText="1"/>
    </xf>
    <xf numFmtId="164" fontId="1" fillId="5" borderId="172" xfId="0" applyNumberFormat="1" applyFont="1" applyFill="1" applyBorder="1" applyAlignment="1">
      <alignment horizontal="center" vertical="top" wrapText="1"/>
    </xf>
    <xf numFmtId="164" fontId="1" fillId="0" borderId="0" xfId="0" applyNumberFormat="1" applyFont="1" applyAlignment="1">
      <alignment horizontal="center" vertical="top" wrapText="1"/>
    </xf>
    <xf numFmtId="0" fontId="3" fillId="12" borderId="156" xfId="0" applyFont="1" applyFill="1" applyBorder="1" applyAlignment="1">
      <alignment vertical="top" wrapText="1"/>
    </xf>
    <xf numFmtId="164" fontId="3" fillId="12" borderId="83" xfId="0" applyNumberFormat="1" applyFont="1" applyFill="1" applyBorder="1" applyAlignment="1">
      <alignment horizontal="center" vertical="top" wrapText="1"/>
    </xf>
    <xf numFmtId="164" fontId="3" fillId="12" borderId="39" xfId="0" applyNumberFormat="1" applyFont="1" applyFill="1" applyBorder="1" applyAlignment="1">
      <alignment horizontal="center" vertical="top" wrapText="1"/>
    </xf>
    <xf numFmtId="0" fontId="3" fillId="0" borderId="173" xfId="0" applyFont="1" applyBorder="1" applyAlignment="1">
      <alignment horizontal="left" vertical="top" wrapText="1" indent="1"/>
    </xf>
    <xf numFmtId="164" fontId="3" fillId="0" borderId="145" xfId="0" applyNumberFormat="1" applyFont="1" applyBorder="1" applyAlignment="1">
      <alignment horizontal="center" vertical="top" wrapText="1"/>
    </xf>
    <xf numFmtId="164" fontId="3" fillId="0" borderId="143" xfId="0" applyNumberFormat="1" applyFont="1" applyBorder="1" applyAlignment="1">
      <alignment horizontal="center" vertical="top" wrapText="1"/>
    </xf>
    <xf numFmtId="164" fontId="3" fillId="0" borderId="174" xfId="0" applyNumberFormat="1" applyFont="1" applyBorder="1" applyAlignment="1">
      <alignment horizontal="center" vertical="top" wrapText="1"/>
    </xf>
    <xf numFmtId="0" fontId="1" fillId="0" borderId="173" xfId="0" applyFont="1" applyBorder="1" applyAlignment="1">
      <alignment horizontal="left" vertical="top" wrapText="1" indent="2"/>
    </xf>
    <xf numFmtId="164" fontId="1" fillId="0" borderId="174" xfId="0" applyNumberFormat="1" applyFont="1" applyBorder="1" applyAlignment="1">
      <alignment horizontal="center" vertical="top" wrapText="1"/>
    </xf>
    <xf numFmtId="0" fontId="1" fillId="0" borderId="156" xfId="0" applyFont="1" applyBorder="1" applyAlignment="1">
      <alignment horizontal="left" vertical="top" wrapText="1" indent="2"/>
    </xf>
    <xf numFmtId="164" fontId="1" fillId="0" borderId="41" xfId="0" applyNumberFormat="1" applyFont="1" applyBorder="1" applyAlignment="1">
      <alignment horizontal="center" vertical="top" wrapText="1"/>
    </xf>
    <xf numFmtId="164" fontId="1" fillId="0" borderId="143" xfId="0" applyNumberFormat="1" applyFont="1" applyBorder="1" applyAlignment="1">
      <alignment horizontal="center" vertical="top" wrapText="1"/>
    </xf>
    <xf numFmtId="164" fontId="1" fillId="0" borderId="41" xfId="0" applyNumberFormat="1" applyFont="1" applyBorder="1" applyAlignment="1">
      <alignment horizontal="center" vertical="top"/>
    </xf>
    <xf numFmtId="164" fontId="1" fillId="0" borderId="65" xfId="0" applyNumberFormat="1" applyFont="1" applyBorder="1" applyAlignment="1">
      <alignment horizontal="center" vertical="top"/>
    </xf>
    <xf numFmtId="0" fontId="3" fillId="0" borderId="156" xfId="0" applyFont="1" applyBorder="1" applyAlignment="1">
      <alignment vertical="top" wrapText="1"/>
    </xf>
    <xf numFmtId="164" fontId="3" fillId="0" borderId="41" xfId="0" applyNumberFormat="1" applyFont="1" applyBorder="1" applyAlignment="1">
      <alignment horizontal="center" vertical="top" wrapText="1"/>
    </xf>
    <xf numFmtId="164" fontId="3" fillId="0" borderId="13" xfId="0" applyNumberFormat="1" applyFont="1" applyBorder="1" applyAlignment="1">
      <alignment horizontal="center" vertical="top" wrapText="1"/>
    </xf>
    <xf numFmtId="164" fontId="3" fillId="0" borderId="65" xfId="0" applyNumberFormat="1" applyFont="1" applyBorder="1" applyAlignment="1">
      <alignment horizontal="center" vertical="top" wrapText="1"/>
    </xf>
    <xf numFmtId="0" fontId="1" fillId="0" borderId="41" xfId="0" applyFont="1" applyBorder="1" applyAlignment="1">
      <alignment horizontal="left" vertical="top" wrapText="1" indent="2"/>
    </xf>
    <xf numFmtId="164" fontId="1" fillId="0" borderId="26" xfId="0" applyNumberFormat="1" applyFont="1" applyBorder="1" applyAlignment="1">
      <alignment horizontal="center" vertical="top" wrapText="1"/>
    </xf>
    <xf numFmtId="164" fontId="1" fillId="0" borderId="41" xfId="0" applyNumberFormat="1" applyFont="1" applyBorder="1" applyAlignment="1">
      <alignment horizontal="center" wrapText="1"/>
    </xf>
    <xf numFmtId="164" fontId="1" fillId="0" borderId="24" xfId="0" applyNumberFormat="1" applyFont="1" applyBorder="1" applyAlignment="1">
      <alignment horizontal="center" wrapText="1"/>
    </xf>
    <xf numFmtId="164" fontId="1" fillId="0" borderId="26" xfId="0" applyNumberFormat="1" applyFont="1" applyBorder="1" applyAlignment="1">
      <alignment horizontal="center" wrapText="1"/>
    </xf>
    <xf numFmtId="164" fontId="1" fillId="0" borderId="65" xfId="0" applyNumberFormat="1" applyFont="1" applyBorder="1" applyAlignment="1">
      <alignment horizontal="center" wrapText="1"/>
    </xf>
    <xf numFmtId="164" fontId="1" fillId="0" borderId="113" xfId="0" applyNumberFormat="1" applyFont="1" applyBorder="1" applyAlignment="1">
      <alignment horizontal="center" wrapText="1"/>
    </xf>
    <xf numFmtId="0" fontId="1" fillId="0" borderId="145" xfId="0" applyFont="1" applyBorder="1" applyAlignment="1">
      <alignment horizontal="left" vertical="top" wrapText="1" indent="2"/>
    </xf>
    <xf numFmtId="164" fontId="1" fillId="0" borderId="175" xfId="0" applyNumberFormat="1" applyFont="1" applyBorder="1" applyAlignment="1">
      <alignment horizontal="center" vertical="top" wrapText="1"/>
    </xf>
    <xf numFmtId="164" fontId="1" fillId="0" borderId="176" xfId="0" applyNumberFormat="1" applyFont="1" applyBorder="1" applyAlignment="1">
      <alignment horizontal="center" vertical="top" wrapText="1"/>
    </xf>
    <xf numFmtId="0" fontId="1" fillId="0" borderId="43" xfId="0" applyFont="1" applyBorder="1" applyAlignment="1">
      <alignment horizontal="left" vertical="top" wrapText="1" indent="2"/>
    </xf>
    <xf numFmtId="164" fontId="1" fillId="0" borderId="43" xfId="0" applyNumberFormat="1" applyFont="1" applyBorder="1" applyAlignment="1">
      <alignment horizontal="center" vertical="top" wrapText="1"/>
    </xf>
    <xf numFmtId="164" fontId="1" fillId="0" borderId="37" xfId="0" applyNumberFormat="1" applyFont="1" applyBorder="1" applyAlignment="1">
      <alignment horizontal="center" vertical="top" wrapText="1"/>
    </xf>
    <xf numFmtId="164" fontId="1" fillId="0" borderId="177" xfId="0" applyNumberFormat="1" applyFont="1" applyBorder="1" applyAlignment="1">
      <alignment horizontal="center" vertical="top" wrapText="1"/>
    </xf>
    <xf numFmtId="0" fontId="9" fillId="2" borderId="106" xfId="0" applyFont="1" applyFill="1" applyBorder="1" applyAlignment="1">
      <alignment horizontal="center" vertical="top"/>
    </xf>
    <xf numFmtId="0" fontId="9" fillId="2" borderId="0" xfId="0" applyFont="1" applyFill="1" applyAlignment="1">
      <alignment horizontal="center" vertical="top" wrapText="1"/>
    </xf>
    <xf numFmtId="0" fontId="7" fillId="2" borderId="0" xfId="0" applyFont="1" applyFill="1" applyAlignment="1">
      <alignment horizontal="center" vertical="top" wrapText="1"/>
    </xf>
    <xf numFmtId="0" fontId="9" fillId="2" borderId="2" xfId="0" applyFont="1" applyFill="1" applyBorder="1" applyAlignment="1">
      <alignment horizontal="center" vertical="top" wrapText="1"/>
    </xf>
    <xf numFmtId="49" fontId="7" fillId="3" borderId="58" xfId="0" applyNumberFormat="1" applyFont="1" applyFill="1" applyBorder="1" applyAlignment="1">
      <alignment horizontal="right" vertical="top" wrapText="1"/>
    </xf>
    <xf numFmtId="49" fontId="7" fillId="3" borderId="56" xfId="0" applyNumberFormat="1" applyFont="1" applyFill="1" applyBorder="1" applyAlignment="1">
      <alignment horizontal="right" vertical="top" wrapText="1"/>
    </xf>
    <xf numFmtId="49" fontId="7" fillId="3" borderId="119" xfId="0" applyNumberFormat="1" applyFont="1" applyFill="1" applyBorder="1" applyAlignment="1">
      <alignment horizontal="right" vertical="top" wrapText="1"/>
    </xf>
    <xf numFmtId="49" fontId="7" fillId="2" borderId="78" xfId="0" applyNumberFormat="1" applyFont="1" applyFill="1" applyBorder="1" applyAlignment="1">
      <alignment horizontal="right" vertical="top"/>
    </xf>
    <xf numFmtId="49" fontId="7" fillId="2" borderId="11" xfId="0" applyNumberFormat="1" applyFont="1" applyFill="1" applyBorder="1" applyAlignment="1">
      <alignment horizontal="right" vertical="top"/>
    </xf>
    <xf numFmtId="49" fontId="7" fillId="2" borderId="84" xfId="0" applyNumberFormat="1" applyFont="1" applyFill="1" applyBorder="1" applyAlignment="1">
      <alignment horizontal="right" vertical="top"/>
    </xf>
    <xf numFmtId="49" fontId="7" fillId="3" borderId="88" xfId="0" applyNumberFormat="1" applyFont="1" applyFill="1" applyBorder="1" applyAlignment="1">
      <alignment horizontal="center" vertical="top"/>
    </xf>
    <xf numFmtId="49" fontId="7" fillId="3" borderId="102" xfId="0" applyNumberFormat="1" applyFont="1" applyFill="1" applyBorder="1" applyAlignment="1">
      <alignment horizontal="center" vertical="top"/>
    </xf>
    <xf numFmtId="49" fontId="9" fillId="0" borderId="106" xfId="0" applyNumberFormat="1" applyFont="1" applyBorder="1" applyAlignment="1">
      <alignment horizontal="right" vertical="top" textRotation="90"/>
    </xf>
    <xf numFmtId="49" fontId="9" fillId="0" borderId="71" xfId="0" applyNumberFormat="1" applyFont="1" applyBorder="1" applyAlignment="1">
      <alignment horizontal="right" vertical="top" textRotation="90"/>
    </xf>
    <xf numFmtId="49" fontId="9" fillId="0" borderId="86" xfId="0" applyNumberFormat="1" applyFont="1" applyBorder="1" applyAlignment="1">
      <alignment horizontal="right" vertical="top" textRotation="90"/>
    </xf>
    <xf numFmtId="0" fontId="9" fillId="0" borderId="106" xfId="0" applyFont="1" applyBorder="1" applyAlignment="1">
      <alignment horizontal="center" vertical="top"/>
    </xf>
    <xf numFmtId="0" fontId="9" fillId="0" borderId="71" xfId="0" applyFont="1" applyBorder="1" applyAlignment="1">
      <alignment horizontal="center" vertical="top"/>
    </xf>
    <xf numFmtId="0" fontId="9" fillId="0" borderId="86" xfId="0" applyFont="1" applyBorder="1" applyAlignment="1">
      <alignment horizontal="center" vertical="top"/>
    </xf>
    <xf numFmtId="0" fontId="9" fillId="0" borderId="88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7" fillId="15" borderId="56" xfId="0" applyFont="1" applyFill="1" applyBorder="1" applyAlignment="1">
      <alignment horizontal="left" vertical="top" wrapText="1"/>
    </xf>
    <xf numFmtId="0" fontId="7" fillId="15" borderId="50" xfId="0" applyFont="1" applyFill="1" applyBorder="1" applyAlignment="1">
      <alignment horizontal="left" vertical="top" wrapText="1"/>
    </xf>
    <xf numFmtId="0" fontId="7" fillId="15" borderId="52" xfId="0" applyFont="1" applyFill="1" applyBorder="1" applyAlignment="1">
      <alignment horizontal="left" vertical="top" wrapText="1"/>
    </xf>
    <xf numFmtId="0" fontId="9" fillId="0" borderId="78" xfId="0" applyFont="1" applyBorder="1" applyAlignment="1">
      <alignment horizontal="center" vertical="top"/>
    </xf>
    <xf numFmtId="0" fontId="9" fillId="0" borderId="11" xfId="0" applyFont="1" applyBorder="1" applyAlignment="1">
      <alignment horizontal="center" vertical="top"/>
    </xf>
    <xf numFmtId="0" fontId="9" fillId="0" borderId="84" xfId="0" applyFont="1" applyBorder="1" applyAlignment="1">
      <alignment horizontal="center" vertical="top"/>
    </xf>
    <xf numFmtId="49" fontId="9" fillId="0" borderId="85" xfId="0" applyNumberFormat="1" applyFont="1" applyBorder="1" applyAlignment="1">
      <alignment horizontal="center" vertical="top" textRotation="90"/>
    </xf>
    <xf numFmtId="49" fontId="9" fillId="0" borderId="117" xfId="0" applyNumberFormat="1" applyFont="1" applyBorder="1" applyAlignment="1">
      <alignment horizontal="center" vertical="top" textRotation="90"/>
    </xf>
    <xf numFmtId="49" fontId="7" fillId="6" borderId="89" xfId="0" applyNumberFormat="1" applyFont="1" applyFill="1" applyBorder="1" applyAlignment="1">
      <alignment horizontal="center" vertical="top"/>
    </xf>
    <xf numFmtId="49" fontId="7" fillId="6" borderId="140" xfId="0" applyNumberFormat="1" applyFont="1" applyFill="1" applyBorder="1" applyAlignment="1">
      <alignment horizontal="center" vertical="top"/>
    </xf>
    <xf numFmtId="49" fontId="9" fillId="2" borderId="85" xfId="0" applyNumberFormat="1" applyFont="1" applyFill="1" applyBorder="1" applyAlignment="1">
      <alignment horizontal="right" vertical="top" textRotation="90"/>
    </xf>
    <xf numFmtId="49" fontId="9" fillId="2" borderId="115" xfId="0" applyNumberFormat="1" applyFont="1" applyFill="1" applyBorder="1" applyAlignment="1">
      <alignment horizontal="right" vertical="top" textRotation="90"/>
    </xf>
    <xf numFmtId="49" fontId="7" fillId="0" borderId="88" xfId="0" applyNumberFormat="1" applyFont="1" applyBorder="1" applyAlignment="1">
      <alignment horizontal="center" vertical="top"/>
    </xf>
    <xf numFmtId="49" fontId="7" fillId="0" borderId="8" xfId="0" applyNumberFormat="1" applyFont="1" applyBorder="1" applyAlignment="1">
      <alignment horizontal="center" vertical="top"/>
    </xf>
    <xf numFmtId="49" fontId="7" fillId="7" borderId="88" xfId="0" applyNumberFormat="1" applyFont="1" applyFill="1" applyBorder="1" applyAlignment="1">
      <alignment horizontal="center" vertical="top"/>
    </xf>
    <xf numFmtId="49" fontId="7" fillId="7" borderId="8" xfId="0" applyNumberFormat="1" applyFont="1" applyFill="1" applyBorder="1" applyAlignment="1">
      <alignment horizontal="center" vertical="top"/>
    </xf>
    <xf numFmtId="49" fontId="7" fillId="4" borderId="89" xfId="0" applyNumberFormat="1" applyFont="1" applyFill="1" applyBorder="1" applyAlignment="1">
      <alignment horizontal="center" vertical="top"/>
    </xf>
    <xf numFmtId="49" fontId="7" fillId="4" borderId="101" xfId="0" applyNumberFormat="1" applyFont="1" applyFill="1" applyBorder="1" applyAlignment="1">
      <alignment horizontal="center" vertical="top"/>
    </xf>
    <xf numFmtId="49" fontId="7" fillId="7" borderId="78" xfId="0" applyNumberFormat="1" applyFont="1" applyFill="1" applyBorder="1" applyAlignment="1">
      <alignment horizontal="right" vertical="top"/>
    </xf>
    <xf numFmtId="49" fontId="7" fillId="7" borderId="11" xfId="0" applyNumberFormat="1" applyFont="1" applyFill="1" applyBorder="1" applyAlignment="1">
      <alignment horizontal="right" vertical="top"/>
    </xf>
    <xf numFmtId="49" fontId="7" fillId="7" borderId="84" xfId="0" applyNumberFormat="1" applyFont="1" applyFill="1" applyBorder="1" applyAlignment="1">
      <alignment horizontal="right" vertical="top"/>
    </xf>
    <xf numFmtId="49" fontId="9" fillId="2" borderId="107" xfId="0" applyNumberFormat="1" applyFont="1" applyFill="1" applyBorder="1" applyAlignment="1">
      <alignment horizontal="right" vertical="top" textRotation="90"/>
    </xf>
    <xf numFmtId="49" fontId="9" fillId="2" borderId="18" xfId="0" applyNumberFormat="1" applyFont="1" applyFill="1" applyBorder="1" applyAlignment="1">
      <alignment horizontal="right" vertical="top" textRotation="90"/>
    </xf>
    <xf numFmtId="49" fontId="7" fillId="0" borderId="78" xfId="0" applyNumberFormat="1" applyFont="1" applyBorder="1" applyAlignment="1">
      <alignment horizontal="right" vertical="top"/>
    </xf>
    <xf numFmtId="49" fontId="7" fillId="0" borderId="11" xfId="0" applyNumberFormat="1" applyFont="1" applyBorder="1" applyAlignment="1">
      <alignment horizontal="right" vertical="top"/>
    </xf>
    <xf numFmtId="49" fontId="7" fillId="0" borderId="84" xfId="0" applyNumberFormat="1" applyFont="1" applyBorder="1" applyAlignment="1">
      <alignment horizontal="right" vertical="top"/>
    </xf>
    <xf numFmtId="0" fontId="9" fillId="0" borderId="78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9" fillId="0" borderId="84" xfId="0" applyFont="1" applyBorder="1" applyAlignment="1">
      <alignment horizontal="left" vertical="top" wrapText="1"/>
    </xf>
    <xf numFmtId="0" fontId="9" fillId="0" borderId="85" xfId="0" applyFont="1" applyBorder="1" applyAlignment="1">
      <alignment horizontal="center" vertical="top" wrapText="1"/>
    </xf>
    <xf numFmtId="0" fontId="9" fillId="0" borderId="117" xfId="0" applyFont="1" applyBorder="1" applyAlignment="1">
      <alignment horizontal="center" vertical="top" wrapText="1"/>
    </xf>
    <xf numFmtId="49" fontId="7" fillId="6" borderId="80" xfId="0" applyNumberFormat="1" applyFont="1" applyFill="1" applyBorder="1" applyAlignment="1">
      <alignment horizontal="right" vertical="top"/>
    </xf>
    <xf numFmtId="49" fontId="7" fillId="6" borderId="12" xfId="0" applyNumberFormat="1" applyFont="1" applyFill="1" applyBorder="1" applyAlignment="1">
      <alignment horizontal="right" vertical="top"/>
    </xf>
    <xf numFmtId="49" fontId="7" fillId="6" borderId="76" xfId="0" applyNumberFormat="1" applyFont="1" applyFill="1" applyBorder="1" applyAlignment="1">
      <alignment horizontal="right" vertical="top"/>
    </xf>
    <xf numFmtId="49" fontId="7" fillId="4" borderId="140" xfId="0" applyNumberFormat="1" applyFont="1" applyFill="1" applyBorder="1" applyAlignment="1">
      <alignment horizontal="center" vertical="top"/>
    </xf>
    <xf numFmtId="0" fontId="9" fillId="2" borderId="78" xfId="0" applyFont="1" applyFill="1" applyBorder="1" applyAlignment="1">
      <alignment horizontal="left" vertical="top" wrapText="1"/>
    </xf>
    <xf numFmtId="0" fontId="9" fillId="2" borderId="11" xfId="0" applyFont="1" applyFill="1" applyBorder="1" applyAlignment="1">
      <alignment horizontal="left" vertical="top" wrapText="1"/>
    </xf>
    <xf numFmtId="0" fontId="9" fillId="2" borderId="78" xfId="0" applyFont="1" applyFill="1" applyBorder="1" applyAlignment="1">
      <alignment horizontal="center" vertical="top"/>
    </xf>
    <xf numFmtId="0" fontId="9" fillId="2" borderId="11" xfId="0" applyFont="1" applyFill="1" applyBorder="1" applyAlignment="1">
      <alignment horizontal="center" vertical="top"/>
    </xf>
    <xf numFmtId="0" fontId="9" fillId="2" borderId="88" xfId="0" applyFont="1" applyFill="1" applyBorder="1" applyAlignment="1">
      <alignment horizontal="center" vertical="top" wrapText="1"/>
    </xf>
    <xf numFmtId="0" fontId="9" fillId="2" borderId="102" xfId="0" applyFont="1" applyFill="1" applyBorder="1" applyAlignment="1">
      <alignment horizontal="center" vertical="top" wrapText="1"/>
    </xf>
    <xf numFmtId="49" fontId="7" fillId="7" borderId="58" xfId="0" applyNumberFormat="1" applyFont="1" applyFill="1" applyBorder="1" applyAlignment="1">
      <alignment horizontal="right" vertical="top" wrapText="1"/>
    </xf>
    <xf numFmtId="49" fontId="7" fillId="7" borderId="56" xfId="0" applyNumberFormat="1" applyFont="1" applyFill="1" applyBorder="1" applyAlignment="1">
      <alignment horizontal="right" vertical="top" wrapText="1"/>
    </xf>
    <xf numFmtId="49" fontId="7" fillId="7" borderId="119" xfId="0" applyNumberFormat="1" applyFont="1" applyFill="1" applyBorder="1" applyAlignment="1">
      <alignment horizontal="right" vertical="top" wrapText="1"/>
    </xf>
    <xf numFmtId="49" fontId="7" fillId="0" borderId="102" xfId="0" applyNumberFormat="1" applyFont="1" applyBorder="1" applyAlignment="1">
      <alignment horizontal="center" vertical="top"/>
    </xf>
    <xf numFmtId="0" fontId="9" fillId="0" borderId="102" xfId="0" applyFont="1" applyBorder="1" applyAlignment="1">
      <alignment horizontal="center" vertical="top" wrapText="1"/>
    </xf>
    <xf numFmtId="0" fontId="9" fillId="0" borderId="106" xfId="0" applyFont="1" applyBorder="1" applyAlignment="1">
      <alignment horizontal="center" vertical="top" wrapText="1"/>
    </xf>
    <xf numFmtId="0" fontId="9" fillId="0" borderId="71" xfId="0" applyFont="1" applyBorder="1" applyAlignment="1">
      <alignment horizontal="center" vertical="top" wrapText="1"/>
    </xf>
    <xf numFmtId="0" fontId="9" fillId="0" borderId="86" xfId="0" applyFont="1" applyBorder="1" applyAlignment="1">
      <alignment horizontal="center" vertical="top" wrapText="1"/>
    </xf>
    <xf numFmtId="0" fontId="9" fillId="2" borderId="106" xfId="0" applyFont="1" applyFill="1" applyBorder="1" applyAlignment="1">
      <alignment horizontal="center" vertical="top" wrapText="1"/>
    </xf>
    <xf numFmtId="0" fontId="9" fillId="2" borderId="71" xfId="0" applyFont="1" applyFill="1" applyBorder="1" applyAlignment="1">
      <alignment horizontal="center" vertical="top" wrapText="1"/>
    </xf>
    <xf numFmtId="0" fontId="9" fillId="2" borderId="86" xfId="0" applyFont="1" applyFill="1" applyBorder="1" applyAlignment="1">
      <alignment horizontal="center" vertical="top" wrapText="1"/>
    </xf>
    <xf numFmtId="49" fontId="9" fillId="0" borderId="100" xfId="0" applyNumberFormat="1" applyFont="1" applyBorder="1" applyAlignment="1">
      <alignment horizontal="center" vertical="top" textRotation="90"/>
    </xf>
    <xf numFmtId="49" fontId="9" fillId="0" borderId="19" xfId="0" applyNumberFormat="1" applyFont="1" applyBorder="1" applyAlignment="1">
      <alignment horizontal="center" vertical="top" textRotation="90"/>
    </xf>
    <xf numFmtId="0" fontId="9" fillId="2" borderId="85" xfId="0" applyFont="1" applyFill="1" applyBorder="1" applyAlignment="1">
      <alignment horizontal="center" vertical="top" wrapText="1"/>
    </xf>
    <xf numFmtId="0" fontId="9" fillId="2" borderId="117" xfId="0" applyFont="1" applyFill="1" applyBorder="1" applyAlignment="1">
      <alignment horizontal="center" vertical="top" wrapText="1"/>
    </xf>
    <xf numFmtId="49" fontId="9" fillId="2" borderId="85" xfId="0" applyNumberFormat="1" applyFont="1" applyFill="1" applyBorder="1" applyAlignment="1">
      <alignment horizontal="center" vertical="top" textRotation="90"/>
    </xf>
    <xf numFmtId="49" fontId="9" fillId="2" borderId="117" xfId="0" applyNumberFormat="1" applyFont="1" applyFill="1" applyBorder="1" applyAlignment="1">
      <alignment horizontal="center" vertical="top" textRotation="90"/>
    </xf>
    <xf numFmtId="49" fontId="9" fillId="0" borderId="115" xfId="0" applyNumberFormat="1" applyFont="1" applyBorder="1" applyAlignment="1">
      <alignment horizontal="center" vertical="top" textRotation="90"/>
    </xf>
    <xf numFmtId="49" fontId="9" fillId="2" borderId="106" xfId="0" applyNumberFormat="1" applyFont="1" applyFill="1" applyBorder="1" applyAlignment="1">
      <alignment horizontal="center" vertical="top" textRotation="90"/>
    </xf>
    <xf numFmtId="49" fontId="9" fillId="2" borderId="71" xfId="0" applyNumberFormat="1" applyFont="1" applyFill="1" applyBorder="1" applyAlignment="1">
      <alignment horizontal="center" vertical="top" textRotation="90"/>
    </xf>
    <xf numFmtId="0" fontId="7" fillId="14" borderId="56" xfId="0" applyFont="1" applyFill="1" applyBorder="1" applyAlignment="1">
      <alignment horizontal="left" vertical="top" wrapText="1"/>
    </xf>
    <xf numFmtId="0" fontId="7" fillId="14" borderId="50" xfId="0" applyFont="1" applyFill="1" applyBorder="1" applyAlignment="1">
      <alignment horizontal="left" vertical="top" wrapText="1"/>
    </xf>
    <xf numFmtId="0" fontId="7" fillId="14" borderId="73" xfId="0" applyFont="1" applyFill="1" applyBorder="1" applyAlignment="1">
      <alignment horizontal="left" vertical="top" wrapText="1"/>
    </xf>
    <xf numFmtId="0" fontId="7" fillId="14" borderId="74" xfId="0" applyFont="1" applyFill="1" applyBorder="1" applyAlignment="1">
      <alignment horizontal="left" vertical="top" wrapText="1"/>
    </xf>
    <xf numFmtId="49" fontId="7" fillId="2" borderId="88" xfId="0" applyNumberFormat="1" applyFont="1" applyFill="1" applyBorder="1" applyAlignment="1">
      <alignment horizontal="center" vertical="top"/>
    </xf>
    <xf numFmtId="49" fontId="7" fillId="2" borderId="102" xfId="0" applyNumberFormat="1" applyFont="1" applyFill="1" applyBorder="1" applyAlignment="1">
      <alignment horizontal="center" vertical="top"/>
    </xf>
    <xf numFmtId="49" fontId="7" fillId="17" borderId="109" xfId="0" applyNumberFormat="1" applyFont="1" applyFill="1" applyBorder="1" applyAlignment="1">
      <alignment horizontal="center" vertical="top"/>
    </xf>
    <xf numFmtId="49" fontId="7" fillId="17" borderId="28" xfId="0" applyNumberFormat="1" applyFont="1" applyFill="1" applyBorder="1" applyAlignment="1">
      <alignment horizontal="center" vertical="top"/>
    </xf>
    <xf numFmtId="49" fontId="7" fillId="17" borderId="27" xfId="0" applyNumberFormat="1" applyFont="1" applyFill="1" applyBorder="1" applyAlignment="1">
      <alignment horizontal="center" vertical="top"/>
    </xf>
    <xf numFmtId="49" fontId="7" fillId="17" borderId="29" xfId="0" applyNumberFormat="1" applyFont="1" applyFill="1" applyBorder="1" applyAlignment="1">
      <alignment horizontal="center" vertical="top"/>
    </xf>
    <xf numFmtId="49" fontId="7" fillId="17" borderId="146" xfId="0" applyNumberFormat="1" applyFont="1" applyFill="1" applyBorder="1" applyAlignment="1">
      <alignment horizontal="center" vertical="top"/>
    </xf>
    <xf numFmtId="49" fontId="7" fillId="16" borderId="27" xfId="0" applyNumberFormat="1" applyFont="1" applyFill="1" applyBorder="1" applyAlignment="1">
      <alignment horizontal="center" vertical="top"/>
    </xf>
    <xf numFmtId="49" fontId="7" fillId="16" borderId="146" xfId="0" applyNumberFormat="1" applyFont="1" applyFill="1" applyBorder="1" applyAlignment="1">
      <alignment horizontal="center" vertical="top"/>
    </xf>
    <xf numFmtId="49" fontId="7" fillId="16" borderId="29" xfId="0" applyNumberFormat="1" applyFont="1" applyFill="1" applyBorder="1" applyAlignment="1">
      <alignment horizontal="center" vertical="top"/>
    </xf>
    <xf numFmtId="0" fontId="9" fillId="2" borderId="3" xfId="0" applyFont="1" applyFill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49" fontId="7" fillId="17" borderId="70" xfId="0" applyNumberFormat="1" applyFont="1" applyFill="1" applyBorder="1" applyAlignment="1">
      <alignment horizontal="center" vertical="top"/>
    </xf>
    <xf numFmtId="49" fontId="7" fillId="17" borderId="145" xfId="0" applyNumberFormat="1" applyFont="1" applyFill="1" applyBorder="1" applyAlignment="1">
      <alignment horizontal="center" vertical="top"/>
    </xf>
    <xf numFmtId="49" fontId="7" fillId="17" borderId="43" xfId="0" applyNumberFormat="1" applyFont="1" applyFill="1" applyBorder="1" applyAlignment="1">
      <alignment horizontal="center" vertical="top"/>
    </xf>
    <xf numFmtId="49" fontId="9" fillId="16" borderId="67" xfId="0" applyNumberFormat="1" applyFont="1" applyFill="1" applyBorder="1" applyAlignment="1" applyProtection="1">
      <alignment horizontal="center" vertical="center" textRotation="90" wrapText="1"/>
      <protection locked="0"/>
    </xf>
    <xf numFmtId="49" fontId="9" fillId="16" borderId="68" xfId="0" applyNumberFormat="1" applyFont="1" applyFill="1" applyBorder="1" applyAlignment="1" applyProtection="1">
      <alignment horizontal="center" vertical="center" textRotation="90" wrapText="1"/>
      <protection locked="0"/>
    </xf>
    <xf numFmtId="49" fontId="9" fillId="16" borderId="128" xfId="0" applyNumberFormat="1" applyFont="1" applyFill="1" applyBorder="1" applyAlignment="1" applyProtection="1">
      <alignment horizontal="center" vertical="center" textRotation="90" wrapText="1"/>
      <protection locked="0"/>
    </xf>
    <xf numFmtId="49" fontId="7" fillId="17" borderId="24" xfId="0" applyNumberFormat="1" applyFont="1" applyFill="1" applyBorder="1" applyAlignment="1">
      <alignment horizontal="center" vertical="top"/>
    </xf>
    <xf numFmtId="49" fontId="7" fillId="17" borderId="27" xfId="0" applyNumberFormat="1" applyFont="1" applyFill="1" applyBorder="1" applyAlignment="1">
      <alignment horizontal="center" vertical="top" wrapText="1"/>
    </xf>
    <xf numFmtId="49" fontId="7" fillId="17" borderId="146" xfId="0" applyNumberFormat="1" applyFont="1" applyFill="1" applyBorder="1" applyAlignment="1">
      <alignment horizontal="center" vertical="top" wrapText="1"/>
    </xf>
    <xf numFmtId="0" fontId="7" fillId="14" borderId="52" xfId="0" applyFont="1" applyFill="1" applyBorder="1" applyAlignment="1">
      <alignment horizontal="left" vertical="top" wrapText="1"/>
    </xf>
    <xf numFmtId="49" fontId="9" fillId="2" borderId="105" xfId="0" applyNumberFormat="1" applyFont="1" applyFill="1" applyBorder="1" applyAlignment="1">
      <alignment horizontal="right" vertical="top" textRotation="90"/>
    </xf>
    <xf numFmtId="0" fontId="9" fillId="0" borderId="88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49" fontId="7" fillId="4" borderId="58" xfId="0" applyNumberFormat="1" applyFont="1" applyFill="1" applyBorder="1" applyAlignment="1">
      <alignment horizontal="right" vertical="top"/>
    </xf>
    <xf numFmtId="49" fontId="7" fillId="4" borderId="56" xfId="0" applyNumberFormat="1" applyFont="1" applyFill="1" applyBorder="1" applyAlignment="1">
      <alignment horizontal="right" vertical="top"/>
    </xf>
    <xf numFmtId="49" fontId="7" fillId="4" borderId="119" xfId="0" applyNumberFormat="1" applyFont="1" applyFill="1" applyBorder="1" applyAlignment="1">
      <alignment horizontal="right" vertical="top"/>
    </xf>
    <xf numFmtId="49" fontId="9" fillId="2" borderId="100" xfId="0" applyNumberFormat="1" applyFont="1" applyFill="1" applyBorder="1" applyAlignment="1">
      <alignment horizontal="center" vertical="top" textRotation="90"/>
    </xf>
    <xf numFmtId="49" fontId="9" fillId="2" borderId="108" xfId="0" applyNumberFormat="1" applyFont="1" applyFill="1" applyBorder="1" applyAlignment="1">
      <alignment horizontal="center" vertical="top" textRotation="90"/>
    </xf>
    <xf numFmtId="0" fontId="9" fillId="2" borderId="88" xfId="0" applyFont="1" applyFill="1" applyBorder="1" applyAlignment="1">
      <alignment horizontal="left" vertical="top" wrapText="1"/>
    </xf>
    <xf numFmtId="0" fontId="9" fillId="2" borderId="102" xfId="0" applyFont="1" applyFill="1" applyBorder="1" applyAlignment="1">
      <alignment horizontal="left" vertical="top" wrapText="1"/>
    </xf>
    <xf numFmtId="49" fontId="9" fillId="2" borderId="115" xfId="0" applyNumberFormat="1" applyFont="1" applyFill="1" applyBorder="1" applyAlignment="1">
      <alignment horizontal="center" vertical="top" textRotation="90"/>
    </xf>
    <xf numFmtId="0" fontId="9" fillId="2" borderId="115" xfId="0" applyFont="1" applyFill="1" applyBorder="1" applyAlignment="1">
      <alignment horizontal="center" vertical="top" wrapText="1"/>
    </xf>
    <xf numFmtId="49" fontId="9" fillId="2" borderId="19" xfId="0" applyNumberFormat="1" applyFont="1" applyFill="1" applyBorder="1" applyAlignment="1">
      <alignment horizontal="center" vertical="top" textRotation="90"/>
    </xf>
    <xf numFmtId="0" fontId="9" fillId="2" borderId="106" xfId="0" applyFont="1" applyFill="1" applyBorder="1" applyAlignment="1">
      <alignment horizontal="center" vertical="top"/>
    </xf>
    <xf numFmtId="0" fontId="9" fillId="2" borderId="71" xfId="0" applyFont="1" applyFill="1" applyBorder="1" applyAlignment="1">
      <alignment horizontal="center" vertical="top"/>
    </xf>
    <xf numFmtId="0" fontId="9" fillId="2" borderId="86" xfId="0" applyFont="1" applyFill="1" applyBorder="1" applyAlignment="1">
      <alignment horizontal="center" vertical="top"/>
    </xf>
    <xf numFmtId="49" fontId="7" fillId="3" borderId="8" xfId="0" applyNumberFormat="1" applyFont="1" applyFill="1" applyBorder="1" applyAlignment="1">
      <alignment horizontal="center" vertical="top"/>
    </xf>
    <xf numFmtId="49" fontId="7" fillId="2" borderId="8" xfId="0" applyNumberFormat="1" applyFont="1" applyFill="1" applyBorder="1" applyAlignment="1">
      <alignment horizontal="center" vertical="top"/>
    </xf>
    <xf numFmtId="0" fontId="9" fillId="2" borderId="8" xfId="0" applyFont="1" applyFill="1" applyBorder="1" applyAlignment="1">
      <alignment horizontal="left" vertical="top" wrapText="1"/>
    </xf>
    <xf numFmtId="0" fontId="9" fillId="2" borderId="8" xfId="0" applyFont="1" applyFill="1" applyBorder="1" applyAlignment="1">
      <alignment horizontal="center" vertical="top" wrapText="1"/>
    </xf>
    <xf numFmtId="49" fontId="9" fillId="0" borderId="108" xfId="0" applyNumberFormat="1" applyFont="1" applyBorder="1" applyAlignment="1">
      <alignment horizontal="center" vertical="top" textRotation="90"/>
    </xf>
    <xf numFmtId="0" fontId="9" fillId="0" borderId="102" xfId="0" applyFont="1" applyBorder="1" applyAlignment="1">
      <alignment horizontal="left" vertical="top" wrapText="1"/>
    </xf>
    <xf numFmtId="49" fontId="9" fillId="0" borderId="107" xfId="0" applyNumberFormat="1" applyFont="1" applyBorder="1" applyAlignment="1">
      <alignment horizontal="right" vertical="top" textRotation="90"/>
    </xf>
    <xf numFmtId="49" fontId="9" fillId="0" borderId="18" xfId="0" applyNumberFormat="1" applyFont="1" applyBorder="1" applyAlignment="1">
      <alignment horizontal="right" vertical="top" textRotation="90"/>
    </xf>
    <xf numFmtId="49" fontId="9" fillId="0" borderId="105" xfId="0" applyNumberFormat="1" applyFont="1" applyBorder="1" applyAlignment="1">
      <alignment horizontal="right" vertical="top" textRotation="90"/>
    </xf>
    <xf numFmtId="0" fontId="9" fillId="0" borderId="115" xfId="0" applyFont="1" applyBorder="1" applyAlignment="1">
      <alignment horizontal="center" vertical="top" wrapText="1"/>
    </xf>
    <xf numFmtId="49" fontId="9" fillId="0" borderId="85" xfId="0" applyNumberFormat="1" applyFont="1" applyBorder="1" applyAlignment="1">
      <alignment horizontal="right" vertical="top" textRotation="90"/>
    </xf>
    <xf numFmtId="49" fontId="9" fillId="0" borderId="115" xfId="0" applyNumberFormat="1" applyFont="1" applyBorder="1" applyAlignment="1">
      <alignment horizontal="right" vertical="top" textRotation="90"/>
    </xf>
    <xf numFmtId="0" fontId="9" fillId="2" borderId="84" xfId="0" applyFont="1" applyFill="1" applyBorder="1" applyAlignment="1">
      <alignment horizontal="left" vertical="top" wrapText="1"/>
    </xf>
    <xf numFmtId="0" fontId="9" fillId="2" borderId="84" xfId="0" applyFont="1" applyFill="1" applyBorder="1" applyAlignment="1">
      <alignment horizontal="center" vertical="top"/>
    </xf>
    <xf numFmtId="49" fontId="7" fillId="3" borderId="78" xfId="0" applyNumberFormat="1" applyFont="1" applyFill="1" applyBorder="1" applyAlignment="1">
      <alignment horizontal="right" vertical="top"/>
    </xf>
    <xf numFmtId="49" fontId="7" fillId="3" borderId="11" xfId="0" applyNumberFormat="1" applyFont="1" applyFill="1" applyBorder="1" applyAlignment="1">
      <alignment horizontal="right" vertical="top"/>
    </xf>
    <xf numFmtId="49" fontId="7" fillId="3" borderId="84" xfId="0" applyNumberFormat="1" applyFont="1" applyFill="1" applyBorder="1" applyAlignment="1">
      <alignment horizontal="right" vertical="top"/>
    </xf>
    <xf numFmtId="49" fontId="9" fillId="2" borderId="106" xfId="0" applyNumberFormat="1" applyFont="1" applyFill="1" applyBorder="1" applyAlignment="1">
      <alignment horizontal="right" vertical="top" textRotation="90"/>
    </xf>
    <xf numFmtId="49" fontId="9" fillId="2" borderId="71" xfId="0" applyNumberFormat="1" applyFont="1" applyFill="1" applyBorder="1" applyAlignment="1">
      <alignment horizontal="right" vertical="top" textRotation="90"/>
    </xf>
    <xf numFmtId="49" fontId="9" fillId="2" borderId="86" xfId="0" applyNumberFormat="1" applyFont="1" applyFill="1" applyBorder="1" applyAlignment="1">
      <alignment horizontal="right" vertical="top" textRotation="90"/>
    </xf>
    <xf numFmtId="49" fontId="9" fillId="2" borderId="107" xfId="0" applyNumberFormat="1" applyFont="1" applyFill="1" applyBorder="1" applyAlignment="1">
      <alignment horizontal="center" vertical="top" textRotation="90"/>
    </xf>
    <xf numFmtId="49" fontId="9" fillId="2" borderId="18" xfId="0" applyNumberFormat="1" applyFont="1" applyFill="1" applyBorder="1" applyAlignment="1">
      <alignment horizontal="center" vertical="top" textRotation="90"/>
    </xf>
    <xf numFmtId="49" fontId="7" fillId="3" borderId="79" xfId="0" applyNumberFormat="1" applyFont="1" applyFill="1" applyBorder="1" applyAlignment="1">
      <alignment horizontal="right" vertical="top" wrapText="1"/>
    </xf>
    <xf numFmtId="49" fontId="7" fillId="3" borderId="81" xfId="0" applyNumberFormat="1" applyFont="1" applyFill="1" applyBorder="1" applyAlignment="1">
      <alignment horizontal="right" vertical="top" wrapText="1"/>
    </xf>
    <xf numFmtId="49" fontId="7" fillId="3" borderId="107" xfId="0" applyNumberFormat="1" applyFont="1" applyFill="1" applyBorder="1" applyAlignment="1">
      <alignment horizontal="right" vertical="top" wrapText="1"/>
    </xf>
    <xf numFmtId="49" fontId="7" fillId="4" borderId="80" xfId="0" applyNumberFormat="1" applyFont="1" applyFill="1" applyBorder="1" applyAlignment="1">
      <alignment horizontal="right" vertical="top"/>
    </xf>
    <xf numFmtId="49" fontId="7" fillId="4" borderId="12" xfId="0" applyNumberFormat="1" applyFont="1" applyFill="1" applyBorder="1" applyAlignment="1">
      <alignment horizontal="right" vertical="top"/>
    </xf>
    <xf numFmtId="49" fontId="7" fillId="4" borderId="76" xfId="0" applyNumberFormat="1" applyFont="1" applyFill="1" applyBorder="1" applyAlignment="1">
      <alignment horizontal="right" vertical="top"/>
    </xf>
    <xf numFmtId="49" fontId="7" fillId="4" borderId="87" xfId="0" applyNumberFormat="1" applyFont="1" applyFill="1" applyBorder="1" applyAlignment="1">
      <alignment horizontal="right" vertical="top"/>
    </xf>
    <xf numFmtId="49" fontId="7" fillId="4" borderId="59" xfId="0" applyNumberFormat="1" applyFont="1" applyFill="1" applyBorder="1" applyAlignment="1">
      <alignment horizontal="right" vertical="top"/>
    </xf>
    <xf numFmtId="49" fontId="7" fillId="4" borderId="110" xfId="0" applyNumberFormat="1" applyFont="1" applyFill="1" applyBorder="1" applyAlignment="1">
      <alignment horizontal="right" vertical="top"/>
    </xf>
    <xf numFmtId="0" fontId="7" fillId="17" borderId="31" xfId="0" applyFont="1" applyFill="1" applyBorder="1" applyAlignment="1">
      <alignment horizontal="left" vertical="top" wrapText="1"/>
    </xf>
    <xf numFmtId="0" fontId="7" fillId="17" borderId="50" xfId="0" applyFont="1" applyFill="1" applyBorder="1" applyAlignment="1">
      <alignment horizontal="left" vertical="top" wrapText="1"/>
    </xf>
    <xf numFmtId="0" fontId="7" fillId="17" borderId="52" xfId="0" applyFont="1" applyFill="1" applyBorder="1" applyAlignment="1">
      <alignment horizontal="left" vertical="top" wrapText="1"/>
    </xf>
    <xf numFmtId="0" fontId="7" fillId="13" borderId="50" xfId="0" applyFont="1" applyFill="1" applyBorder="1" applyAlignment="1">
      <alignment horizontal="left" vertical="top" wrapText="1"/>
    </xf>
    <xf numFmtId="0" fontId="7" fillId="13" borderId="52" xfId="0" applyFont="1" applyFill="1" applyBorder="1" applyAlignment="1">
      <alignment horizontal="left" vertical="top" wrapText="1"/>
    </xf>
    <xf numFmtId="0" fontId="9" fillId="2" borderId="132" xfId="0" applyFont="1" applyFill="1" applyBorder="1" applyAlignment="1">
      <alignment horizontal="center" vertical="center" textRotation="90" wrapText="1"/>
    </xf>
    <xf numFmtId="0" fontId="9" fillId="2" borderId="133" xfId="0" applyFont="1" applyFill="1" applyBorder="1" applyAlignment="1">
      <alignment horizontal="center" vertical="center" textRotation="90" wrapText="1"/>
    </xf>
    <xf numFmtId="0" fontId="9" fillId="2" borderId="134" xfId="0" applyFont="1" applyFill="1" applyBorder="1" applyAlignment="1">
      <alignment horizontal="center" vertical="center" textRotation="90" wrapText="1"/>
    </xf>
    <xf numFmtId="0" fontId="9" fillId="0" borderId="136" xfId="0" applyFont="1" applyBorder="1" applyAlignment="1">
      <alignment horizontal="center" vertical="center" textRotation="90" wrapText="1"/>
    </xf>
    <xf numFmtId="0" fontId="9" fillId="0" borderId="103" xfId="0" applyFont="1" applyBorder="1" applyAlignment="1">
      <alignment horizontal="center" vertical="center" textRotation="90" wrapText="1"/>
    </xf>
    <xf numFmtId="0" fontId="7" fillId="0" borderId="135" xfId="0" applyFont="1" applyBorder="1" applyAlignment="1">
      <alignment horizontal="center" vertical="top" wrapText="1"/>
    </xf>
    <xf numFmtId="0" fontId="7" fillId="0" borderId="61" xfId="0" applyFont="1" applyBorder="1" applyAlignment="1">
      <alignment horizontal="center" vertical="top" wrapText="1"/>
    </xf>
    <xf numFmtId="0" fontId="7" fillId="0" borderId="64" xfId="0" applyFont="1" applyBorder="1" applyAlignment="1">
      <alignment horizontal="center" vertical="top" wrapText="1"/>
    </xf>
    <xf numFmtId="0" fontId="7" fillId="8" borderId="135" xfId="0" applyFont="1" applyFill="1" applyBorder="1" applyAlignment="1">
      <alignment horizontal="center" vertical="top" wrapText="1"/>
    </xf>
    <xf numFmtId="0" fontId="7" fillId="8" borderId="61" xfId="0" applyFont="1" applyFill="1" applyBorder="1" applyAlignment="1">
      <alignment horizontal="center" vertical="top" wrapText="1"/>
    </xf>
    <xf numFmtId="0" fontId="7" fillId="8" borderId="64" xfId="0" applyFont="1" applyFill="1" applyBorder="1" applyAlignment="1">
      <alignment horizontal="center" vertical="top" wrapText="1"/>
    </xf>
    <xf numFmtId="0" fontId="7" fillId="9" borderId="135" xfId="0" applyFont="1" applyFill="1" applyBorder="1" applyAlignment="1">
      <alignment horizontal="center" vertical="top" wrapText="1"/>
    </xf>
    <xf numFmtId="0" fontId="7" fillId="9" borderId="61" xfId="0" applyFont="1" applyFill="1" applyBorder="1" applyAlignment="1">
      <alignment horizontal="center" vertical="top" wrapText="1"/>
    </xf>
    <xf numFmtId="0" fontId="7" fillId="9" borderId="64" xfId="0" applyFont="1" applyFill="1" applyBorder="1" applyAlignment="1">
      <alignment horizontal="center" vertical="top" wrapText="1"/>
    </xf>
    <xf numFmtId="0" fontId="9" fillId="2" borderId="137" xfId="0" applyFont="1" applyFill="1" applyBorder="1" applyAlignment="1">
      <alignment horizontal="center" vertical="center" textRotation="90" wrapText="1"/>
    </xf>
    <xf numFmtId="0" fontId="9" fillId="2" borderId="108" xfId="0" applyFont="1" applyFill="1" applyBorder="1" applyAlignment="1">
      <alignment horizontal="center" vertical="center" textRotation="90" wrapText="1"/>
    </xf>
    <xf numFmtId="0" fontId="9" fillId="8" borderId="136" xfId="0" applyFont="1" applyFill="1" applyBorder="1" applyAlignment="1">
      <alignment horizontal="center" vertical="center" textRotation="90" wrapText="1"/>
    </xf>
    <xf numFmtId="0" fontId="9" fillId="8" borderId="103" xfId="0" applyFont="1" applyFill="1" applyBorder="1" applyAlignment="1">
      <alignment horizontal="center" vertical="center" textRotation="90" wrapText="1"/>
    </xf>
    <xf numFmtId="0" fontId="9" fillId="8" borderId="137" xfId="0" applyFont="1" applyFill="1" applyBorder="1" applyAlignment="1">
      <alignment horizontal="center" vertical="center" textRotation="90" wrapText="1"/>
    </xf>
    <xf numFmtId="0" fontId="9" fillId="8" borderId="108" xfId="0" applyFont="1" applyFill="1" applyBorder="1" applyAlignment="1">
      <alignment horizontal="center" vertical="center" textRotation="90" wrapText="1"/>
    </xf>
    <xf numFmtId="0" fontId="9" fillId="2" borderId="136" xfId="0" applyFont="1" applyFill="1" applyBorder="1" applyAlignment="1">
      <alignment horizontal="center" vertical="center" textRotation="90" wrapText="1"/>
    </xf>
    <xf numFmtId="0" fontId="9" fillId="2" borderId="103" xfId="0" applyFont="1" applyFill="1" applyBorder="1" applyAlignment="1">
      <alignment horizontal="center" vertical="center" textRotation="90" wrapText="1"/>
    </xf>
    <xf numFmtId="0" fontId="9" fillId="13" borderId="62" xfId="0" applyFont="1" applyFill="1" applyBorder="1" applyAlignment="1">
      <alignment horizontal="center" vertical="center" textRotation="90" wrapText="1"/>
    </xf>
    <xf numFmtId="0" fontId="9" fillId="13" borderId="63" xfId="0" applyFont="1" applyFill="1" applyBorder="1" applyAlignment="1">
      <alignment horizontal="center" vertical="center" textRotation="90" wrapText="1"/>
    </xf>
    <xf numFmtId="0" fontId="9" fillId="13" borderId="129" xfId="0" applyFont="1" applyFill="1" applyBorder="1" applyAlignment="1">
      <alignment horizontal="center" vertical="center" textRotation="90" wrapText="1"/>
    </xf>
    <xf numFmtId="0" fontId="9" fillId="14" borderId="60" xfId="0" applyFont="1" applyFill="1" applyBorder="1" applyAlignment="1">
      <alignment horizontal="center" vertical="center" textRotation="90" wrapText="1"/>
    </xf>
    <xf numFmtId="0" fontId="9" fillId="14" borderId="10" xfId="0" applyFont="1" applyFill="1" applyBorder="1" applyAlignment="1">
      <alignment horizontal="center" vertical="center" textRotation="90" wrapText="1"/>
    </xf>
    <xf numFmtId="0" fontId="9" fillId="14" borderId="130" xfId="0" applyFont="1" applyFill="1" applyBorder="1" applyAlignment="1">
      <alignment horizontal="center" vertical="center" textRotation="90" wrapText="1"/>
    </xf>
    <xf numFmtId="0" fontId="9" fillId="2" borderId="60" xfId="0" applyFont="1" applyFill="1" applyBorder="1" applyAlignment="1">
      <alignment horizontal="center" vertical="center" textRotation="90" wrapText="1"/>
    </xf>
    <xf numFmtId="0" fontId="9" fillId="2" borderId="10" xfId="0" applyFont="1" applyFill="1" applyBorder="1" applyAlignment="1">
      <alignment horizontal="center" vertical="center" textRotation="90" wrapText="1"/>
    </xf>
    <xf numFmtId="0" fontId="9" fillId="2" borderId="130" xfId="0" applyFont="1" applyFill="1" applyBorder="1" applyAlignment="1">
      <alignment horizontal="center" vertical="center" textRotation="90" wrapText="1"/>
    </xf>
    <xf numFmtId="0" fontId="9" fillId="0" borderId="8" xfId="0" applyFont="1" applyBorder="1" applyAlignment="1">
      <alignment horizontal="center" vertical="center"/>
    </xf>
    <xf numFmtId="0" fontId="9" fillId="9" borderId="8" xfId="0" applyFont="1" applyFill="1" applyBorder="1" applyAlignment="1">
      <alignment horizontal="center" vertical="center"/>
    </xf>
    <xf numFmtId="0" fontId="9" fillId="2" borderId="60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30" xfId="0" applyFont="1" applyFill="1" applyBorder="1" applyAlignment="1">
      <alignment horizontal="center" vertical="center" wrapText="1"/>
    </xf>
    <xf numFmtId="49" fontId="7" fillId="13" borderId="31" xfId="0" applyNumberFormat="1" applyFont="1" applyFill="1" applyBorder="1" applyAlignment="1">
      <alignment horizontal="left" vertical="top"/>
    </xf>
    <xf numFmtId="49" fontId="7" fillId="13" borderId="50" xfId="0" applyNumberFormat="1" applyFont="1" applyFill="1" applyBorder="1" applyAlignment="1">
      <alignment horizontal="left" vertical="top"/>
    </xf>
    <xf numFmtId="49" fontId="7" fillId="13" borderId="73" xfId="0" applyNumberFormat="1" applyFont="1" applyFill="1" applyBorder="1" applyAlignment="1">
      <alignment horizontal="left" vertical="top"/>
    </xf>
    <xf numFmtId="49" fontId="7" fillId="13" borderId="74" xfId="0" applyNumberFormat="1" applyFont="1" applyFill="1" applyBorder="1" applyAlignment="1">
      <alignment horizontal="left" vertical="top"/>
    </xf>
    <xf numFmtId="0" fontId="5" fillId="0" borderId="0" xfId="0" applyFont="1" applyAlignment="1">
      <alignment horizontal="center"/>
    </xf>
    <xf numFmtId="49" fontId="7" fillId="6" borderId="101" xfId="0" applyNumberFormat="1" applyFont="1" applyFill="1" applyBorder="1" applyAlignment="1">
      <alignment horizontal="center" vertical="top"/>
    </xf>
    <xf numFmtId="49" fontId="7" fillId="7" borderId="102" xfId="0" applyNumberFormat="1" applyFont="1" applyFill="1" applyBorder="1" applyAlignment="1">
      <alignment horizontal="center" vertical="top"/>
    </xf>
    <xf numFmtId="2" fontId="7" fillId="17" borderId="32" xfId="0" applyNumberFormat="1" applyFont="1" applyFill="1" applyBorder="1" applyAlignment="1">
      <alignment horizontal="right" vertical="top"/>
    </xf>
    <xf numFmtId="2" fontId="7" fillId="17" borderId="31" xfId="0" applyNumberFormat="1" applyFont="1" applyFill="1" applyBorder="1" applyAlignment="1">
      <alignment horizontal="right" vertical="top"/>
    </xf>
    <xf numFmtId="0" fontId="7" fillId="16" borderId="146" xfId="0" applyFont="1" applyFill="1" applyBorder="1" applyAlignment="1">
      <alignment horizontal="center" vertical="top" wrapText="1"/>
    </xf>
    <xf numFmtId="49" fontId="7" fillId="4" borderId="83" xfId="0" applyNumberFormat="1" applyFont="1" applyFill="1" applyBorder="1" applyAlignment="1">
      <alignment horizontal="center" vertical="top" wrapText="1"/>
    </xf>
    <xf numFmtId="49" fontId="7" fillId="4" borderId="143" xfId="0" applyNumberFormat="1" applyFont="1" applyFill="1" applyBorder="1" applyAlignment="1">
      <alignment horizontal="center" vertical="top" wrapText="1"/>
    </xf>
    <xf numFmtId="0" fontId="7" fillId="0" borderId="143" xfId="0" applyFont="1" applyBorder="1" applyAlignment="1">
      <alignment horizontal="center" vertical="top" wrapText="1"/>
    </xf>
    <xf numFmtId="49" fontId="7" fillId="3" borderId="83" xfId="0" applyNumberFormat="1" applyFont="1" applyFill="1" applyBorder="1" applyAlignment="1">
      <alignment horizontal="center" vertical="top" wrapText="1"/>
    </xf>
    <xf numFmtId="49" fontId="7" fillId="3" borderId="143" xfId="0" applyNumberFormat="1" applyFont="1" applyFill="1" applyBorder="1" applyAlignment="1">
      <alignment horizontal="center" vertical="top" wrapText="1"/>
    </xf>
    <xf numFmtId="49" fontId="7" fillId="0" borderId="83" xfId="0" applyNumberFormat="1" applyFont="1" applyBorder="1" applyAlignment="1">
      <alignment horizontal="center" vertical="top" wrapText="1"/>
    </xf>
    <xf numFmtId="49" fontId="7" fillId="0" borderId="143" xfId="0" applyNumberFormat="1" applyFont="1" applyBorder="1" applyAlignment="1">
      <alignment horizontal="center" vertical="top" wrapText="1"/>
    </xf>
    <xf numFmtId="0" fontId="9" fillId="0" borderId="87" xfId="0" applyFont="1" applyBorder="1" applyAlignment="1">
      <alignment horizontal="left" vertical="top" wrapText="1"/>
    </xf>
    <xf numFmtId="0" fontId="9" fillId="0" borderId="59" xfId="0" applyFont="1" applyBorder="1" applyAlignment="1">
      <alignment horizontal="left" vertical="top" wrapText="1"/>
    </xf>
    <xf numFmtId="0" fontId="9" fillId="0" borderId="78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49" fontId="9" fillId="0" borderId="107" xfId="0" applyNumberFormat="1" applyFont="1" applyBorder="1" applyAlignment="1">
      <alignment horizontal="left" vertical="top" textRotation="90" wrapText="1"/>
    </xf>
    <xf numFmtId="49" fontId="9" fillId="0" borderId="18" xfId="0" applyNumberFormat="1" applyFont="1" applyBorder="1" applyAlignment="1">
      <alignment horizontal="left" vertical="top" textRotation="90" wrapText="1"/>
    </xf>
    <xf numFmtId="0" fontId="9" fillId="0" borderId="18" xfId="0" applyFont="1" applyBorder="1" applyAlignment="1">
      <alignment horizontal="left" vertical="top" textRotation="90" wrapText="1"/>
    </xf>
    <xf numFmtId="49" fontId="9" fillId="0" borderId="106" xfId="0" applyNumberFormat="1" applyFont="1" applyBorder="1" applyAlignment="1">
      <alignment horizontal="right" vertical="top" textRotation="90" wrapText="1"/>
    </xf>
    <xf numFmtId="49" fontId="9" fillId="0" borderId="71" xfId="0" applyNumberFormat="1" applyFont="1" applyBorder="1" applyAlignment="1">
      <alignment horizontal="right" vertical="top" textRotation="90" wrapText="1"/>
    </xf>
    <xf numFmtId="0" fontId="9" fillId="0" borderId="71" xfId="0" applyFont="1" applyBorder="1" applyAlignment="1">
      <alignment horizontal="right" vertical="top" textRotation="90" wrapText="1"/>
    </xf>
    <xf numFmtId="0" fontId="9" fillId="2" borderId="0" xfId="0" applyFont="1" applyFill="1" applyAlignment="1">
      <alignment horizontal="left" vertical="top" wrapText="1"/>
    </xf>
    <xf numFmtId="0" fontId="9" fillId="2" borderId="106" xfId="0" applyFont="1" applyFill="1" applyBorder="1" applyAlignment="1">
      <alignment horizontal="center" vertical="center" textRotation="90" wrapText="1"/>
    </xf>
    <xf numFmtId="0" fontId="9" fillId="2" borderId="71" xfId="0" applyFont="1" applyFill="1" applyBorder="1" applyAlignment="1">
      <alignment horizontal="center" vertical="center" textRotation="90" wrapText="1"/>
    </xf>
    <xf numFmtId="0" fontId="9" fillId="2" borderId="86" xfId="0" applyFont="1" applyFill="1" applyBorder="1" applyAlignment="1">
      <alignment horizontal="center" vertical="center" textRotation="90" wrapText="1"/>
    </xf>
    <xf numFmtId="49" fontId="7" fillId="2" borderId="83" xfId="0" applyNumberFormat="1" applyFont="1" applyFill="1" applyBorder="1" applyAlignment="1">
      <alignment horizontal="center" vertical="top" wrapText="1"/>
    </xf>
    <xf numFmtId="49" fontId="7" fillId="2" borderId="143" xfId="0" applyNumberFormat="1" applyFont="1" applyFill="1" applyBorder="1" applyAlignment="1">
      <alignment horizontal="center" vertical="top" wrapText="1"/>
    </xf>
    <xf numFmtId="0" fontId="9" fillId="2" borderId="87" xfId="0" applyFont="1" applyFill="1" applyBorder="1" applyAlignment="1">
      <alignment horizontal="left" vertical="top" wrapText="1"/>
    </xf>
    <xf numFmtId="0" fontId="9" fillId="2" borderId="59" xfId="0" applyFont="1" applyFill="1" applyBorder="1" applyAlignment="1">
      <alignment horizontal="left" vertical="top" wrapText="1"/>
    </xf>
    <xf numFmtId="0" fontId="9" fillId="2" borderId="78" xfId="0" applyFont="1" applyFill="1" applyBorder="1" applyAlignment="1">
      <alignment horizontal="center" vertical="top" wrapText="1"/>
    </xf>
    <xf numFmtId="0" fontId="9" fillId="2" borderId="11" xfId="0" applyFont="1" applyFill="1" applyBorder="1" applyAlignment="1">
      <alignment horizontal="center" vertical="top" wrapText="1"/>
    </xf>
    <xf numFmtId="49" fontId="9" fillId="2" borderId="107" xfId="0" applyNumberFormat="1" applyFont="1" applyFill="1" applyBorder="1" applyAlignment="1">
      <alignment horizontal="left" vertical="top" textRotation="90" wrapText="1"/>
    </xf>
    <xf numFmtId="49" fontId="9" fillId="2" borderId="18" xfId="0" applyNumberFormat="1" applyFont="1" applyFill="1" applyBorder="1" applyAlignment="1">
      <alignment horizontal="left" vertical="top" textRotation="90" wrapText="1"/>
    </xf>
    <xf numFmtId="49" fontId="9" fillId="2" borderId="106" xfId="0" applyNumberFormat="1" applyFont="1" applyFill="1" applyBorder="1" applyAlignment="1">
      <alignment horizontal="right" vertical="top" textRotation="90" wrapText="1"/>
    </xf>
    <xf numFmtId="49" fontId="9" fillId="2" borderId="71" xfId="0" applyNumberFormat="1" applyFont="1" applyFill="1" applyBorder="1" applyAlignment="1">
      <alignment horizontal="right" vertical="top" textRotation="90" wrapText="1"/>
    </xf>
    <xf numFmtId="0" fontId="7" fillId="2" borderId="73" xfId="0" applyFont="1" applyFill="1" applyBorder="1" applyAlignment="1">
      <alignment horizontal="right" vertical="top"/>
    </xf>
    <xf numFmtId="0" fontId="9" fillId="8" borderId="8" xfId="0" applyFont="1" applyFill="1" applyBorder="1" applyAlignment="1">
      <alignment horizontal="center" vertical="center"/>
    </xf>
    <xf numFmtId="0" fontId="9" fillId="2" borderId="126" xfId="0" applyFont="1" applyFill="1" applyBorder="1" applyAlignment="1">
      <alignment horizontal="center" vertical="center" textRotation="90" wrapText="1"/>
    </xf>
    <xf numFmtId="0" fontId="9" fillId="2" borderId="127" xfId="0" applyFont="1" applyFill="1" applyBorder="1" applyAlignment="1">
      <alignment horizontal="center" vertical="center" textRotation="90" wrapText="1"/>
    </xf>
    <xf numFmtId="0" fontId="9" fillId="2" borderId="131" xfId="0" applyFont="1" applyFill="1" applyBorder="1" applyAlignment="1">
      <alignment horizontal="center" vertical="center" textRotation="90" wrapText="1"/>
    </xf>
    <xf numFmtId="0" fontId="9" fillId="0" borderId="137" xfId="0" applyFont="1" applyBorder="1" applyAlignment="1">
      <alignment horizontal="center" vertical="center" textRotation="90" wrapText="1"/>
    </xf>
    <xf numFmtId="0" fontId="9" fillId="0" borderId="108" xfId="0" applyFont="1" applyBorder="1" applyAlignment="1">
      <alignment horizontal="center" vertical="center" textRotation="90" wrapText="1"/>
    </xf>
    <xf numFmtId="49" fontId="7" fillId="2" borderId="31" xfId="0" applyNumberFormat="1" applyFont="1" applyFill="1" applyBorder="1" applyAlignment="1">
      <alignment horizontal="left" vertical="top" wrapText="1"/>
    </xf>
    <xf numFmtId="49" fontId="7" fillId="2" borderId="50" xfId="0" applyNumberFormat="1" applyFont="1" applyFill="1" applyBorder="1" applyAlignment="1">
      <alignment horizontal="left" vertical="top" wrapText="1"/>
    </xf>
    <xf numFmtId="49" fontId="7" fillId="2" borderId="52" xfId="0" applyNumberFormat="1" applyFont="1" applyFill="1" applyBorder="1" applyAlignment="1">
      <alignment horizontal="left" vertical="top" wrapText="1"/>
    </xf>
    <xf numFmtId="0" fontId="8" fillId="0" borderId="82" xfId="0" applyFont="1" applyBorder="1" applyAlignment="1">
      <alignment horizontal="left"/>
    </xf>
    <xf numFmtId="0" fontId="3" fillId="0" borderId="70" xfId="0" applyFont="1" applyBorder="1" applyAlignment="1" applyProtection="1">
      <alignment horizontal="center" vertical="top" wrapText="1"/>
      <protection locked="0"/>
    </xf>
    <xf numFmtId="0" fontId="3" fillId="0" borderId="38" xfId="0" applyFont="1" applyBorder="1" applyAlignment="1" applyProtection="1">
      <alignment horizontal="center" vertical="top" wrapText="1"/>
      <protection locked="0"/>
    </xf>
    <xf numFmtId="0" fontId="3" fillId="0" borderId="40" xfId="0" applyFont="1" applyBorder="1" applyAlignment="1" applyProtection="1">
      <alignment horizontal="center" vertical="top" wrapText="1"/>
      <protection locked="0"/>
    </xf>
    <xf numFmtId="0" fontId="3" fillId="12" borderId="51" xfId="0" applyFont="1" applyFill="1" applyBorder="1" applyAlignment="1">
      <alignment horizontal="right" vertical="top"/>
    </xf>
    <xf numFmtId="0" fontId="3" fillId="12" borderId="50" xfId="0" applyFont="1" applyFill="1" applyBorder="1" applyAlignment="1">
      <alignment horizontal="right" vertical="top"/>
    </xf>
    <xf numFmtId="0" fontId="3" fillId="12" borderId="52" xfId="0" applyFont="1" applyFill="1" applyBorder="1" applyAlignment="1">
      <alignment horizontal="right" vertical="top"/>
    </xf>
    <xf numFmtId="0" fontId="3" fillId="0" borderId="109" xfId="0" applyFont="1" applyBorder="1" applyAlignment="1" applyProtection="1">
      <alignment horizontal="center" vertical="center" textRotation="90"/>
      <protection locked="0"/>
    </xf>
    <xf numFmtId="0" fontId="3" fillId="0" borderId="28" xfId="0" applyFont="1" applyBorder="1" applyAlignment="1" applyProtection="1">
      <alignment horizontal="center" vertical="center" textRotation="90"/>
      <protection locked="0"/>
    </xf>
    <xf numFmtId="0" fontId="3" fillId="0" borderId="33" xfId="0" applyFont="1" applyBorder="1" applyAlignment="1" applyProtection="1">
      <alignment horizontal="center" vertical="center" textRotation="90"/>
      <protection locked="0"/>
    </xf>
    <xf numFmtId="0" fontId="3" fillId="0" borderId="91" xfId="0" applyFont="1" applyBorder="1" applyAlignment="1" applyProtection="1">
      <alignment horizontal="center" vertical="center" textRotation="90"/>
      <protection locked="0"/>
    </xf>
    <xf numFmtId="0" fontId="3" fillId="0" borderId="44" xfId="0" applyFont="1" applyBorder="1" applyAlignment="1" applyProtection="1">
      <alignment horizontal="center" vertical="center" textRotation="90"/>
      <protection locked="0"/>
    </xf>
    <xf numFmtId="0" fontId="3" fillId="0" borderId="34" xfId="0" applyFont="1" applyBorder="1" applyAlignment="1" applyProtection="1">
      <alignment horizontal="center" vertical="center" textRotation="90"/>
      <protection locked="0"/>
    </xf>
    <xf numFmtId="0" fontId="3" fillId="0" borderId="91" xfId="0" applyFont="1" applyBorder="1" applyAlignment="1" applyProtection="1">
      <alignment horizontal="center" vertical="center" textRotation="90" wrapText="1"/>
      <protection locked="0"/>
    </xf>
    <xf numFmtId="0" fontId="3" fillId="0" borderId="44" xfId="0" applyFont="1" applyBorder="1" applyAlignment="1" applyProtection="1">
      <alignment horizontal="center" vertical="center" textRotation="90" wrapText="1"/>
      <protection locked="0"/>
    </xf>
    <xf numFmtId="0" fontId="3" fillId="0" borderId="34" xfId="0" applyFont="1" applyBorder="1" applyAlignment="1" applyProtection="1">
      <alignment horizontal="center" vertical="center" textRotation="90" wrapText="1"/>
      <protection locked="0"/>
    </xf>
    <xf numFmtId="0" fontId="3" fillId="0" borderId="98" xfId="0" applyFont="1" applyBorder="1" applyAlignment="1" applyProtection="1">
      <alignment horizontal="center" vertical="center" textRotation="90" wrapText="1"/>
      <protection locked="0"/>
    </xf>
    <xf numFmtId="0" fontId="3" fillId="0" borderId="69" xfId="0" applyFont="1" applyBorder="1" applyAlignment="1" applyProtection="1">
      <alignment horizontal="center" vertical="center" textRotation="90" wrapText="1"/>
      <protection locked="0"/>
    </xf>
    <xf numFmtId="0" fontId="3" fillId="0" borderId="35" xfId="0" applyFont="1" applyBorder="1" applyAlignment="1" applyProtection="1">
      <alignment horizontal="center" vertical="center" textRotation="90" wrapText="1"/>
      <protection locked="0"/>
    </xf>
    <xf numFmtId="0" fontId="7" fillId="0" borderId="0" xfId="0" applyFont="1" applyAlignment="1" applyProtection="1">
      <alignment horizontal="right"/>
      <protection locked="0"/>
    </xf>
    <xf numFmtId="0" fontId="1" fillId="0" borderId="55" xfId="0" applyFont="1" applyBorder="1" applyAlignment="1" applyProtection="1">
      <alignment horizontal="center" vertical="center" textRotation="90" wrapText="1"/>
      <protection locked="0"/>
    </xf>
    <xf numFmtId="0" fontId="1" fillId="0" borderId="33" xfId="0" applyFont="1" applyBorder="1" applyAlignment="1" applyProtection="1">
      <alignment horizontal="center" vertical="center" textRotation="90" wrapText="1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45" xfId="0" applyFont="1" applyBorder="1" applyAlignment="1" applyProtection="1">
      <alignment horizontal="center" vertical="center" textRotation="90" wrapText="1"/>
      <protection locked="0"/>
    </xf>
    <xf numFmtId="0" fontId="1" fillId="0" borderId="35" xfId="0" applyFont="1" applyBorder="1" applyAlignment="1" applyProtection="1">
      <alignment horizontal="center" vertical="center" textRotation="90" wrapText="1"/>
      <protection locked="0"/>
    </xf>
    <xf numFmtId="0" fontId="1" fillId="0" borderId="55" xfId="0" applyFont="1" applyBorder="1" applyAlignment="1" applyProtection="1">
      <alignment horizontal="center" vertical="center" textRotation="90"/>
      <protection locked="0"/>
    </xf>
    <xf numFmtId="0" fontId="1" fillId="0" borderId="33" xfId="0" applyFont="1" applyBorder="1" applyAlignment="1" applyProtection="1">
      <alignment horizontal="center" vertical="center" textRotation="90"/>
      <protection locked="0"/>
    </xf>
    <xf numFmtId="0" fontId="3" fillId="0" borderId="70" xfId="0" applyFont="1" applyBorder="1" applyAlignment="1" applyProtection="1">
      <alignment horizontal="center" vertical="top"/>
      <protection locked="0"/>
    </xf>
    <xf numFmtId="0" fontId="3" fillId="0" borderId="38" xfId="0" applyFont="1" applyBorder="1" applyAlignment="1" applyProtection="1">
      <alignment horizontal="center" vertical="top"/>
      <protection locked="0"/>
    </xf>
    <xf numFmtId="0" fontId="3" fillId="0" borderId="40" xfId="0" applyFont="1" applyBorder="1" applyAlignment="1" applyProtection="1">
      <alignment horizontal="center" vertical="top"/>
      <protection locked="0"/>
    </xf>
    <xf numFmtId="0" fontId="3" fillId="5" borderId="152" xfId="0" applyFont="1" applyFill="1" applyBorder="1" applyAlignment="1" applyProtection="1">
      <alignment horizontal="center" vertical="center" wrapText="1"/>
      <protection locked="0"/>
    </xf>
    <xf numFmtId="0" fontId="3" fillId="5" borderId="155" xfId="0" applyFont="1" applyFill="1" applyBorder="1" applyAlignment="1" applyProtection="1">
      <alignment horizontal="center" vertical="center" wrapText="1"/>
      <protection locked="0"/>
    </xf>
    <xf numFmtId="0" fontId="3" fillId="5" borderId="161" xfId="0" applyFont="1" applyFill="1" applyBorder="1" applyAlignment="1" applyProtection="1">
      <alignment horizontal="center" vertical="center" wrapText="1"/>
      <protection locked="0"/>
    </xf>
    <xf numFmtId="0" fontId="3" fillId="5" borderId="152" xfId="0" applyFont="1" applyFill="1" applyBorder="1" applyAlignment="1" applyProtection="1">
      <alignment horizontal="center" vertical="center" textRotation="90" wrapText="1"/>
      <protection locked="0"/>
    </xf>
    <xf numFmtId="0" fontId="3" fillId="5" borderId="155" xfId="0" applyFont="1" applyFill="1" applyBorder="1" applyAlignment="1" applyProtection="1">
      <alignment horizontal="center" vertical="center" textRotation="90" wrapText="1"/>
      <protection locked="0"/>
    </xf>
    <xf numFmtId="0" fontId="3" fillId="5" borderId="161" xfId="0" applyFont="1" applyFill="1" applyBorder="1" applyAlignment="1" applyProtection="1">
      <alignment horizontal="center" vertical="center" textRotation="90" wrapText="1"/>
      <protection locked="0"/>
    </xf>
    <xf numFmtId="0" fontId="3" fillId="5" borderId="153" xfId="0" applyFont="1" applyFill="1" applyBorder="1" applyAlignment="1" applyProtection="1">
      <alignment horizontal="center" vertical="center" wrapText="1"/>
      <protection locked="0"/>
    </xf>
    <xf numFmtId="0" fontId="3" fillId="5" borderId="154" xfId="0" applyFont="1" applyFill="1" applyBorder="1" applyAlignment="1" applyProtection="1">
      <alignment horizontal="center" vertical="center" wrapText="1"/>
      <protection locked="0"/>
    </xf>
    <xf numFmtId="0" fontId="3" fillId="5" borderId="156" xfId="0" applyFont="1" applyFill="1" applyBorder="1" applyAlignment="1" applyProtection="1">
      <alignment horizontal="center" vertical="center" wrapText="1"/>
      <protection locked="0"/>
    </xf>
    <xf numFmtId="0" fontId="3" fillId="5" borderId="65" xfId="0" applyFont="1" applyFill="1" applyBorder="1" applyAlignment="1" applyProtection="1">
      <alignment horizontal="center" vertical="center" wrapText="1"/>
      <protection locked="0"/>
    </xf>
    <xf numFmtId="0" fontId="3" fillId="5" borderId="106" xfId="0" applyFont="1" applyFill="1" applyBorder="1" applyAlignment="1" applyProtection="1">
      <alignment horizontal="center" vertical="center" textRotation="90" wrapText="1"/>
      <protection locked="0"/>
    </xf>
    <xf numFmtId="0" fontId="3" fillId="5" borderId="71" xfId="0" applyFont="1" applyFill="1" applyBorder="1" applyAlignment="1" applyProtection="1">
      <alignment horizontal="center" vertical="center" textRotation="90" wrapText="1"/>
      <protection locked="0"/>
    </xf>
    <xf numFmtId="0" fontId="3" fillId="5" borderId="165" xfId="0" applyFont="1" applyFill="1" applyBorder="1" applyAlignment="1" applyProtection="1">
      <alignment horizontal="center" vertical="center" textRotation="90" wrapText="1"/>
      <protection locked="0"/>
    </xf>
    <xf numFmtId="0" fontId="7" fillId="5" borderId="157" xfId="0" applyFont="1" applyFill="1" applyBorder="1" applyAlignment="1" applyProtection="1">
      <alignment horizontal="center" vertical="top" wrapText="1"/>
      <protection locked="0"/>
    </xf>
    <xf numFmtId="0" fontId="7" fillId="5" borderId="159" xfId="0" applyFont="1" applyFill="1" applyBorder="1" applyAlignment="1" applyProtection="1">
      <alignment horizontal="center" vertical="top" wrapText="1"/>
      <protection locked="0"/>
    </xf>
    <xf numFmtId="0" fontId="7" fillId="5" borderId="162" xfId="0" applyFont="1" applyFill="1" applyBorder="1" applyAlignment="1" applyProtection="1">
      <alignment horizontal="center" vertical="top" wrapText="1"/>
      <protection locked="0"/>
    </xf>
    <xf numFmtId="0" fontId="7" fillId="5" borderId="15" xfId="0" applyFont="1" applyFill="1" applyBorder="1" applyAlignment="1" applyProtection="1">
      <alignment horizontal="center" vertical="top" wrapText="1"/>
      <protection locked="0"/>
    </xf>
    <xf numFmtId="0" fontId="7" fillId="5" borderId="44" xfId="0" applyFont="1" applyFill="1" applyBorder="1" applyAlignment="1" applyProtection="1">
      <alignment horizontal="center" vertical="top" wrapText="1"/>
      <protection locked="0"/>
    </xf>
    <xf numFmtId="0" fontId="7" fillId="5" borderId="163" xfId="0" applyFont="1" applyFill="1" applyBorder="1" applyAlignment="1" applyProtection="1">
      <alignment horizontal="center" vertical="top" wrapText="1"/>
      <protection locked="0"/>
    </xf>
    <xf numFmtId="0" fontId="7" fillId="5" borderId="158" xfId="0" applyFont="1" applyFill="1" applyBorder="1" applyAlignment="1" applyProtection="1">
      <alignment horizontal="center" vertical="top" wrapText="1"/>
      <protection locked="0"/>
    </xf>
    <xf numFmtId="0" fontId="7" fillId="5" borderId="160" xfId="0" applyFont="1" applyFill="1" applyBorder="1" applyAlignment="1" applyProtection="1">
      <alignment horizontal="center" vertical="top" wrapText="1"/>
      <protection locked="0"/>
    </xf>
    <xf numFmtId="0" fontId="7" fillId="5" borderId="164" xfId="0" applyFont="1" applyFill="1" applyBorder="1" applyAlignment="1" applyProtection="1">
      <alignment horizontal="center" vertical="top" wrapText="1"/>
      <protection locked="0"/>
    </xf>
  </cellXfs>
  <cellStyles count="2">
    <cellStyle name="Excel Built-in Normal" xfId="1" xr:uid="{00000000-0005-0000-0000-000000000000}"/>
    <cellStyle name="Įprastas" xfId="0" builtinId="0"/>
  </cellStyles>
  <dxfs count="0"/>
  <tableStyles count="0" defaultTableStyle="TableStyleMedium2" defaultPivotStyle="PivotStyleLight16"/>
  <colors>
    <mruColors>
      <color rgb="FFFFFF99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letra_AS\Documents\2024%20SVP\01%20programa%20(2024%20m.%20poreikis).xlsx" TargetMode="External"/><Relationship Id="rId1" Type="http://schemas.openxmlformats.org/officeDocument/2006/relationships/externalLinkPath" Target="/Users/Pletra_AS/Documents/2024%20SVP/01%20programa%20(2024%20m.%20poreiki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1 Programa"/>
      <sheetName val="01 Išlaidų suvestinė"/>
      <sheetName val="01 Šaltiniai"/>
      <sheetName val="01 Bendros lėšos"/>
    </sheetNames>
    <sheetDataSet>
      <sheetData sheetId="0"/>
      <sheetData sheetId="1"/>
      <sheetData sheetId="2">
        <row r="5">
          <cell r="E5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O225"/>
  <sheetViews>
    <sheetView tabSelected="1" zoomScale="90" zoomScaleNormal="90" zoomScaleSheetLayoutView="80" workbookViewId="0">
      <pane ySplit="10" topLeftCell="A11" activePane="bottomLeft" state="frozen"/>
      <selection pane="bottomLeft" activeCell="E15" sqref="E15:E18"/>
    </sheetView>
  </sheetViews>
  <sheetFormatPr defaultRowHeight="12.75" x14ac:dyDescent="0.2"/>
  <cols>
    <col min="1" max="1" width="3.28515625" style="17" customWidth="1"/>
    <col min="2" max="2" width="3" style="18" customWidth="1"/>
    <col min="3" max="4" width="3.28515625" style="1" customWidth="1"/>
    <col min="5" max="5" width="29.42578125" style="1" customWidth="1"/>
    <col min="6" max="6" width="5" style="1" customWidth="1"/>
    <col min="7" max="7" width="3.28515625" style="1" customWidth="1"/>
    <col min="8" max="8" width="3.7109375" style="1" customWidth="1"/>
    <col min="9" max="9" width="5.5703125" style="1" customWidth="1"/>
    <col min="10" max="10" width="10.140625" style="1" customWidth="1"/>
    <col min="11" max="11" width="8.5703125" style="1" customWidth="1"/>
    <col min="12" max="12" width="8.42578125" style="1" customWidth="1"/>
    <col min="13" max="13" width="8.28515625" style="1" customWidth="1"/>
    <col min="14" max="14" width="7.85546875" style="1" customWidth="1"/>
    <col min="15" max="15" width="8.42578125" style="1" customWidth="1"/>
    <col min="16" max="16" width="7.85546875" style="1" customWidth="1"/>
    <col min="17" max="17" width="7.7109375" style="1" customWidth="1"/>
    <col min="18" max="20" width="8.140625" style="1" customWidth="1"/>
    <col min="21" max="21" width="7.5703125" style="1" customWidth="1"/>
    <col min="22" max="23" width="7.7109375" style="1" customWidth="1"/>
    <col min="24" max="24" width="7.5703125" style="1" customWidth="1"/>
    <col min="25" max="25" width="7.85546875" style="1" customWidth="1"/>
    <col min="26" max="26" width="7.28515625" style="1" customWidth="1"/>
    <col min="27" max="27" width="7.5703125" style="1" customWidth="1"/>
    <col min="28" max="248" width="0" style="1" hidden="1" customWidth="1"/>
    <col min="249" max="16384" width="9.140625" style="1"/>
  </cols>
  <sheetData>
    <row r="1" spans="1:249" s="9" customFormat="1" ht="12.95" customHeight="1" x14ac:dyDescent="0.2">
      <c r="A1" s="70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559" t="s">
        <v>95</v>
      </c>
      <c r="V1" s="559"/>
      <c r="W1" s="559"/>
      <c r="X1" s="559"/>
      <c r="Y1" s="559"/>
      <c r="Z1" s="559"/>
      <c r="AA1" s="559"/>
      <c r="AB1" s="71"/>
      <c r="IO1" s="1"/>
    </row>
    <row r="2" spans="1:249" s="9" customFormat="1" ht="12.95" customHeight="1" x14ac:dyDescent="0.2">
      <c r="A2" s="70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559" t="s">
        <v>105</v>
      </c>
      <c r="V2" s="559"/>
      <c r="W2" s="559"/>
      <c r="X2" s="559"/>
      <c r="Y2" s="559"/>
      <c r="Z2" s="559"/>
      <c r="AA2" s="559"/>
      <c r="AB2" s="73"/>
      <c r="IO2" s="1"/>
    </row>
    <row r="3" spans="1:249" s="9" customFormat="1" ht="12.95" customHeight="1" x14ac:dyDescent="0.2">
      <c r="A3" s="70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559" t="s">
        <v>106</v>
      </c>
      <c r="V3" s="559"/>
      <c r="W3" s="559"/>
      <c r="X3" s="559"/>
      <c r="Y3" s="559"/>
      <c r="Z3" s="559"/>
      <c r="AA3" s="559"/>
      <c r="AB3" s="73"/>
      <c r="IO3" s="1"/>
    </row>
    <row r="4" spans="1:249" s="9" customFormat="1" ht="12.95" customHeight="1" x14ac:dyDescent="0.2">
      <c r="A4" s="70"/>
      <c r="B4" s="338" t="s">
        <v>116</v>
      </c>
      <c r="C4" s="338"/>
      <c r="D4" s="338"/>
      <c r="E4" s="338"/>
      <c r="F4" s="338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  <c r="R4" s="338"/>
      <c r="S4" s="338"/>
      <c r="T4" s="338"/>
      <c r="U4" s="338"/>
      <c r="V4" s="338"/>
      <c r="W4" s="338"/>
      <c r="X4" s="338"/>
      <c r="Y4" s="338"/>
      <c r="Z4" s="338"/>
      <c r="AA4" s="338"/>
      <c r="AB4" s="73"/>
      <c r="IO4" s="1"/>
    </row>
    <row r="5" spans="1:249" s="9" customFormat="1" ht="12.95" customHeight="1" x14ac:dyDescent="0.2">
      <c r="A5" s="70"/>
      <c r="B5" s="339" t="s">
        <v>24</v>
      </c>
      <c r="C5" s="339"/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39"/>
      <c r="P5" s="339"/>
      <c r="Q5" s="339"/>
      <c r="R5" s="339"/>
      <c r="S5" s="339"/>
      <c r="T5" s="339"/>
      <c r="U5" s="339"/>
      <c r="V5" s="339"/>
      <c r="W5" s="339"/>
      <c r="X5" s="339"/>
      <c r="Y5" s="339"/>
      <c r="Z5" s="339"/>
      <c r="AA5" s="339"/>
      <c r="AB5" s="73"/>
      <c r="IO5" s="1"/>
    </row>
    <row r="6" spans="1:249" s="9" customFormat="1" ht="19.5" customHeight="1" x14ac:dyDescent="0.2">
      <c r="A6" s="70"/>
      <c r="B6" s="340" t="s">
        <v>154</v>
      </c>
      <c r="C6" s="340"/>
      <c r="D6" s="340"/>
      <c r="E6" s="340"/>
      <c r="F6" s="340"/>
      <c r="G6" s="340"/>
      <c r="H6" s="340"/>
      <c r="I6" s="340"/>
      <c r="J6" s="340"/>
      <c r="K6" s="340"/>
      <c r="L6" s="340"/>
      <c r="M6" s="340"/>
      <c r="N6" s="340"/>
      <c r="O6" s="340"/>
      <c r="P6" s="340"/>
      <c r="Q6" s="340"/>
      <c r="R6" s="340"/>
      <c r="S6" s="340"/>
      <c r="T6" s="340"/>
      <c r="U6" s="340"/>
      <c r="V6" s="340"/>
      <c r="W6" s="340"/>
      <c r="X6" s="340"/>
      <c r="Y6" s="340"/>
      <c r="Z6" s="340"/>
      <c r="AA6" s="340"/>
      <c r="AB6" s="340"/>
      <c r="IO6" s="1"/>
    </row>
    <row r="7" spans="1:249" s="19" customFormat="1" ht="12.75" customHeight="1" thickBot="1" x14ac:dyDescent="0.25">
      <c r="A7" s="573" t="s">
        <v>93</v>
      </c>
      <c r="B7" s="573"/>
      <c r="C7" s="573"/>
      <c r="D7" s="573"/>
      <c r="E7" s="573"/>
      <c r="F7" s="573"/>
      <c r="G7" s="573"/>
      <c r="H7" s="573"/>
      <c r="I7" s="573"/>
      <c r="J7" s="573"/>
      <c r="K7" s="573"/>
      <c r="L7" s="573"/>
      <c r="M7" s="573"/>
      <c r="N7" s="573"/>
      <c r="O7" s="573"/>
      <c r="P7" s="573"/>
      <c r="Q7" s="573"/>
      <c r="R7" s="573"/>
      <c r="S7" s="573"/>
      <c r="T7" s="573"/>
      <c r="U7" s="573"/>
      <c r="V7" s="573"/>
      <c r="W7" s="573"/>
      <c r="X7" s="573"/>
      <c r="Y7" s="573"/>
      <c r="Z7" s="573"/>
      <c r="AA7" s="573"/>
      <c r="AB7" s="75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12"/>
    </row>
    <row r="8" spans="1:249" s="9" customFormat="1" ht="17.25" customHeight="1" thickTop="1" thickBot="1" x14ac:dyDescent="0.25">
      <c r="A8" s="437" t="s">
        <v>49</v>
      </c>
      <c r="B8" s="518" t="s">
        <v>0</v>
      </c>
      <c r="C8" s="521" t="s">
        <v>1</v>
      </c>
      <c r="D8" s="524" t="s">
        <v>2</v>
      </c>
      <c r="E8" s="529" t="s">
        <v>3</v>
      </c>
      <c r="F8" s="524" t="s">
        <v>4</v>
      </c>
      <c r="G8" s="575" t="s">
        <v>5</v>
      </c>
      <c r="H8" s="496" t="s">
        <v>6</v>
      </c>
      <c r="I8" s="496" t="s">
        <v>7</v>
      </c>
      <c r="J8" s="560" t="s">
        <v>107</v>
      </c>
      <c r="K8" s="496" t="s">
        <v>8</v>
      </c>
      <c r="L8" s="501" t="s">
        <v>108</v>
      </c>
      <c r="M8" s="502"/>
      <c r="N8" s="502"/>
      <c r="O8" s="503"/>
      <c r="P8" s="504" t="s">
        <v>109</v>
      </c>
      <c r="Q8" s="505"/>
      <c r="R8" s="505"/>
      <c r="S8" s="506"/>
      <c r="T8" s="504" t="s">
        <v>110</v>
      </c>
      <c r="U8" s="505"/>
      <c r="V8" s="505"/>
      <c r="W8" s="506"/>
      <c r="X8" s="507" t="s">
        <v>111</v>
      </c>
      <c r="Y8" s="508"/>
      <c r="Z8" s="508"/>
      <c r="AA8" s="509"/>
      <c r="AB8" s="76"/>
      <c r="IO8" s="1"/>
    </row>
    <row r="9" spans="1:249" s="9" customFormat="1" ht="12.75" customHeight="1" thickTop="1" thickBot="1" x14ac:dyDescent="0.25">
      <c r="A9" s="438"/>
      <c r="B9" s="519"/>
      <c r="C9" s="522"/>
      <c r="D9" s="525"/>
      <c r="E9" s="530"/>
      <c r="F9" s="525"/>
      <c r="G9" s="576"/>
      <c r="H9" s="497"/>
      <c r="I9" s="497"/>
      <c r="J9" s="561"/>
      <c r="K9" s="497"/>
      <c r="L9" s="499" t="s">
        <v>9</v>
      </c>
      <c r="M9" s="527" t="s">
        <v>10</v>
      </c>
      <c r="N9" s="527"/>
      <c r="O9" s="578" t="s">
        <v>70</v>
      </c>
      <c r="P9" s="512" t="s">
        <v>9</v>
      </c>
      <c r="Q9" s="574" t="s">
        <v>10</v>
      </c>
      <c r="R9" s="574"/>
      <c r="S9" s="514" t="s">
        <v>70</v>
      </c>
      <c r="T9" s="512" t="s">
        <v>9</v>
      </c>
      <c r="U9" s="574" t="s">
        <v>10</v>
      </c>
      <c r="V9" s="574"/>
      <c r="W9" s="514" t="s">
        <v>70</v>
      </c>
      <c r="X9" s="516" t="s">
        <v>9</v>
      </c>
      <c r="Y9" s="528" t="s">
        <v>10</v>
      </c>
      <c r="Z9" s="528"/>
      <c r="AA9" s="510" t="s">
        <v>70</v>
      </c>
      <c r="AB9" s="77"/>
      <c r="IO9" s="1"/>
    </row>
    <row r="10" spans="1:249" s="9" customFormat="1" ht="122.25" customHeight="1" thickTop="1" thickBot="1" x14ac:dyDescent="0.25">
      <c r="A10" s="439"/>
      <c r="B10" s="520"/>
      <c r="C10" s="523"/>
      <c r="D10" s="526"/>
      <c r="E10" s="531"/>
      <c r="F10" s="526"/>
      <c r="G10" s="577"/>
      <c r="H10" s="498"/>
      <c r="I10" s="498"/>
      <c r="J10" s="562"/>
      <c r="K10" s="498"/>
      <c r="L10" s="500"/>
      <c r="M10" s="78" t="s">
        <v>9</v>
      </c>
      <c r="N10" s="78" t="s">
        <v>55</v>
      </c>
      <c r="O10" s="579"/>
      <c r="P10" s="513"/>
      <c r="Q10" s="79" t="s">
        <v>9</v>
      </c>
      <c r="R10" s="79" t="s">
        <v>55</v>
      </c>
      <c r="S10" s="515"/>
      <c r="T10" s="513"/>
      <c r="U10" s="79" t="s">
        <v>9</v>
      </c>
      <c r="V10" s="79" t="s">
        <v>55</v>
      </c>
      <c r="W10" s="515"/>
      <c r="X10" s="517"/>
      <c r="Y10" s="80" t="s">
        <v>9</v>
      </c>
      <c r="Z10" s="80" t="s">
        <v>55</v>
      </c>
      <c r="AA10" s="511"/>
      <c r="AB10" s="81"/>
      <c r="IO10" s="1"/>
    </row>
    <row r="11" spans="1:249" s="9" customFormat="1" ht="17.25" customHeight="1" thickBot="1" x14ac:dyDescent="0.25">
      <c r="A11" s="82"/>
      <c r="B11" s="580" t="s">
        <v>50</v>
      </c>
      <c r="C11" s="581"/>
      <c r="D11" s="581"/>
      <c r="E11" s="581"/>
      <c r="F11" s="581"/>
      <c r="G11" s="581"/>
      <c r="H11" s="581"/>
      <c r="I11" s="581"/>
      <c r="J11" s="581"/>
      <c r="K11" s="581"/>
      <c r="L11" s="581"/>
      <c r="M11" s="581"/>
      <c r="N11" s="581"/>
      <c r="O11" s="581"/>
      <c r="P11" s="581"/>
      <c r="Q11" s="581"/>
      <c r="R11" s="581"/>
      <c r="S11" s="581"/>
      <c r="T11" s="581"/>
      <c r="U11" s="581"/>
      <c r="V11" s="581"/>
      <c r="W11" s="581"/>
      <c r="X11" s="581"/>
      <c r="Y11" s="581"/>
      <c r="Z11" s="581"/>
      <c r="AA11" s="582"/>
      <c r="AB11" s="83"/>
      <c r="IO11" s="1"/>
    </row>
    <row r="12" spans="1:249" s="9" customFormat="1" ht="18" customHeight="1" thickBot="1" x14ac:dyDescent="0.25">
      <c r="A12" s="84" t="s">
        <v>18</v>
      </c>
      <c r="B12" s="491" t="s">
        <v>40</v>
      </c>
      <c r="C12" s="492"/>
      <c r="D12" s="492"/>
      <c r="E12" s="492"/>
      <c r="F12" s="492"/>
      <c r="G12" s="492"/>
      <c r="H12" s="492"/>
      <c r="I12" s="492"/>
      <c r="J12" s="492"/>
      <c r="K12" s="492"/>
      <c r="L12" s="492"/>
      <c r="M12" s="492"/>
      <c r="N12" s="492"/>
      <c r="O12" s="492"/>
      <c r="P12" s="492"/>
      <c r="Q12" s="492"/>
      <c r="R12" s="492"/>
      <c r="S12" s="492"/>
      <c r="T12" s="492"/>
      <c r="U12" s="492"/>
      <c r="V12" s="492"/>
      <c r="W12" s="492"/>
      <c r="X12" s="492"/>
      <c r="Y12" s="492"/>
      <c r="Z12" s="492"/>
      <c r="AA12" s="493"/>
      <c r="AB12" s="77"/>
      <c r="IO12" s="1"/>
    </row>
    <row r="13" spans="1:249" s="9" customFormat="1" ht="19.5" customHeight="1" thickBot="1" x14ac:dyDescent="0.25">
      <c r="A13" s="84" t="s">
        <v>18</v>
      </c>
      <c r="B13" s="85" t="s">
        <v>11</v>
      </c>
      <c r="C13" s="494" t="s">
        <v>98</v>
      </c>
      <c r="D13" s="494"/>
      <c r="E13" s="494"/>
      <c r="F13" s="494"/>
      <c r="G13" s="494"/>
      <c r="H13" s="494"/>
      <c r="I13" s="494"/>
      <c r="J13" s="494"/>
      <c r="K13" s="494"/>
      <c r="L13" s="494"/>
      <c r="M13" s="494"/>
      <c r="N13" s="494"/>
      <c r="O13" s="494"/>
      <c r="P13" s="494"/>
      <c r="Q13" s="494"/>
      <c r="R13" s="494"/>
      <c r="S13" s="494"/>
      <c r="T13" s="494"/>
      <c r="U13" s="494"/>
      <c r="V13" s="494"/>
      <c r="W13" s="494"/>
      <c r="X13" s="494"/>
      <c r="Y13" s="494"/>
      <c r="Z13" s="494"/>
      <c r="AA13" s="495"/>
      <c r="AB13" s="77"/>
      <c r="IO13" s="1"/>
    </row>
    <row r="14" spans="1:249" s="9" customFormat="1" ht="19.5" customHeight="1" thickBot="1" x14ac:dyDescent="0.25">
      <c r="A14" s="84" t="s">
        <v>18</v>
      </c>
      <c r="B14" s="86" t="s">
        <v>11</v>
      </c>
      <c r="C14" s="87" t="s">
        <v>11</v>
      </c>
      <c r="D14" s="418" t="s">
        <v>76</v>
      </c>
      <c r="E14" s="419"/>
      <c r="F14" s="419"/>
      <c r="G14" s="419"/>
      <c r="H14" s="419"/>
      <c r="I14" s="419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  <c r="W14" s="419"/>
      <c r="X14" s="419"/>
      <c r="Y14" s="419"/>
      <c r="Z14" s="419"/>
      <c r="AA14" s="443"/>
      <c r="AB14" s="77"/>
      <c r="IO14" s="1"/>
    </row>
    <row r="15" spans="1:249" s="9" customFormat="1" ht="18" customHeight="1" x14ac:dyDescent="0.2">
      <c r="A15" s="426" t="s">
        <v>18</v>
      </c>
      <c r="B15" s="485" t="s">
        <v>11</v>
      </c>
      <c r="C15" s="474" t="s">
        <v>11</v>
      </c>
      <c r="D15" s="344" t="s">
        <v>11</v>
      </c>
      <c r="E15" s="392" t="s">
        <v>97</v>
      </c>
      <c r="F15" s="394" t="s">
        <v>120</v>
      </c>
      <c r="G15" s="378" t="s">
        <v>100</v>
      </c>
      <c r="H15" s="477" t="s">
        <v>12</v>
      </c>
      <c r="I15" s="457">
        <v>14</v>
      </c>
      <c r="J15" s="406" t="s">
        <v>121</v>
      </c>
      <c r="K15" s="88" t="s">
        <v>13</v>
      </c>
      <c r="L15" s="89">
        <f>SUM(M15,O15)</f>
        <v>6</v>
      </c>
      <c r="M15" s="90">
        <v>6</v>
      </c>
      <c r="N15" s="90">
        <v>0</v>
      </c>
      <c r="O15" s="91">
        <v>0</v>
      </c>
      <c r="P15" s="89">
        <f>Q15+S15</f>
        <v>10</v>
      </c>
      <c r="Q15" s="92">
        <v>10</v>
      </c>
      <c r="R15" s="90">
        <v>0</v>
      </c>
      <c r="S15" s="91">
        <v>0</v>
      </c>
      <c r="T15" s="89">
        <f>U15+W15</f>
        <v>10</v>
      </c>
      <c r="U15" s="90">
        <v>10</v>
      </c>
      <c r="V15" s="90">
        <v>0</v>
      </c>
      <c r="W15" s="91">
        <v>0</v>
      </c>
      <c r="X15" s="89">
        <f>Y15+AA15</f>
        <v>10</v>
      </c>
      <c r="Y15" s="90">
        <v>10</v>
      </c>
      <c r="Z15" s="90">
        <v>0</v>
      </c>
      <c r="AA15" s="91">
        <v>0</v>
      </c>
      <c r="AB15" s="93"/>
      <c r="IO15" s="1"/>
    </row>
    <row r="16" spans="1:249" s="9" customFormat="1" ht="17.25" customHeight="1" x14ac:dyDescent="0.2">
      <c r="A16" s="440"/>
      <c r="B16" s="486"/>
      <c r="C16" s="475"/>
      <c r="D16" s="345"/>
      <c r="E16" s="393"/>
      <c r="F16" s="395"/>
      <c r="G16" s="379"/>
      <c r="H16" s="478"/>
      <c r="I16" s="458"/>
      <c r="J16" s="407"/>
      <c r="K16" s="94" t="s">
        <v>74</v>
      </c>
      <c r="L16" s="95">
        <f>M16+O16</f>
        <v>0</v>
      </c>
      <c r="M16" s="96">
        <v>0</v>
      </c>
      <c r="N16" s="96">
        <v>0</v>
      </c>
      <c r="O16" s="97">
        <v>0</v>
      </c>
      <c r="P16" s="95">
        <f>Q16+S16</f>
        <v>0</v>
      </c>
      <c r="Q16" s="96">
        <v>0</v>
      </c>
      <c r="R16" s="96">
        <v>0</v>
      </c>
      <c r="S16" s="97">
        <v>0</v>
      </c>
      <c r="T16" s="95">
        <f>U16+W16</f>
        <v>0</v>
      </c>
      <c r="U16" s="96">
        <v>0</v>
      </c>
      <c r="V16" s="96">
        <v>0</v>
      </c>
      <c r="W16" s="97">
        <v>0</v>
      </c>
      <c r="X16" s="95">
        <f>Y16+AA16</f>
        <v>0</v>
      </c>
      <c r="Y16" s="96">
        <v>0</v>
      </c>
      <c r="Z16" s="96">
        <v>0</v>
      </c>
      <c r="AA16" s="97">
        <v>0</v>
      </c>
      <c r="AB16" s="93"/>
      <c r="IO16" s="1"/>
    </row>
    <row r="17" spans="1:249" s="9" customFormat="1" ht="20.25" customHeight="1" thickBot="1" x14ac:dyDescent="0.25">
      <c r="A17" s="428"/>
      <c r="B17" s="486"/>
      <c r="C17" s="475"/>
      <c r="D17" s="345"/>
      <c r="E17" s="393"/>
      <c r="F17" s="395"/>
      <c r="G17" s="379"/>
      <c r="H17" s="478"/>
      <c r="I17" s="458"/>
      <c r="J17" s="407"/>
      <c r="K17" s="98" t="s">
        <v>14</v>
      </c>
      <c r="L17" s="99">
        <f>SUM(M17,O17)</f>
        <v>0</v>
      </c>
      <c r="M17" s="100">
        <v>0</v>
      </c>
      <c r="N17" s="100">
        <v>0</v>
      </c>
      <c r="O17" s="101">
        <v>0</v>
      </c>
      <c r="P17" s="102">
        <v>0</v>
      </c>
      <c r="Q17" s="100">
        <v>0</v>
      </c>
      <c r="R17" s="100">
        <v>0</v>
      </c>
      <c r="S17" s="101">
        <v>0</v>
      </c>
      <c r="T17" s="99">
        <v>0</v>
      </c>
      <c r="U17" s="100">
        <v>0</v>
      </c>
      <c r="V17" s="100">
        <v>0</v>
      </c>
      <c r="W17" s="101">
        <v>0</v>
      </c>
      <c r="X17" s="99">
        <v>0</v>
      </c>
      <c r="Y17" s="100">
        <v>0</v>
      </c>
      <c r="Z17" s="100">
        <v>0</v>
      </c>
      <c r="AA17" s="101">
        <v>0</v>
      </c>
      <c r="AB17" s="93"/>
      <c r="IO17" s="1"/>
    </row>
    <row r="18" spans="1:249" s="9" customFormat="1" ht="20.25" customHeight="1" thickBot="1" x14ac:dyDescent="0.25">
      <c r="A18" s="428"/>
      <c r="B18" s="486"/>
      <c r="C18" s="475"/>
      <c r="D18" s="345"/>
      <c r="E18" s="393"/>
      <c r="F18" s="395"/>
      <c r="G18" s="379"/>
      <c r="H18" s="478"/>
      <c r="I18" s="458"/>
      <c r="J18" s="408"/>
      <c r="K18" s="103" t="s">
        <v>9</v>
      </c>
      <c r="L18" s="104">
        <f>SUM(L15:L17)</f>
        <v>6</v>
      </c>
      <c r="M18" s="105">
        <f t="shared" ref="M18:AA18" si="0">SUM(M15:M17)</f>
        <v>6</v>
      </c>
      <c r="N18" s="105">
        <f t="shared" si="0"/>
        <v>0</v>
      </c>
      <c r="O18" s="106">
        <f t="shared" si="0"/>
        <v>0</v>
      </c>
      <c r="P18" s="104">
        <f t="shared" si="0"/>
        <v>10</v>
      </c>
      <c r="Q18" s="105">
        <f t="shared" si="0"/>
        <v>10</v>
      </c>
      <c r="R18" s="105">
        <f t="shared" si="0"/>
        <v>0</v>
      </c>
      <c r="S18" s="106">
        <f t="shared" si="0"/>
        <v>0</v>
      </c>
      <c r="T18" s="104">
        <f t="shared" si="0"/>
        <v>10</v>
      </c>
      <c r="U18" s="105">
        <f t="shared" si="0"/>
        <v>10</v>
      </c>
      <c r="V18" s="105">
        <f t="shared" si="0"/>
        <v>0</v>
      </c>
      <c r="W18" s="106">
        <f t="shared" si="0"/>
        <v>0</v>
      </c>
      <c r="X18" s="104">
        <f t="shared" si="0"/>
        <v>10</v>
      </c>
      <c r="Y18" s="105">
        <f t="shared" si="0"/>
        <v>10</v>
      </c>
      <c r="Z18" s="105">
        <f t="shared" si="0"/>
        <v>0</v>
      </c>
      <c r="AA18" s="106">
        <f t="shared" si="0"/>
        <v>0</v>
      </c>
      <c r="AB18" s="77"/>
      <c r="IO18" s="1"/>
    </row>
    <row r="19" spans="1:249" s="10" customFormat="1" ht="21" customHeight="1" thickBot="1" x14ac:dyDescent="0.25">
      <c r="A19" s="84" t="s">
        <v>18</v>
      </c>
      <c r="B19" s="86" t="s">
        <v>11</v>
      </c>
      <c r="C19" s="87" t="s">
        <v>11</v>
      </c>
      <c r="D19" s="341" t="s">
        <v>112</v>
      </c>
      <c r="E19" s="341"/>
      <c r="F19" s="341"/>
      <c r="G19" s="341"/>
      <c r="H19" s="341"/>
      <c r="I19" s="341"/>
      <c r="J19" s="342"/>
      <c r="K19" s="343"/>
      <c r="L19" s="107">
        <f t="shared" ref="L19:AA19" si="1">L18</f>
        <v>6</v>
      </c>
      <c r="M19" s="108">
        <f t="shared" si="1"/>
        <v>6</v>
      </c>
      <c r="N19" s="108">
        <f t="shared" si="1"/>
        <v>0</v>
      </c>
      <c r="O19" s="109">
        <f t="shared" si="1"/>
        <v>0</v>
      </c>
      <c r="P19" s="107">
        <f t="shared" si="1"/>
        <v>10</v>
      </c>
      <c r="Q19" s="108">
        <f t="shared" si="1"/>
        <v>10</v>
      </c>
      <c r="R19" s="108">
        <f t="shared" si="1"/>
        <v>0</v>
      </c>
      <c r="S19" s="109">
        <f t="shared" si="1"/>
        <v>0</v>
      </c>
      <c r="T19" s="107">
        <f t="shared" si="1"/>
        <v>10</v>
      </c>
      <c r="U19" s="108">
        <f t="shared" si="1"/>
        <v>10</v>
      </c>
      <c r="V19" s="108">
        <f t="shared" si="1"/>
        <v>0</v>
      </c>
      <c r="W19" s="109">
        <f t="shared" si="1"/>
        <v>0</v>
      </c>
      <c r="X19" s="107">
        <f t="shared" si="1"/>
        <v>10</v>
      </c>
      <c r="Y19" s="108">
        <f t="shared" si="1"/>
        <v>10</v>
      </c>
      <c r="Z19" s="108">
        <f t="shared" si="1"/>
        <v>0</v>
      </c>
      <c r="AA19" s="109">
        <f t="shared" si="1"/>
        <v>0</v>
      </c>
      <c r="AB19" s="77"/>
      <c r="IO19" s="1"/>
    </row>
    <row r="20" spans="1:249" s="9" customFormat="1" ht="21" customHeight="1" thickBot="1" x14ac:dyDescent="0.25">
      <c r="A20" s="84" t="s">
        <v>18</v>
      </c>
      <c r="B20" s="86" t="s">
        <v>11</v>
      </c>
      <c r="C20" s="87" t="s">
        <v>16</v>
      </c>
      <c r="D20" s="418" t="s">
        <v>99</v>
      </c>
      <c r="E20" s="419"/>
      <c r="F20" s="419"/>
      <c r="G20" s="419"/>
      <c r="H20" s="419"/>
      <c r="I20" s="419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  <c r="W20" s="419"/>
      <c r="X20" s="419"/>
      <c r="Y20" s="419"/>
      <c r="Z20" s="419"/>
      <c r="AA20" s="443"/>
      <c r="AB20" s="77"/>
      <c r="IO20" s="1"/>
    </row>
    <row r="21" spans="1:249" s="9" customFormat="1" ht="23.25" customHeight="1" x14ac:dyDescent="0.2">
      <c r="A21" s="441" t="s">
        <v>18</v>
      </c>
      <c r="B21" s="542" t="s">
        <v>11</v>
      </c>
      <c r="C21" s="545" t="s">
        <v>16</v>
      </c>
      <c r="D21" s="563" t="s">
        <v>16</v>
      </c>
      <c r="E21" s="565" t="s">
        <v>113</v>
      </c>
      <c r="F21" s="567" t="s">
        <v>120</v>
      </c>
      <c r="G21" s="569" t="s">
        <v>101</v>
      </c>
      <c r="H21" s="571" t="s">
        <v>12</v>
      </c>
      <c r="I21" s="406">
        <v>5</v>
      </c>
      <c r="J21" s="406" t="s">
        <v>122</v>
      </c>
      <c r="K21" s="88" t="s">
        <v>13</v>
      </c>
      <c r="L21" s="110">
        <f>SUM(M21,O21)</f>
        <v>253.5</v>
      </c>
      <c r="M21" s="111">
        <v>253.5</v>
      </c>
      <c r="N21" s="111">
        <v>0</v>
      </c>
      <c r="O21" s="112">
        <v>0</v>
      </c>
      <c r="P21" s="110">
        <f>Q21+S21</f>
        <v>317.2</v>
      </c>
      <c r="Q21" s="113">
        <v>317.2</v>
      </c>
      <c r="R21" s="111">
        <v>0</v>
      </c>
      <c r="S21" s="112">
        <v>0</v>
      </c>
      <c r="T21" s="110">
        <f>U21+W21</f>
        <v>348.9</v>
      </c>
      <c r="U21" s="111">
        <v>348.9</v>
      </c>
      <c r="V21" s="111">
        <v>0</v>
      </c>
      <c r="W21" s="112">
        <v>0</v>
      </c>
      <c r="X21" s="110">
        <f>Y21+AA21</f>
        <v>383.8</v>
      </c>
      <c r="Y21" s="111">
        <v>383.8</v>
      </c>
      <c r="Z21" s="111">
        <v>0</v>
      </c>
      <c r="AA21" s="112">
        <v>0</v>
      </c>
      <c r="AB21" s="93"/>
      <c r="IO21" s="1"/>
    </row>
    <row r="22" spans="1:249" s="9" customFormat="1" ht="21.75" customHeight="1" thickBot="1" x14ac:dyDescent="0.25">
      <c r="A22" s="442"/>
      <c r="B22" s="543"/>
      <c r="C22" s="546"/>
      <c r="D22" s="564"/>
      <c r="E22" s="566"/>
      <c r="F22" s="568"/>
      <c r="G22" s="570"/>
      <c r="H22" s="572"/>
      <c r="I22" s="407"/>
      <c r="J22" s="407"/>
      <c r="K22" s="98" t="s">
        <v>14</v>
      </c>
      <c r="L22" s="114">
        <f>SUM(M22,O22)</f>
        <v>0</v>
      </c>
      <c r="M22" s="115">
        <v>0</v>
      </c>
      <c r="N22" s="115">
        <v>0</v>
      </c>
      <c r="O22" s="116">
        <v>0</v>
      </c>
      <c r="P22" s="117">
        <v>0</v>
      </c>
      <c r="Q22" s="118">
        <v>0</v>
      </c>
      <c r="R22" s="115">
        <v>0</v>
      </c>
      <c r="S22" s="116">
        <v>0</v>
      </c>
      <c r="T22" s="114">
        <v>0</v>
      </c>
      <c r="U22" s="115">
        <v>0</v>
      </c>
      <c r="V22" s="115">
        <v>0</v>
      </c>
      <c r="W22" s="116">
        <v>0</v>
      </c>
      <c r="X22" s="114">
        <v>0</v>
      </c>
      <c r="Y22" s="115">
        <v>0</v>
      </c>
      <c r="Z22" s="115">
        <v>0</v>
      </c>
      <c r="AA22" s="116">
        <v>0</v>
      </c>
      <c r="AB22" s="93"/>
      <c r="IO22" s="1"/>
    </row>
    <row r="23" spans="1:249" s="9" customFormat="1" ht="35.25" customHeight="1" thickBot="1" x14ac:dyDescent="0.25">
      <c r="A23" s="442"/>
      <c r="B23" s="543"/>
      <c r="C23" s="546"/>
      <c r="D23" s="564"/>
      <c r="E23" s="566"/>
      <c r="F23" s="568"/>
      <c r="G23" s="570"/>
      <c r="H23" s="572"/>
      <c r="I23" s="407"/>
      <c r="J23" s="408"/>
      <c r="K23" s="119" t="s">
        <v>9</v>
      </c>
      <c r="L23" s="120">
        <f t="shared" ref="L23:AA23" si="2">L21+L22</f>
        <v>253.5</v>
      </c>
      <c r="M23" s="121">
        <f t="shared" si="2"/>
        <v>253.5</v>
      </c>
      <c r="N23" s="121">
        <f t="shared" si="2"/>
        <v>0</v>
      </c>
      <c r="O23" s="122">
        <f t="shared" si="2"/>
        <v>0</v>
      </c>
      <c r="P23" s="123">
        <f t="shared" si="2"/>
        <v>317.2</v>
      </c>
      <c r="Q23" s="124">
        <f t="shared" si="2"/>
        <v>317.2</v>
      </c>
      <c r="R23" s="125">
        <f t="shared" si="2"/>
        <v>0</v>
      </c>
      <c r="S23" s="126">
        <f t="shared" si="2"/>
        <v>0</v>
      </c>
      <c r="T23" s="123">
        <f t="shared" si="2"/>
        <v>348.9</v>
      </c>
      <c r="U23" s="124">
        <f t="shared" si="2"/>
        <v>348.9</v>
      </c>
      <c r="V23" s="124">
        <f t="shared" si="2"/>
        <v>0</v>
      </c>
      <c r="W23" s="106">
        <f t="shared" si="2"/>
        <v>0</v>
      </c>
      <c r="X23" s="123">
        <f t="shared" si="2"/>
        <v>383.8</v>
      </c>
      <c r="Y23" s="127">
        <f t="shared" si="2"/>
        <v>383.8</v>
      </c>
      <c r="Z23" s="127">
        <f t="shared" si="2"/>
        <v>0</v>
      </c>
      <c r="AA23" s="126">
        <f t="shared" si="2"/>
        <v>0</v>
      </c>
      <c r="AB23" s="93"/>
      <c r="IO23" s="1"/>
    </row>
    <row r="24" spans="1:249" s="9" customFormat="1" ht="21" customHeight="1" x14ac:dyDescent="0.2">
      <c r="A24" s="441" t="s">
        <v>18</v>
      </c>
      <c r="B24" s="542" t="s">
        <v>11</v>
      </c>
      <c r="C24" s="545" t="s">
        <v>16</v>
      </c>
      <c r="D24" s="547" t="s">
        <v>19</v>
      </c>
      <c r="E24" s="549" t="s">
        <v>96</v>
      </c>
      <c r="F24" s="551" t="s">
        <v>120</v>
      </c>
      <c r="G24" s="553" t="s">
        <v>102</v>
      </c>
      <c r="H24" s="556" t="s">
        <v>12</v>
      </c>
      <c r="I24" s="403">
        <v>5</v>
      </c>
      <c r="J24" s="403" t="s">
        <v>123</v>
      </c>
      <c r="K24" s="128" t="s">
        <v>13</v>
      </c>
      <c r="L24" s="129">
        <f>SUM(M24,O24)</f>
        <v>3</v>
      </c>
      <c r="M24" s="130">
        <v>3</v>
      </c>
      <c r="N24" s="130">
        <v>0</v>
      </c>
      <c r="O24" s="131">
        <v>0</v>
      </c>
      <c r="P24" s="129">
        <f>Q24+S24</f>
        <v>6</v>
      </c>
      <c r="Q24" s="132">
        <v>6</v>
      </c>
      <c r="R24" s="130">
        <v>0</v>
      </c>
      <c r="S24" s="131">
        <v>0</v>
      </c>
      <c r="T24" s="129">
        <f>U24+W24</f>
        <v>7</v>
      </c>
      <c r="U24" s="130">
        <v>7</v>
      </c>
      <c r="V24" s="130">
        <v>0</v>
      </c>
      <c r="W24" s="131">
        <v>0</v>
      </c>
      <c r="X24" s="129">
        <f>Y24+AA24</f>
        <v>8</v>
      </c>
      <c r="Y24" s="130">
        <v>8</v>
      </c>
      <c r="Z24" s="130">
        <v>0</v>
      </c>
      <c r="AA24" s="131">
        <v>0</v>
      </c>
      <c r="AB24" s="93"/>
      <c r="IO24" s="1"/>
    </row>
    <row r="25" spans="1:249" s="9" customFormat="1" ht="18.75" customHeight="1" thickBot="1" x14ac:dyDescent="0.25">
      <c r="A25" s="442"/>
      <c r="B25" s="543"/>
      <c r="C25" s="546"/>
      <c r="D25" s="548"/>
      <c r="E25" s="550"/>
      <c r="F25" s="552"/>
      <c r="G25" s="554"/>
      <c r="H25" s="557"/>
      <c r="I25" s="404"/>
      <c r="J25" s="404"/>
      <c r="K25" s="133" t="s">
        <v>14</v>
      </c>
      <c r="L25" s="134">
        <f>SUM(M25,O25)</f>
        <v>0</v>
      </c>
      <c r="M25" s="135">
        <v>0</v>
      </c>
      <c r="N25" s="135">
        <v>0</v>
      </c>
      <c r="O25" s="136">
        <v>0</v>
      </c>
      <c r="P25" s="137">
        <v>0</v>
      </c>
      <c r="Q25" s="138">
        <v>0</v>
      </c>
      <c r="R25" s="135">
        <v>0</v>
      </c>
      <c r="S25" s="136">
        <v>0</v>
      </c>
      <c r="T25" s="134">
        <v>0</v>
      </c>
      <c r="U25" s="135">
        <v>0</v>
      </c>
      <c r="V25" s="135">
        <v>0</v>
      </c>
      <c r="W25" s="136">
        <v>0</v>
      </c>
      <c r="X25" s="134">
        <v>0</v>
      </c>
      <c r="Y25" s="135">
        <v>0</v>
      </c>
      <c r="Z25" s="135">
        <v>0</v>
      </c>
      <c r="AA25" s="136">
        <v>0</v>
      </c>
      <c r="AB25" s="77"/>
      <c r="IO25" s="1"/>
    </row>
    <row r="26" spans="1:249" s="9" customFormat="1" ht="21.75" customHeight="1" thickBot="1" x14ac:dyDescent="0.25">
      <c r="A26" s="541"/>
      <c r="B26" s="544"/>
      <c r="C26" s="544"/>
      <c r="D26" s="544"/>
      <c r="E26" s="550"/>
      <c r="F26" s="552"/>
      <c r="G26" s="555"/>
      <c r="H26" s="558"/>
      <c r="I26" s="404"/>
      <c r="J26" s="405"/>
      <c r="K26" s="139" t="s">
        <v>9</v>
      </c>
      <c r="L26" s="140">
        <f>SUM(L24:L25)</f>
        <v>3</v>
      </c>
      <c r="M26" s="141">
        <f t="shared" ref="M26:AA26" si="3">SUM(M24:M25)</f>
        <v>3</v>
      </c>
      <c r="N26" s="141">
        <f t="shared" si="3"/>
        <v>0</v>
      </c>
      <c r="O26" s="142">
        <f t="shared" si="3"/>
        <v>0</v>
      </c>
      <c r="P26" s="140">
        <f t="shared" si="3"/>
        <v>6</v>
      </c>
      <c r="Q26" s="141">
        <f t="shared" si="3"/>
        <v>6</v>
      </c>
      <c r="R26" s="141">
        <f t="shared" si="3"/>
        <v>0</v>
      </c>
      <c r="S26" s="142">
        <f t="shared" si="3"/>
        <v>0</v>
      </c>
      <c r="T26" s="140">
        <f t="shared" si="3"/>
        <v>7</v>
      </c>
      <c r="U26" s="141">
        <f t="shared" si="3"/>
        <v>7</v>
      </c>
      <c r="V26" s="141">
        <f t="shared" si="3"/>
        <v>0</v>
      </c>
      <c r="W26" s="142">
        <f t="shared" si="3"/>
        <v>0</v>
      </c>
      <c r="X26" s="140">
        <f t="shared" si="3"/>
        <v>8</v>
      </c>
      <c r="Y26" s="141">
        <f t="shared" si="3"/>
        <v>8</v>
      </c>
      <c r="Z26" s="141">
        <f t="shared" si="3"/>
        <v>0</v>
      </c>
      <c r="AA26" s="142">
        <f t="shared" si="3"/>
        <v>0</v>
      </c>
      <c r="AB26" s="77"/>
      <c r="IO26" s="1"/>
    </row>
    <row r="27" spans="1:249" s="10" customFormat="1" ht="22.5" customHeight="1" thickBot="1" x14ac:dyDescent="0.25">
      <c r="A27" s="84" t="s">
        <v>18</v>
      </c>
      <c r="B27" s="86" t="s">
        <v>11</v>
      </c>
      <c r="C27" s="87" t="s">
        <v>16</v>
      </c>
      <c r="D27" s="341" t="s">
        <v>112</v>
      </c>
      <c r="E27" s="341"/>
      <c r="F27" s="341"/>
      <c r="G27" s="341"/>
      <c r="H27" s="341"/>
      <c r="I27" s="341"/>
      <c r="J27" s="342"/>
      <c r="K27" s="342"/>
      <c r="L27" s="143">
        <f t="shared" ref="L27:AA27" si="4">L26+L23</f>
        <v>256.5</v>
      </c>
      <c r="M27" s="144">
        <f t="shared" si="4"/>
        <v>256.5</v>
      </c>
      <c r="N27" s="144">
        <f t="shared" si="4"/>
        <v>0</v>
      </c>
      <c r="O27" s="145">
        <f t="shared" si="4"/>
        <v>0</v>
      </c>
      <c r="P27" s="143">
        <f t="shared" si="4"/>
        <v>323.2</v>
      </c>
      <c r="Q27" s="144">
        <f t="shared" si="4"/>
        <v>323.2</v>
      </c>
      <c r="R27" s="144">
        <f t="shared" si="4"/>
        <v>0</v>
      </c>
      <c r="S27" s="145">
        <f t="shared" si="4"/>
        <v>0</v>
      </c>
      <c r="T27" s="143">
        <f t="shared" si="4"/>
        <v>355.9</v>
      </c>
      <c r="U27" s="144">
        <f t="shared" si="4"/>
        <v>355.9</v>
      </c>
      <c r="V27" s="144">
        <f t="shared" si="4"/>
        <v>0</v>
      </c>
      <c r="W27" s="145">
        <f t="shared" si="4"/>
        <v>0</v>
      </c>
      <c r="X27" s="143">
        <f t="shared" si="4"/>
        <v>391.8</v>
      </c>
      <c r="Y27" s="144">
        <f t="shared" si="4"/>
        <v>391.8</v>
      </c>
      <c r="Z27" s="144">
        <f t="shared" si="4"/>
        <v>0</v>
      </c>
      <c r="AA27" s="145">
        <f t="shared" si="4"/>
        <v>0</v>
      </c>
      <c r="AB27" s="77"/>
      <c r="IO27" s="1"/>
    </row>
    <row r="28" spans="1:249" s="9" customFormat="1" ht="20.25" customHeight="1" thickBot="1" x14ac:dyDescent="0.25">
      <c r="A28" s="84" t="s">
        <v>18</v>
      </c>
      <c r="B28" s="86" t="s">
        <v>11</v>
      </c>
      <c r="C28" s="447" t="s">
        <v>114</v>
      </c>
      <c r="D28" s="447"/>
      <c r="E28" s="447"/>
      <c r="F28" s="447"/>
      <c r="G28" s="447"/>
      <c r="H28" s="447"/>
      <c r="I28" s="447"/>
      <c r="J28" s="448"/>
      <c r="K28" s="448"/>
      <c r="L28" s="146">
        <f t="shared" ref="L28:AA28" si="5">L19+L27</f>
        <v>262.5</v>
      </c>
      <c r="M28" s="147">
        <f t="shared" si="5"/>
        <v>262.5</v>
      </c>
      <c r="N28" s="147">
        <f t="shared" si="5"/>
        <v>0</v>
      </c>
      <c r="O28" s="148">
        <f t="shared" si="5"/>
        <v>0</v>
      </c>
      <c r="P28" s="146">
        <f t="shared" si="5"/>
        <v>333.2</v>
      </c>
      <c r="Q28" s="147">
        <f t="shared" si="5"/>
        <v>333.2</v>
      </c>
      <c r="R28" s="147">
        <f t="shared" si="5"/>
        <v>0</v>
      </c>
      <c r="S28" s="148">
        <f t="shared" si="5"/>
        <v>0</v>
      </c>
      <c r="T28" s="146">
        <f t="shared" si="5"/>
        <v>365.9</v>
      </c>
      <c r="U28" s="147">
        <f t="shared" si="5"/>
        <v>365.9</v>
      </c>
      <c r="V28" s="147">
        <f t="shared" si="5"/>
        <v>0</v>
      </c>
      <c r="W28" s="148">
        <f t="shared" si="5"/>
        <v>0</v>
      </c>
      <c r="X28" s="146">
        <f t="shared" si="5"/>
        <v>401.8</v>
      </c>
      <c r="Y28" s="147">
        <f t="shared" si="5"/>
        <v>401.8</v>
      </c>
      <c r="Z28" s="147">
        <f t="shared" si="5"/>
        <v>0</v>
      </c>
      <c r="AA28" s="148">
        <f t="shared" si="5"/>
        <v>0</v>
      </c>
      <c r="AB28" s="74"/>
      <c r="IO28" s="1"/>
    </row>
    <row r="29" spans="1:249" s="9" customFormat="1" ht="21" customHeight="1" thickBot="1" x14ac:dyDescent="0.25">
      <c r="A29" s="84" t="s">
        <v>18</v>
      </c>
      <c r="B29" s="149" t="s">
        <v>16</v>
      </c>
      <c r="C29" s="532" t="s">
        <v>51</v>
      </c>
      <c r="D29" s="533"/>
      <c r="E29" s="533"/>
      <c r="F29" s="533"/>
      <c r="G29" s="533"/>
      <c r="H29" s="533"/>
      <c r="I29" s="533"/>
      <c r="J29" s="533"/>
      <c r="K29" s="533"/>
      <c r="L29" s="534"/>
      <c r="M29" s="534"/>
      <c r="N29" s="534"/>
      <c r="O29" s="534"/>
      <c r="P29" s="534"/>
      <c r="Q29" s="534"/>
      <c r="R29" s="534"/>
      <c r="S29" s="534"/>
      <c r="T29" s="534"/>
      <c r="U29" s="534"/>
      <c r="V29" s="534"/>
      <c r="W29" s="534"/>
      <c r="X29" s="534"/>
      <c r="Y29" s="534"/>
      <c r="Z29" s="534"/>
      <c r="AA29" s="535"/>
      <c r="AB29" s="74"/>
      <c r="IO29" s="1"/>
    </row>
    <row r="30" spans="1:249" s="9" customFormat="1" ht="21.75" customHeight="1" thickBot="1" x14ac:dyDescent="0.25">
      <c r="A30" s="84" t="s">
        <v>18</v>
      </c>
      <c r="B30" s="86" t="s">
        <v>16</v>
      </c>
      <c r="C30" s="87" t="s">
        <v>11</v>
      </c>
      <c r="D30" s="418" t="s">
        <v>25</v>
      </c>
      <c r="E30" s="419"/>
      <c r="F30" s="419"/>
      <c r="G30" s="419"/>
      <c r="H30" s="419"/>
      <c r="I30" s="419"/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  <c r="W30" s="419"/>
      <c r="X30" s="419"/>
      <c r="Y30" s="419"/>
      <c r="Z30" s="419"/>
      <c r="AA30" s="443"/>
      <c r="AB30" s="77"/>
      <c r="IO30" s="1"/>
    </row>
    <row r="31" spans="1:249" s="9" customFormat="1" ht="18" customHeight="1" x14ac:dyDescent="0.2">
      <c r="A31" s="426" t="s">
        <v>18</v>
      </c>
      <c r="B31" s="373" t="s">
        <v>16</v>
      </c>
      <c r="C31" s="347" t="s">
        <v>11</v>
      </c>
      <c r="D31" s="422" t="s">
        <v>11</v>
      </c>
      <c r="E31" s="452" t="s">
        <v>26</v>
      </c>
      <c r="F31" s="396" t="s">
        <v>120</v>
      </c>
      <c r="G31" s="450" t="s">
        <v>118</v>
      </c>
      <c r="H31" s="413" t="s">
        <v>41</v>
      </c>
      <c r="I31" s="411" t="s">
        <v>156</v>
      </c>
      <c r="J31" s="406" t="s">
        <v>124</v>
      </c>
      <c r="K31" s="88" t="s">
        <v>13</v>
      </c>
      <c r="L31" s="129">
        <f>M31+O31</f>
        <v>1053.9000000000001</v>
      </c>
      <c r="M31" s="150">
        <v>1053.9000000000001</v>
      </c>
      <c r="N31" s="150">
        <v>900</v>
      </c>
      <c r="O31" s="131">
        <v>0</v>
      </c>
      <c r="P31" s="151">
        <f>Q31+S31</f>
        <v>1233.3</v>
      </c>
      <c r="Q31" s="152">
        <v>1183.3</v>
      </c>
      <c r="R31" s="150">
        <v>1038.4000000000001</v>
      </c>
      <c r="S31" s="131">
        <v>50</v>
      </c>
      <c r="T31" s="129">
        <f>U31+W31</f>
        <v>1245.2</v>
      </c>
      <c r="U31" s="150">
        <v>1245.2</v>
      </c>
      <c r="V31" s="150">
        <v>1096.0999999999999</v>
      </c>
      <c r="W31" s="131">
        <v>0</v>
      </c>
      <c r="X31" s="129">
        <f>Y31+AA31</f>
        <v>1281.4000000000001</v>
      </c>
      <c r="Y31" s="150">
        <v>1281.4000000000001</v>
      </c>
      <c r="Z31" s="150">
        <v>1128.9000000000001</v>
      </c>
      <c r="AA31" s="131">
        <v>0</v>
      </c>
      <c r="AB31" s="93"/>
      <c r="IO31" s="1"/>
    </row>
    <row r="32" spans="1:249" s="9" customFormat="1" ht="18.75" customHeight="1" x14ac:dyDescent="0.2">
      <c r="A32" s="428"/>
      <c r="B32" s="391"/>
      <c r="C32" s="460"/>
      <c r="D32" s="461"/>
      <c r="E32" s="462"/>
      <c r="F32" s="463"/>
      <c r="G32" s="456"/>
      <c r="H32" s="414"/>
      <c r="I32" s="412"/>
      <c r="J32" s="407"/>
      <c r="K32" s="153" t="s">
        <v>73</v>
      </c>
      <c r="L32" s="154">
        <v>0</v>
      </c>
      <c r="M32" s="155">
        <v>0</v>
      </c>
      <c r="N32" s="155">
        <v>0</v>
      </c>
      <c r="O32" s="156">
        <v>0</v>
      </c>
      <c r="P32" s="157">
        <f>Q32+S32</f>
        <v>0</v>
      </c>
      <c r="Q32" s="155">
        <v>0</v>
      </c>
      <c r="R32" s="155">
        <v>0</v>
      </c>
      <c r="S32" s="156">
        <v>0</v>
      </c>
      <c r="T32" s="154">
        <v>0</v>
      </c>
      <c r="U32" s="155">
        <v>0</v>
      </c>
      <c r="V32" s="155">
        <v>0</v>
      </c>
      <c r="W32" s="156">
        <v>0</v>
      </c>
      <c r="X32" s="154">
        <v>0</v>
      </c>
      <c r="Y32" s="155">
        <v>0</v>
      </c>
      <c r="Z32" s="155">
        <v>0</v>
      </c>
      <c r="AA32" s="156">
        <v>0</v>
      </c>
      <c r="AB32" s="93"/>
      <c r="IO32" s="1"/>
    </row>
    <row r="33" spans="1:249" s="9" customFormat="1" ht="18.75" customHeight="1" x14ac:dyDescent="0.2">
      <c r="A33" s="428"/>
      <c r="B33" s="391"/>
      <c r="C33" s="460"/>
      <c r="D33" s="461"/>
      <c r="E33" s="462"/>
      <c r="F33" s="463"/>
      <c r="G33" s="456"/>
      <c r="H33" s="414"/>
      <c r="I33" s="412"/>
      <c r="J33" s="407"/>
      <c r="K33" s="153" t="s">
        <v>14</v>
      </c>
      <c r="L33" s="158">
        <f>M33+O33</f>
        <v>0</v>
      </c>
      <c r="M33" s="155">
        <v>0</v>
      </c>
      <c r="N33" s="155">
        <v>0</v>
      </c>
      <c r="O33" s="156">
        <v>0</v>
      </c>
      <c r="P33" s="157">
        <f>Q33+S33</f>
        <v>0</v>
      </c>
      <c r="Q33" s="155">
        <v>0</v>
      </c>
      <c r="R33" s="155">
        <v>0</v>
      </c>
      <c r="S33" s="159">
        <v>0</v>
      </c>
      <c r="T33" s="158">
        <v>0</v>
      </c>
      <c r="U33" s="155">
        <v>0</v>
      </c>
      <c r="V33" s="155">
        <v>0</v>
      </c>
      <c r="W33" s="156">
        <v>0</v>
      </c>
      <c r="X33" s="158">
        <v>0</v>
      </c>
      <c r="Y33" s="155">
        <v>0</v>
      </c>
      <c r="Z33" s="155">
        <v>0</v>
      </c>
      <c r="AA33" s="156">
        <v>0</v>
      </c>
      <c r="AB33" s="93"/>
      <c r="IO33" s="1"/>
    </row>
    <row r="34" spans="1:249" s="9" customFormat="1" ht="21" customHeight="1" thickBot="1" x14ac:dyDescent="0.25">
      <c r="A34" s="428"/>
      <c r="B34" s="391"/>
      <c r="C34" s="460"/>
      <c r="D34" s="461"/>
      <c r="E34" s="462"/>
      <c r="F34" s="463"/>
      <c r="G34" s="456"/>
      <c r="H34" s="414"/>
      <c r="I34" s="412"/>
      <c r="J34" s="407"/>
      <c r="K34" s="98" t="s">
        <v>74</v>
      </c>
      <c r="L34" s="160">
        <f>M34+O34</f>
        <v>0</v>
      </c>
      <c r="M34" s="161">
        <v>0</v>
      </c>
      <c r="N34" s="161">
        <v>0</v>
      </c>
      <c r="O34" s="162">
        <v>0</v>
      </c>
      <c r="P34" s="163">
        <f>Q34+S34</f>
        <v>0</v>
      </c>
      <c r="Q34" s="164">
        <v>0</v>
      </c>
      <c r="R34" s="161">
        <v>0</v>
      </c>
      <c r="S34" s="165">
        <v>0</v>
      </c>
      <c r="T34" s="160">
        <f>U34+W34</f>
        <v>0</v>
      </c>
      <c r="U34" s="161">
        <v>0</v>
      </c>
      <c r="V34" s="161">
        <v>0</v>
      </c>
      <c r="W34" s="162">
        <v>0</v>
      </c>
      <c r="X34" s="160">
        <v>0</v>
      </c>
      <c r="Y34" s="161">
        <v>0</v>
      </c>
      <c r="Z34" s="161">
        <v>0</v>
      </c>
      <c r="AA34" s="162">
        <v>0</v>
      </c>
      <c r="AB34" s="432"/>
      <c r="IO34" s="1"/>
    </row>
    <row r="35" spans="1:249" s="9" customFormat="1" ht="20.25" customHeight="1" thickBot="1" x14ac:dyDescent="0.25">
      <c r="A35" s="428"/>
      <c r="B35" s="391"/>
      <c r="C35" s="460"/>
      <c r="D35" s="461"/>
      <c r="E35" s="462"/>
      <c r="F35" s="463"/>
      <c r="G35" s="456"/>
      <c r="H35" s="414"/>
      <c r="I35" s="412"/>
      <c r="J35" s="408"/>
      <c r="K35" s="119" t="s">
        <v>9</v>
      </c>
      <c r="L35" s="104">
        <f>L31+L34+L32+L33</f>
        <v>1053.9000000000001</v>
      </c>
      <c r="M35" s="127">
        <f>M31+M34+M32+M33</f>
        <v>1053.9000000000001</v>
      </c>
      <c r="N35" s="127">
        <f>N31+N34+N32+N33</f>
        <v>900</v>
      </c>
      <c r="O35" s="126">
        <f>O31+O34+O32+O33</f>
        <v>0</v>
      </c>
      <c r="P35" s="104">
        <f t="shared" ref="P35:AA35" si="6">P31+P34+P32+P33</f>
        <v>1233.3</v>
      </c>
      <c r="Q35" s="127">
        <f t="shared" si="6"/>
        <v>1183.3</v>
      </c>
      <c r="R35" s="127">
        <f>R31+R34+R32+R33</f>
        <v>1038.4000000000001</v>
      </c>
      <c r="S35" s="126">
        <f t="shared" si="6"/>
        <v>50</v>
      </c>
      <c r="T35" s="104">
        <f t="shared" si="6"/>
        <v>1245.2</v>
      </c>
      <c r="U35" s="127">
        <f>SUM(U31:U34)</f>
        <v>1245.2</v>
      </c>
      <c r="V35" s="127">
        <f t="shared" si="6"/>
        <v>1096.0999999999999</v>
      </c>
      <c r="W35" s="126">
        <f t="shared" si="6"/>
        <v>0</v>
      </c>
      <c r="X35" s="104">
        <f t="shared" si="6"/>
        <v>1281.4000000000001</v>
      </c>
      <c r="Y35" s="127">
        <f t="shared" si="6"/>
        <v>1281.4000000000001</v>
      </c>
      <c r="Z35" s="127">
        <f t="shared" si="6"/>
        <v>1128.9000000000001</v>
      </c>
      <c r="AA35" s="126">
        <f t="shared" si="6"/>
        <v>0</v>
      </c>
      <c r="AB35" s="432"/>
      <c r="IO35" s="1"/>
    </row>
    <row r="36" spans="1:249" s="9" customFormat="1" ht="19.5" customHeight="1" x14ac:dyDescent="0.2">
      <c r="A36" s="434" t="s">
        <v>18</v>
      </c>
      <c r="B36" s="488" t="s">
        <v>16</v>
      </c>
      <c r="C36" s="474" t="s">
        <v>11</v>
      </c>
      <c r="D36" s="344" t="s">
        <v>16</v>
      </c>
      <c r="E36" s="392" t="s">
        <v>52</v>
      </c>
      <c r="F36" s="394" t="s">
        <v>120</v>
      </c>
      <c r="G36" s="378" t="s">
        <v>103</v>
      </c>
      <c r="H36" s="477" t="s">
        <v>41</v>
      </c>
      <c r="I36" s="457" t="s">
        <v>156</v>
      </c>
      <c r="J36" s="457" t="s">
        <v>125</v>
      </c>
      <c r="K36" s="88" t="s">
        <v>14</v>
      </c>
      <c r="L36" s="129">
        <f>M36+O36</f>
        <v>3.1</v>
      </c>
      <c r="M36" s="130">
        <v>3.1</v>
      </c>
      <c r="N36" s="130">
        <v>0</v>
      </c>
      <c r="O36" s="131">
        <v>0</v>
      </c>
      <c r="P36" s="129">
        <f>Q36+S36</f>
        <v>10</v>
      </c>
      <c r="Q36" s="132">
        <v>10</v>
      </c>
      <c r="R36" s="130">
        <v>0</v>
      </c>
      <c r="S36" s="131">
        <v>0</v>
      </c>
      <c r="T36" s="129">
        <f>U36+W36</f>
        <v>10</v>
      </c>
      <c r="U36" s="130">
        <v>10</v>
      </c>
      <c r="V36" s="130">
        <v>0</v>
      </c>
      <c r="W36" s="131">
        <v>0</v>
      </c>
      <c r="X36" s="129">
        <f>Y36+AA36</f>
        <v>10</v>
      </c>
      <c r="Y36" s="130">
        <v>10</v>
      </c>
      <c r="Z36" s="130">
        <v>0</v>
      </c>
      <c r="AA36" s="131">
        <v>0</v>
      </c>
      <c r="AB36" s="93"/>
      <c r="IO36" s="1"/>
    </row>
    <row r="37" spans="1:249" s="9" customFormat="1" ht="20.25" customHeight="1" thickBot="1" x14ac:dyDescent="0.25">
      <c r="A37" s="435"/>
      <c r="B37" s="489"/>
      <c r="C37" s="475"/>
      <c r="D37" s="345"/>
      <c r="E37" s="393"/>
      <c r="F37" s="395"/>
      <c r="G37" s="379"/>
      <c r="H37" s="478"/>
      <c r="I37" s="458"/>
      <c r="J37" s="458"/>
      <c r="K37" s="98" t="s">
        <v>22</v>
      </c>
      <c r="L37" s="160">
        <f>M37+O37</f>
        <v>45.8</v>
      </c>
      <c r="M37" s="166">
        <v>45.8</v>
      </c>
      <c r="N37" s="166">
        <v>0</v>
      </c>
      <c r="O37" s="162">
        <v>0</v>
      </c>
      <c r="P37" s="163">
        <f>Q37+S37</f>
        <v>45.5</v>
      </c>
      <c r="Q37" s="164">
        <v>45.5</v>
      </c>
      <c r="R37" s="166">
        <v>0</v>
      </c>
      <c r="S37" s="162">
        <v>0</v>
      </c>
      <c r="T37" s="160">
        <f>U37+W37</f>
        <v>45.5</v>
      </c>
      <c r="U37" s="166">
        <v>45.5</v>
      </c>
      <c r="V37" s="166">
        <v>0</v>
      </c>
      <c r="W37" s="162">
        <v>0</v>
      </c>
      <c r="X37" s="160">
        <f>Y37+AA37</f>
        <v>46</v>
      </c>
      <c r="Y37" s="166">
        <v>46</v>
      </c>
      <c r="Z37" s="166">
        <v>0</v>
      </c>
      <c r="AA37" s="162">
        <v>0</v>
      </c>
      <c r="AB37" s="432"/>
      <c r="IO37" s="1"/>
    </row>
    <row r="38" spans="1:249" s="9" customFormat="1" ht="20.25" customHeight="1" thickBot="1" x14ac:dyDescent="0.25">
      <c r="A38" s="436"/>
      <c r="B38" s="490"/>
      <c r="C38" s="476"/>
      <c r="D38" s="346"/>
      <c r="E38" s="472"/>
      <c r="F38" s="473"/>
      <c r="G38" s="444"/>
      <c r="H38" s="479"/>
      <c r="I38" s="459"/>
      <c r="J38" s="459"/>
      <c r="K38" s="167" t="s">
        <v>9</v>
      </c>
      <c r="L38" s="168">
        <f>L36+L37</f>
        <v>48.9</v>
      </c>
      <c r="M38" s="169">
        <f>M36+M37</f>
        <v>48.9</v>
      </c>
      <c r="N38" s="170">
        <f>N36+N37</f>
        <v>0</v>
      </c>
      <c r="O38" s="171">
        <f>O36+O37</f>
        <v>0</v>
      </c>
      <c r="P38" s="168">
        <f t="shared" ref="P38:AA38" si="7">P36+P37</f>
        <v>55.5</v>
      </c>
      <c r="Q38" s="169">
        <f t="shared" si="7"/>
        <v>55.5</v>
      </c>
      <c r="R38" s="170">
        <f t="shared" si="7"/>
        <v>0</v>
      </c>
      <c r="S38" s="171">
        <f t="shared" si="7"/>
        <v>0</v>
      </c>
      <c r="T38" s="168">
        <f t="shared" si="7"/>
        <v>55.5</v>
      </c>
      <c r="U38" s="169">
        <f t="shared" si="7"/>
        <v>55.5</v>
      </c>
      <c r="V38" s="170">
        <f t="shared" si="7"/>
        <v>0</v>
      </c>
      <c r="W38" s="171">
        <f t="shared" si="7"/>
        <v>0</v>
      </c>
      <c r="X38" s="168">
        <f t="shared" si="7"/>
        <v>56</v>
      </c>
      <c r="Y38" s="169">
        <f t="shared" si="7"/>
        <v>56</v>
      </c>
      <c r="Z38" s="170">
        <f t="shared" si="7"/>
        <v>0</v>
      </c>
      <c r="AA38" s="171">
        <f t="shared" si="7"/>
        <v>0</v>
      </c>
      <c r="AB38" s="432"/>
      <c r="IO38" s="1"/>
    </row>
    <row r="39" spans="1:249" s="9" customFormat="1" ht="27.75" customHeight="1" thickBot="1" x14ac:dyDescent="0.25">
      <c r="A39" s="426" t="s">
        <v>18</v>
      </c>
      <c r="B39" s="373" t="s">
        <v>16</v>
      </c>
      <c r="C39" s="347" t="s">
        <v>11</v>
      </c>
      <c r="D39" s="422" t="s">
        <v>17</v>
      </c>
      <c r="E39" s="452" t="s">
        <v>27</v>
      </c>
      <c r="F39" s="396" t="s">
        <v>120</v>
      </c>
      <c r="G39" s="450" t="s">
        <v>103</v>
      </c>
      <c r="H39" s="367" t="s">
        <v>41</v>
      </c>
      <c r="I39" s="411" t="s">
        <v>156</v>
      </c>
      <c r="J39" s="406" t="s">
        <v>125</v>
      </c>
      <c r="K39" s="172" t="s">
        <v>73</v>
      </c>
      <c r="L39" s="173">
        <f>M39+O39</f>
        <v>3</v>
      </c>
      <c r="M39" s="174">
        <v>3</v>
      </c>
      <c r="N39" s="174">
        <v>0</v>
      </c>
      <c r="O39" s="175">
        <v>0</v>
      </c>
      <c r="P39" s="173">
        <f>Q39+S39</f>
        <v>3.4</v>
      </c>
      <c r="Q39" s="174">
        <v>3.4</v>
      </c>
      <c r="R39" s="174">
        <v>0</v>
      </c>
      <c r="S39" s="175">
        <v>0</v>
      </c>
      <c r="T39" s="173">
        <f>U39+W39</f>
        <v>3.6</v>
      </c>
      <c r="U39" s="174">
        <v>3.6</v>
      </c>
      <c r="V39" s="174">
        <v>0</v>
      </c>
      <c r="W39" s="175">
        <v>0</v>
      </c>
      <c r="X39" s="173">
        <f>Y39+AA39</f>
        <v>3.8</v>
      </c>
      <c r="Y39" s="174">
        <v>3.8</v>
      </c>
      <c r="Z39" s="174">
        <v>0</v>
      </c>
      <c r="AA39" s="175">
        <v>0</v>
      </c>
      <c r="AB39" s="93"/>
      <c r="IO39" s="1"/>
    </row>
    <row r="40" spans="1:249" s="9" customFormat="1" ht="33" customHeight="1" thickBot="1" x14ac:dyDescent="0.25">
      <c r="A40" s="427"/>
      <c r="B40" s="374"/>
      <c r="C40" s="348"/>
      <c r="D40" s="423"/>
      <c r="E40" s="453"/>
      <c r="F40" s="397"/>
      <c r="G40" s="451"/>
      <c r="H40" s="368"/>
      <c r="I40" s="455"/>
      <c r="J40" s="408"/>
      <c r="K40" s="176" t="s">
        <v>9</v>
      </c>
      <c r="L40" s="177">
        <f>L39</f>
        <v>3</v>
      </c>
      <c r="M40" s="178">
        <f>M39</f>
        <v>3</v>
      </c>
      <c r="N40" s="178">
        <f>N39</f>
        <v>0</v>
      </c>
      <c r="O40" s="179">
        <f>O39</f>
        <v>0</v>
      </c>
      <c r="P40" s="177">
        <f t="shared" ref="P40:AA40" si="8">P39</f>
        <v>3.4</v>
      </c>
      <c r="Q40" s="178">
        <f t="shared" si="8"/>
        <v>3.4</v>
      </c>
      <c r="R40" s="178">
        <f t="shared" si="8"/>
        <v>0</v>
      </c>
      <c r="S40" s="179">
        <f t="shared" si="8"/>
        <v>0</v>
      </c>
      <c r="T40" s="177">
        <f t="shared" si="8"/>
        <v>3.6</v>
      </c>
      <c r="U40" s="178">
        <f t="shared" si="8"/>
        <v>3.6</v>
      </c>
      <c r="V40" s="178">
        <f t="shared" si="8"/>
        <v>0</v>
      </c>
      <c r="W40" s="179">
        <f t="shared" si="8"/>
        <v>0</v>
      </c>
      <c r="X40" s="177">
        <f t="shared" si="8"/>
        <v>3.8</v>
      </c>
      <c r="Y40" s="178">
        <f t="shared" si="8"/>
        <v>3.8</v>
      </c>
      <c r="Z40" s="178">
        <f t="shared" si="8"/>
        <v>0</v>
      </c>
      <c r="AA40" s="179">
        <f t="shared" si="8"/>
        <v>0</v>
      </c>
      <c r="AB40" s="93"/>
      <c r="IO40" s="1"/>
    </row>
    <row r="41" spans="1:249" s="9" customFormat="1" ht="21" customHeight="1" thickBot="1" x14ac:dyDescent="0.25">
      <c r="A41" s="84" t="s">
        <v>18</v>
      </c>
      <c r="B41" s="86" t="s">
        <v>16</v>
      </c>
      <c r="C41" s="87" t="s">
        <v>11</v>
      </c>
      <c r="D41" s="341" t="s">
        <v>112</v>
      </c>
      <c r="E41" s="341"/>
      <c r="F41" s="341"/>
      <c r="G41" s="341"/>
      <c r="H41" s="341"/>
      <c r="I41" s="341"/>
      <c r="J41" s="342"/>
      <c r="K41" s="343"/>
      <c r="L41" s="180">
        <f t="shared" ref="L41:AA41" si="9">L35+L38+L40</f>
        <v>1105.8000000000002</v>
      </c>
      <c r="M41" s="181">
        <f t="shared" si="9"/>
        <v>1105.8000000000002</v>
      </c>
      <c r="N41" s="182">
        <f t="shared" si="9"/>
        <v>900</v>
      </c>
      <c r="O41" s="183">
        <f t="shared" si="9"/>
        <v>0</v>
      </c>
      <c r="P41" s="180">
        <f t="shared" si="9"/>
        <v>1292.2</v>
      </c>
      <c r="Q41" s="182">
        <f t="shared" si="9"/>
        <v>1242.2</v>
      </c>
      <c r="R41" s="182">
        <f t="shared" si="9"/>
        <v>1038.4000000000001</v>
      </c>
      <c r="S41" s="183">
        <f t="shared" si="9"/>
        <v>50</v>
      </c>
      <c r="T41" s="180">
        <f t="shared" si="9"/>
        <v>1304.3</v>
      </c>
      <c r="U41" s="182">
        <f t="shared" si="9"/>
        <v>1304.3</v>
      </c>
      <c r="V41" s="182">
        <f t="shared" si="9"/>
        <v>1096.0999999999999</v>
      </c>
      <c r="W41" s="183">
        <f t="shared" si="9"/>
        <v>0</v>
      </c>
      <c r="X41" s="180">
        <f t="shared" si="9"/>
        <v>1341.2</v>
      </c>
      <c r="Y41" s="182">
        <f t="shared" si="9"/>
        <v>1341.2</v>
      </c>
      <c r="Z41" s="182">
        <f t="shared" si="9"/>
        <v>1128.9000000000001</v>
      </c>
      <c r="AA41" s="183">
        <f t="shared" si="9"/>
        <v>0</v>
      </c>
      <c r="AB41" s="184"/>
      <c r="IO41" s="1"/>
    </row>
    <row r="42" spans="1:249" s="9" customFormat="1" ht="21" customHeight="1" thickBot="1" x14ac:dyDescent="0.25">
      <c r="A42" s="84" t="s">
        <v>18</v>
      </c>
      <c r="B42" s="86" t="s">
        <v>16</v>
      </c>
      <c r="C42" s="87" t="s">
        <v>16</v>
      </c>
      <c r="D42" s="418" t="s">
        <v>28</v>
      </c>
      <c r="E42" s="419"/>
      <c r="F42" s="419"/>
      <c r="G42" s="419"/>
      <c r="H42" s="419"/>
      <c r="I42" s="419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  <c r="W42" s="419"/>
      <c r="X42" s="419"/>
      <c r="Y42" s="419"/>
      <c r="Z42" s="419"/>
      <c r="AA42" s="443"/>
      <c r="AB42" s="77"/>
      <c r="IO42" s="1"/>
    </row>
    <row r="43" spans="1:249" s="9" customFormat="1" ht="18" customHeight="1" x14ac:dyDescent="0.2">
      <c r="A43" s="426" t="s">
        <v>18</v>
      </c>
      <c r="B43" s="373" t="s">
        <v>16</v>
      </c>
      <c r="C43" s="347" t="s">
        <v>16</v>
      </c>
      <c r="D43" s="422" t="s">
        <v>11</v>
      </c>
      <c r="E43" s="452" t="s">
        <v>29</v>
      </c>
      <c r="F43" s="396" t="s">
        <v>120</v>
      </c>
      <c r="G43" s="450" t="s">
        <v>100</v>
      </c>
      <c r="H43" s="413" t="s">
        <v>42</v>
      </c>
      <c r="I43" s="411" t="s">
        <v>157</v>
      </c>
      <c r="J43" s="406" t="s">
        <v>152</v>
      </c>
      <c r="K43" s="88" t="s">
        <v>13</v>
      </c>
      <c r="L43" s="129">
        <f>M43+O43</f>
        <v>453.2</v>
      </c>
      <c r="M43" s="150">
        <v>438.2</v>
      </c>
      <c r="N43" s="150">
        <v>384.7</v>
      </c>
      <c r="O43" s="131">
        <v>15</v>
      </c>
      <c r="P43" s="151">
        <f>Q43+S43</f>
        <v>522.9</v>
      </c>
      <c r="Q43" s="152">
        <v>517.9</v>
      </c>
      <c r="R43" s="150">
        <v>422.1</v>
      </c>
      <c r="S43" s="131">
        <v>5</v>
      </c>
      <c r="T43" s="129">
        <f>U43+W43</f>
        <v>575.29999999999995</v>
      </c>
      <c r="U43" s="150">
        <v>569.79999999999995</v>
      </c>
      <c r="V43" s="150">
        <v>464.4</v>
      </c>
      <c r="W43" s="131">
        <v>5.5</v>
      </c>
      <c r="X43" s="185">
        <f>Y43+AA43</f>
        <v>632.70000000000005</v>
      </c>
      <c r="Y43" s="150">
        <v>626.70000000000005</v>
      </c>
      <c r="Z43" s="150">
        <v>510.8</v>
      </c>
      <c r="AA43" s="131">
        <v>6</v>
      </c>
      <c r="AB43" s="93"/>
      <c r="IO43" s="1"/>
    </row>
    <row r="44" spans="1:249" s="9" customFormat="1" ht="18" customHeight="1" x14ac:dyDescent="0.2">
      <c r="A44" s="428"/>
      <c r="B44" s="391"/>
      <c r="C44" s="460"/>
      <c r="D44" s="461"/>
      <c r="E44" s="462"/>
      <c r="F44" s="463"/>
      <c r="G44" s="456"/>
      <c r="H44" s="414"/>
      <c r="I44" s="412"/>
      <c r="J44" s="407"/>
      <c r="K44" s="153" t="s">
        <v>73</v>
      </c>
      <c r="L44" s="186">
        <f t="shared" ref="L44:L46" si="10">M44+O44</f>
        <v>0</v>
      </c>
      <c r="M44" s="155">
        <v>0</v>
      </c>
      <c r="N44" s="155">
        <v>0</v>
      </c>
      <c r="O44" s="156">
        <v>0</v>
      </c>
      <c r="P44" s="157">
        <f>Q44+S44</f>
        <v>0</v>
      </c>
      <c r="Q44" s="155">
        <v>0</v>
      </c>
      <c r="R44" s="155">
        <v>0</v>
      </c>
      <c r="S44" s="156">
        <v>0</v>
      </c>
      <c r="T44" s="154">
        <f>U44+W44</f>
        <v>0</v>
      </c>
      <c r="U44" s="155">
        <v>0</v>
      </c>
      <c r="V44" s="155">
        <v>0</v>
      </c>
      <c r="W44" s="156">
        <v>0</v>
      </c>
      <c r="X44" s="157">
        <f t="shared" ref="X44:X46" si="11">Y44+AA44</f>
        <v>0</v>
      </c>
      <c r="Y44" s="155">
        <v>0</v>
      </c>
      <c r="Z44" s="155">
        <v>0</v>
      </c>
      <c r="AA44" s="156">
        <v>0</v>
      </c>
      <c r="AB44" s="93"/>
      <c r="IO44" s="1"/>
    </row>
    <row r="45" spans="1:249" s="9" customFormat="1" ht="17.25" customHeight="1" x14ac:dyDescent="0.2">
      <c r="A45" s="428"/>
      <c r="B45" s="391"/>
      <c r="C45" s="460"/>
      <c r="D45" s="461"/>
      <c r="E45" s="462"/>
      <c r="F45" s="463"/>
      <c r="G45" s="456"/>
      <c r="H45" s="414"/>
      <c r="I45" s="412"/>
      <c r="J45" s="407"/>
      <c r="K45" s="153" t="s">
        <v>14</v>
      </c>
      <c r="L45" s="186">
        <f t="shared" si="10"/>
        <v>0</v>
      </c>
      <c r="M45" s="155">
        <v>0</v>
      </c>
      <c r="N45" s="155">
        <v>0</v>
      </c>
      <c r="O45" s="156">
        <v>0</v>
      </c>
      <c r="P45" s="157">
        <f>Q45+S45</f>
        <v>0</v>
      </c>
      <c r="Q45" s="155">
        <v>0</v>
      </c>
      <c r="R45" s="155">
        <v>0</v>
      </c>
      <c r="S45" s="156">
        <v>0</v>
      </c>
      <c r="T45" s="158">
        <v>0</v>
      </c>
      <c r="U45" s="155">
        <v>0</v>
      </c>
      <c r="V45" s="155">
        <v>0</v>
      </c>
      <c r="W45" s="156">
        <v>0</v>
      </c>
      <c r="X45" s="157">
        <f t="shared" si="11"/>
        <v>0</v>
      </c>
      <c r="Y45" s="155">
        <v>0</v>
      </c>
      <c r="Z45" s="155">
        <v>0</v>
      </c>
      <c r="AA45" s="156">
        <v>0</v>
      </c>
      <c r="AB45" s="93"/>
      <c r="IO45" s="1"/>
    </row>
    <row r="46" spans="1:249" s="9" customFormat="1" ht="20.25" customHeight="1" thickBot="1" x14ac:dyDescent="0.25">
      <c r="A46" s="428"/>
      <c r="B46" s="391"/>
      <c r="C46" s="460"/>
      <c r="D46" s="461"/>
      <c r="E46" s="462"/>
      <c r="F46" s="463"/>
      <c r="G46" s="456"/>
      <c r="H46" s="414"/>
      <c r="I46" s="412"/>
      <c r="J46" s="407"/>
      <c r="K46" s="98" t="s">
        <v>74</v>
      </c>
      <c r="L46" s="134">
        <f t="shared" si="10"/>
        <v>0</v>
      </c>
      <c r="M46" s="187">
        <v>0</v>
      </c>
      <c r="N46" s="187">
        <v>0</v>
      </c>
      <c r="O46" s="136">
        <v>0</v>
      </c>
      <c r="P46" s="137">
        <f>Q46+S46</f>
        <v>0</v>
      </c>
      <c r="Q46" s="187">
        <v>0</v>
      </c>
      <c r="R46" s="187">
        <v>0</v>
      </c>
      <c r="S46" s="136">
        <v>0</v>
      </c>
      <c r="T46" s="134">
        <f>U46+W46</f>
        <v>0</v>
      </c>
      <c r="U46" s="187">
        <v>0</v>
      </c>
      <c r="V46" s="187">
        <v>0</v>
      </c>
      <c r="W46" s="136">
        <v>0</v>
      </c>
      <c r="X46" s="188">
        <f t="shared" si="11"/>
        <v>0</v>
      </c>
      <c r="Y46" s="187">
        <v>0</v>
      </c>
      <c r="Z46" s="187">
        <v>0</v>
      </c>
      <c r="AA46" s="136">
        <v>0</v>
      </c>
      <c r="AB46" s="432"/>
      <c r="IO46" s="1"/>
    </row>
    <row r="47" spans="1:249" s="9" customFormat="1" ht="22.5" customHeight="1" thickBot="1" x14ac:dyDescent="0.25">
      <c r="A47" s="428"/>
      <c r="B47" s="391"/>
      <c r="C47" s="460"/>
      <c r="D47" s="461"/>
      <c r="E47" s="462"/>
      <c r="F47" s="463"/>
      <c r="G47" s="456"/>
      <c r="H47" s="414"/>
      <c r="I47" s="412"/>
      <c r="J47" s="408"/>
      <c r="K47" s="189" t="s">
        <v>9</v>
      </c>
      <c r="L47" s="190">
        <f>SUM(L43:L46)</f>
        <v>453.2</v>
      </c>
      <c r="M47" s="191">
        <f t="shared" ref="M47:AA47" si="12">SUM(M43:M46)</f>
        <v>438.2</v>
      </c>
      <c r="N47" s="191">
        <f t="shared" si="12"/>
        <v>384.7</v>
      </c>
      <c r="O47" s="192">
        <f t="shared" si="12"/>
        <v>15</v>
      </c>
      <c r="P47" s="190">
        <f t="shared" si="12"/>
        <v>522.9</v>
      </c>
      <c r="Q47" s="191">
        <f t="shared" si="12"/>
        <v>517.9</v>
      </c>
      <c r="R47" s="191">
        <f t="shared" si="12"/>
        <v>422.1</v>
      </c>
      <c r="S47" s="192">
        <f t="shared" si="12"/>
        <v>5</v>
      </c>
      <c r="T47" s="190">
        <f t="shared" si="12"/>
        <v>575.29999999999995</v>
      </c>
      <c r="U47" s="191">
        <f t="shared" si="12"/>
        <v>569.79999999999995</v>
      </c>
      <c r="V47" s="191">
        <f t="shared" si="12"/>
        <v>464.4</v>
      </c>
      <c r="W47" s="192">
        <f t="shared" si="12"/>
        <v>5.5</v>
      </c>
      <c r="X47" s="190">
        <f t="shared" si="12"/>
        <v>632.70000000000005</v>
      </c>
      <c r="Y47" s="191">
        <f t="shared" si="12"/>
        <v>626.70000000000005</v>
      </c>
      <c r="Z47" s="191">
        <f t="shared" si="12"/>
        <v>510.8</v>
      </c>
      <c r="AA47" s="192">
        <f t="shared" si="12"/>
        <v>6</v>
      </c>
      <c r="AB47" s="432"/>
      <c r="IO47" s="1"/>
    </row>
    <row r="48" spans="1:249" s="9" customFormat="1" ht="19.5" customHeight="1" x14ac:dyDescent="0.2">
      <c r="A48" s="426" t="s">
        <v>18</v>
      </c>
      <c r="B48" s="485" t="s">
        <v>16</v>
      </c>
      <c r="C48" s="474" t="s">
        <v>16</v>
      </c>
      <c r="D48" s="344" t="s">
        <v>16</v>
      </c>
      <c r="E48" s="392" t="s">
        <v>30</v>
      </c>
      <c r="F48" s="394" t="s">
        <v>120</v>
      </c>
      <c r="G48" s="378" t="s">
        <v>103</v>
      </c>
      <c r="H48" s="477" t="s">
        <v>42</v>
      </c>
      <c r="I48" s="457" t="s">
        <v>157</v>
      </c>
      <c r="J48" s="457" t="s">
        <v>151</v>
      </c>
      <c r="K48" s="193" t="s">
        <v>14</v>
      </c>
      <c r="L48" s="188">
        <f>M48+O48</f>
        <v>0</v>
      </c>
      <c r="M48" s="194">
        <v>0</v>
      </c>
      <c r="N48" s="194">
        <v>0</v>
      </c>
      <c r="O48" s="195">
        <v>0</v>
      </c>
      <c r="P48" s="188">
        <f>Q48+S48</f>
        <v>0</v>
      </c>
      <c r="Q48" s="196">
        <v>0</v>
      </c>
      <c r="R48" s="194">
        <v>0</v>
      </c>
      <c r="S48" s="195">
        <v>0</v>
      </c>
      <c r="T48" s="188">
        <v>0</v>
      </c>
      <c r="U48" s="194">
        <v>0</v>
      </c>
      <c r="V48" s="194">
        <v>0</v>
      </c>
      <c r="W48" s="195">
        <v>0</v>
      </c>
      <c r="X48" s="188">
        <v>0</v>
      </c>
      <c r="Y48" s="194">
        <v>0</v>
      </c>
      <c r="Z48" s="194">
        <v>0</v>
      </c>
      <c r="AA48" s="195">
        <v>0</v>
      </c>
      <c r="AB48" s="93"/>
      <c r="IO48" s="1"/>
    </row>
    <row r="49" spans="1:249" s="9" customFormat="1" ht="21.75" customHeight="1" thickBot="1" x14ac:dyDescent="0.25">
      <c r="A49" s="428"/>
      <c r="B49" s="486"/>
      <c r="C49" s="475"/>
      <c r="D49" s="345"/>
      <c r="E49" s="393"/>
      <c r="F49" s="395"/>
      <c r="G49" s="379"/>
      <c r="H49" s="478"/>
      <c r="I49" s="458"/>
      <c r="J49" s="458"/>
      <c r="K49" s="98" t="s">
        <v>73</v>
      </c>
      <c r="L49" s="160">
        <f>M49+O49</f>
        <v>0</v>
      </c>
      <c r="M49" s="166">
        <v>0</v>
      </c>
      <c r="N49" s="166">
        <v>0</v>
      </c>
      <c r="O49" s="162">
        <v>0</v>
      </c>
      <c r="P49" s="163">
        <f>Q49+S49</f>
        <v>0</v>
      </c>
      <c r="Q49" s="164">
        <v>0</v>
      </c>
      <c r="R49" s="166">
        <v>0</v>
      </c>
      <c r="S49" s="162">
        <v>0</v>
      </c>
      <c r="T49" s="160">
        <v>0</v>
      </c>
      <c r="U49" s="166">
        <v>0</v>
      </c>
      <c r="V49" s="166">
        <v>0</v>
      </c>
      <c r="W49" s="162">
        <v>0</v>
      </c>
      <c r="X49" s="160">
        <v>0</v>
      </c>
      <c r="Y49" s="166">
        <v>0</v>
      </c>
      <c r="Z49" s="166">
        <v>0</v>
      </c>
      <c r="AA49" s="162">
        <v>0</v>
      </c>
      <c r="AB49" s="432"/>
      <c r="IO49" s="1"/>
    </row>
    <row r="50" spans="1:249" s="9" customFormat="1" ht="18.75" customHeight="1" thickBot="1" x14ac:dyDescent="0.25">
      <c r="A50" s="427"/>
      <c r="B50" s="487"/>
      <c r="C50" s="476"/>
      <c r="D50" s="346"/>
      <c r="E50" s="472"/>
      <c r="F50" s="473"/>
      <c r="G50" s="444"/>
      <c r="H50" s="479"/>
      <c r="I50" s="459"/>
      <c r="J50" s="459"/>
      <c r="K50" s="167" t="s">
        <v>9</v>
      </c>
      <c r="L50" s="177">
        <f>L48+L49</f>
        <v>0</v>
      </c>
      <c r="M50" s="178">
        <f>M48+M49</f>
        <v>0</v>
      </c>
      <c r="N50" s="178">
        <f>N48+N49</f>
        <v>0</v>
      </c>
      <c r="O50" s="179">
        <f>O48+O49</f>
        <v>0</v>
      </c>
      <c r="P50" s="177">
        <f t="shared" ref="P50:AA50" si="13">P48+P49</f>
        <v>0</v>
      </c>
      <c r="Q50" s="178">
        <f t="shared" si="13"/>
        <v>0</v>
      </c>
      <c r="R50" s="178">
        <f t="shared" si="13"/>
        <v>0</v>
      </c>
      <c r="S50" s="179">
        <f t="shared" si="13"/>
        <v>0</v>
      </c>
      <c r="T50" s="177">
        <f t="shared" si="13"/>
        <v>0</v>
      </c>
      <c r="U50" s="178">
        <f t="shared" si="13"/>
        <v>0</v>
      </c>
      <c r="V50" s="178">
        <f t="shared" si="13"/>
        <v>0</v>
      </c>
      <c r="W50" s="179">
        <f t="shared" si="13"/>
        <v>0</v>
      </c>
      <c r="X50" s="177">
        <f t="shared" si="13"/>
        <v>0</v>
      </c>
      <c r="Y50" s="178">
        <f t="shared" si="13"/>
        <v>0</v>
      </c>
      <c r="Z50" s="178">
        <f t="shared" si="13"/>
        <v>0</v>
      </c>
      <c r="AA50" s="179">
        <f t="shared" si="13"/>
        <v>0</v>
      </c>
      <c r="AB50" s="432"/>
      <c r="IO50" s="1"/>
    </row>
    <row r="51" spans="1:249" s="9" customFormat="1" ht="28.5" customHeight="1" thickBot="1" x14ac:dyDescent="0.25">
      <c r="A51" s="426" t="s">
        <v>18</v>
      </c>
      <c r="B51" s="373" t="s">
        <v>16</v>
      </c>
      <c r="C51" s="347" t="s">
        <v>16</v>
      </c>
      <c r="D51" s="422" t="s">
        <v>17</v>
      </c>
      <c r="E51" s="452" t="s">
        <v>27</v>
      </c>
      <c r="F51" s="396" t="s">
        <v>120</v>
      </c>
      <c r="G51" s="450" t="s">
        <v>100</v>
      </c>
      <c r="H51" s="413" t="s">
        <v>42</v>
      </c>
      <c r="I51" s="411" t="s">
        <v>157</v>
      </c>
      <c r="J51" s="406" t="s">
        <v>125</v>
      </c>
      <c r="K51" s="172" t="s">
        <v>73</v>
      </c>
      <c r="L51" s="173">
        <f>M51+O51</f>
        <v>26</v>
      </c>
      <c r="M51" s="174">
        <v>22.9</v>
      </c>
      <c r="N51" s="174">
        <v>8.5</v>
      </c>
      <c r="O51" s="175">
        <v>3.1</v>
      </c>
      <c r="P51" s="173">
        <f>Q51+S51</f>
        <v>40</v>
      </c>
      <c r="Q51" s="197">
        <v>36.5</v>
      </c>
      <c r="R51" s="174">
        <v>8.5</v>
      </c>
      <c r="S51" s="175">
        <v>3.5</v>
      </c>
      <c r="T51" s="173">
        <f>U51+W51</f>
        <v>42</v>
      </c>
      <c r="U51" s="174">
        <v>38.5</v>
      </c>
      <c r="V51" s="174">
        <v>8.9</v>
      </c>
      <c r="W51" s="175">
        <v>3.5</v>
      </c>
      <c r="X51" s="173">
        <f>Y51+AA51</f>
        <v>44</v>
      </c>
      <c r="Y51" s="174">
        <v>40.5</v>
      </c>
      <c r="Z51" s="174">
        <v>9.3000000000000007</v>
      </c>
      <c r="AA51" s="175">
        <v>3.5</v>
      </c>
      <c r="AB51" s="93"/>
      <c r="IO51" s="1"/>
    </row>
    <row r="52" spans="1:249" s="9" customFormat="1" ht="32.25" customHeight="1" thickBot="1" x14ac:dyDescent="0.25">
      <c r="A52" s="427"/>
      <c r="B52" s="374"/>
      <c r="C52" s="348"/>
      <c r="D52" s="423"/>
      <c r="E52" s="453"/>
      <c r="F52" s="397"/>
      <c r="G52" s="451"/>
      <c r="H52" s="454"/>
      <c r="I52" s="455"/>
      <c r="J52" s="408"/>
      <c r="K52" s="176" t="s">
        <v>9</v>
      </c>
      <c r="L52" s="177">
        <f>L51</f>
        <v>26</v>
      </c>
      <c r="M52" s="178">
        <f>M51</f>
        <v>22.9</v>
      </c>
      <c r="N52" s="178">
        <f>N51</f>
        <v>8.5</v>
      </c>
      <c r="O52" s="179">
        <f>O51</f>
        <v>3.1</v>
      </c>
      <c r="P52" s="198">
        <f t="shared" ref="P52:AA52" si="14">P51</f>
        <v>40</v>
      </c>
      <c r="Q52" s="178">
        <f>Q51</f>
        <v>36.5</v>
      </c>
      <c r="R52" s="178">
        <f t="shared" si="14"/>
        <v>8.5</v>
      </c>
      <c r="S52" s="179">
        <f t="shared" si="14"/>
        <v>3.5</v>
      </c>
      <c r="T52" s="177">
        <f t="shared" si="14"/>
        <v>42</v>
      </c>
      <c r="U52" s="178">
        <f t="shared" si="14"/>
        <v>38.5</v>
      </c>
      <c r="V52" s="178">
        <f t="shared" si="14"/>
        <v>8.9</v>
      </c>
      <c r="W52" s="179">
        <f t="shared" si="14"/>
        <v>3.5</v>
      </c>
      <c r="X52" s="177">
        <f t="shared" si="14"/>
        <v>44</v>
      </c>
      <c r="Y52" s="178">
        <f t="shared" si="14"/>
        <v>40.5</v>
      </c>
      <c r="Z52" s="178">
        <f t="shared" si="14"/>
        <v>9.3000000000000007</v>
      </c>
      <c r="AA52" s="179">
        <f t="shared" si="14"/>
        <v>3.5</v>
      </c>
      <c r="AB52" s="93"/>
      <c r="IO52" s="1"/>
    </row>
    <row r="53" spans="1:249" s="9" customFormat="1" ht="21" customHeight="1" thickBot="1" x14ac:dyDescent="0.25">
      <c r="A53" s="199" t="s">
        <v>18</v>
      </c>
      <c r="B53" s="200" t="s">
        <v>16</v>
      </c>
      <c r="C53" s="201" t="s">
        <v>16</v>
      </c>
      <c r="D53" s="482" t="s">
        <v>112</v>
      </c>
      <c r="E53" s="482"/>
      <c r="F53" s="482"/>
      <c r="G53" s="482"/>
      <c r="H53" s="482"/>
      <c r="I53" s="482"/>
      <c r="J53" s="483"/>
      <c r="K53" s="484"/>
      <c r="L53" s="202">
        <f t="shared" ref="L53:AA53" si="15">L47+L50+L52</f>
        <v>479.2</v>
      </c>
      <c r="M53" s="203">
        <f t="shared" si="15"/>
        <v>461.09999999999997</v>
      </c>
      <c r="N53" s="203">
        <f t="shared" si="15"/>
        <v>393.2</v>
      </c>
      <c r="O53" s="204">
        <f t="shared" si="15"/>
        <v>18.100000000000001</v>
      </c>
      <c r="P53" s="202">
        <f t="shared" si="15"/>
        <v>562.9</v>
      </c>
      <c r="Q53" s="203">
        <f t="shared" si="15"/>
        <v>554.4</v>
      </c>
      <c r="R53" s="203">
        <f t="shared" si="15"/>
        <v>430.6</v>
      </c>
      <c r="S53" s="204">
        <f t="shared" si="15"/>
        <v>8.5</v>
      </c>
      <c r="T53" s="202">
        <f t="shared" si="15"/>
        <v>617.29999999999995</v>
      </c>
      <c r="U53" s="203">
        <f t="shared" si="15"/>
        <v>608.29999999999995</v>
      </c>
      <c r="V53" s="203">
        <f t="shared" si="15"/>
        <v>473.29999999999995</v>
      </c>
      <c r="W53" s="204">
        <f t="shared" si="15"/>
        <v>9</v>
      </c>
      <c r="X53" s="202">
        <f t="shared" si="15"/>
        <v>676.7</v>
      </c>
      <c r="Y53" s="203">
        <f t="shared" si="15"/>
        <v>667.2</v>
      </c>
      <c r="Z53" s="203">
        <f t="shared" si="15"/>
        <v>520.1</v>
      </c>
      <c r="AA53" s="204">
        <f t="shared" si="15"/>
        <v>9.5</v>
      </c>
      <c r="AB53" s="184"/>
      <c r="IO53" s="1"/>
    </row>
    <row r="54" spans="1:249" s="9" customFormat="1" ht="20.25" customHeight="1" thickBot="1" x14ac:dyDescent="0.25">
      <c r="A54" s="84" t="s">
        <v>18</v>
      </c>
      <c r="B54" s="86" t="s">
        <v>16</v>
      </c>
      <c r="C54" s="87" t="s">
        <v>15</v>
      </c>
      <c r="D54" s="418" t="s">
        <v>31</v>
      </c>
      <c r="E54" s="419"/>
      <c r="F54" s="419"/>
      <c r="G54" s="419"/>
      <c r="H54" s="419"/>
      <c r="I54" s="419"/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  <c r="W54" s="419"/>
      <c r="X54" s="419"/>
      <c r="Y54" s="419"/>
      <c r="Z54" s="419"/>
      <c r="AA54" s="443"/>
      <c r="AB54" s="77"/>
      <c r="IO54" s="1"/>
    </row>
    <row r="55" spans="1:249" s="9" customFormat="1" ht="19.5" customHeight="1" x14ac:dyDescent="0.2">
      <c r="A55" s="426" t="s">
        <v>18</v>
      </c>
      <c r="B55" s="373" t="s">
        <v>16</v>
      </c>
      <c r="C55" s="347" t="s">
        <v>15</v>
      </c>
      <c r="D55" s="422" t="s">
        <v>11</v>
      </c>
      <c r="E55" s="452" t="s">
        <v>32</v>
      </c>
      <c r="F55" s="396" t="s">
        <v>120</v>
      </c>
      <c r="G55" s="450" t="s">
        <v>103</v>
      </c>
      <c r="H55" s="413" t="s">
        <v>43</v>
      </c>
      <c r="I55" s="411" t="s">
        <v>158</v>
      </c>
      <c r="J55" s="406" t="s">
        <v>150</v>
      </c>
      <c r="K55" s="88" t="s">
        <v>13</v>
      </c>
      <c r="L55" s="129">
        <f>M55+O55</f>
        <v>488.3</v>
      </c>
      <c r="M55" s="150">
        <v>480.3</v>
      </c>
      <c r="N55" s="150">
        <v>404.5</v>
      </c>
      <c r="O55" s="131">
        <v>8</v>
      </c>
      <c r="P55" s="129">
        <f>Q55+S55</f>
        <v>583.6</v>
      </c>
      <c r="Q55" s="152">
        <v>571.6</v>
      </c>
      <c r="R55" s="150">
        <v>459.3</v>
      </c>
      <c r="S55" s="131">
        <v>12</v>
      </c>
      <c r="T55" s="129">
        <f>U55+W55</f>
        <v>629.6</v>
      </c>
      <c r="U55" s="150">
        <v>626.6</v>
      </c>
      <c r="V55" s="150">
        <v>505.2</v>
      </c>
      <c r="W55" s="131">
        <v>3</v>
      </c>
      <c r="X55" s="185">
        <f>Y55+AA55</f>
        <v>690</v>
      </c>
      <c r="Y55" s="150">
        <v>687</v>
      </c>
      <c r="Z55" s="150">
        <v>555.70000000000005</v>
      </c>
      <c r="AA55" s="131">
        <v>3</v>
      </c>
      <c r="AB55" s="93"/>
      <c r="IO55" s="1"/>
    </row>
    <row r="56" spans="1:249" s="9" customFormat="1" ht="17.25" customHeight="1" x14ac:dyDescent="0.2">
      <c r="A56" s="428"/>
      <c r="B56" s="391"/>
      <c r="C56" s="460"/>
      <c r="D56" s="461"/>
      <c r="E56" s="462"/>
      <c r="F56" s="463"/>
      <c r="G56" s="456"/>
      <c r="H56" s="414"/>
      <c r="I56" s="412"/>
      <c r="J56" s="407"/>
      <c r="K56" s="205" t="s">
        <v>73</v>
      </c>
      <c r="L56" s="206">
        <f>M56+O56</f>
        <v>14.9</v>
      </c>
      <c r="M56" s="207">
        <v>14.9</v>
      </c>
      <c r="N56" s="207">
        <v>14.5</v>
      </c>
      <c r="O56" s="208">
        <v>0</v>
      </c>
      <c r="P56" s="206">
        <f>Q56+S56</f>
        <v>20</v>
      </c>
      <c r="Q56" s="207">
        <v>20</v>
      </c>
      <c r="R56" s="207">
        <v>19.7</v>
      </c>
      <c r="S56" s="208">
        <v>0</v>
      </c>
      <c r="T56" s="206">
        <f>U56+W56</f>
        <v>22</v>
      </c>
      <c r="U56" s="207">
        <v>22</v>
      </c>
      <c r="V56" s="207">
        <v>21.7</v>
      </c>
      <c r="W56" s="208">
        <v>0</v>
      </c>
      <c r="X56" s="157">
        <f t="shared" ref="X56:X58" si="16">Y56+AA56</f>
        <v>24.2</v>
      </c>
      <c r="Y56" s="207">
        <v>24.2</v>
      </c>
      <c r="Z56" s="207">
        <v>23.8</v>
      </c>
      <c r="AA56" s="208">
        <v>0</v>
      </c>
      <c r="AB56" s="93"/>
      <c r="IO56" s="1"/>
    </row>
    <row r="57" spans="1:249" s="9" customFormat="1" ht="18.75" customHeight="1" x14ac:dyDescent="0.2">
      <c r="A57" s="428"/>
      <c r="B57" s="391"/>
      <c r="C57" s="460"/>
      <c r="D57" s="461"/>
      <c r="E57" s="462"/>
      <c r="F57" s="463"/>
      <c r="G57" s="456"/>
      <c r="H57" s="414"/>
      <c r="I57" s="412"/>
      <c r="J57" s="407"/>
      <c r="K57" s="209" t="s">
        <v>14</v>
      </c>
      <c r="L57" s="157">
        <f>M57+O57</f>
        <v>1.7</v>
      </c>
      <c r="M57" s="155">
        <v>1.7</v>
      </c>
      <c r="N57" s="155">
        <v>0</v>
      </c>
      <c r="O57" s="210">
        <v>0</v>
      </c>
      <c r="P57" s="157">
        <f>Q57+S57</f>
        <v>0</v>
      </c>
      <c r="Q57" s="155">
        <v>0</v>
      </c>
      <c r="R57" s="155">
        <v>0</v>
      </c>
      <c r="S57" s="210">
        <v>0</v>
      </c>
      <c r="T57" s="157">
        <f>U57+W57</f>
        <v>0</v>
      </c>
      <c r="U57" s="155">
        <v>0</v>
      </c>
      <c r="V57" s="155">
        <v>0</v>
      </c>
      <c r="W57" s="210">
        <v>0</v>
      </c>
      <c r="X57" s="157">
        <f t="shared" si="16"/>
        <v>0</v>
      </c>
      <c r="Y57" s="155">
        <v>0</v>
      </c>
      <c r="Z57" s="155">
        <v>0</v>
      </c>
      <c r="AA57" s="210">
        <v>0</v>
      </c>
      <c r="AB57" s="93"/>
      <c r="IO57" s="1"/>
    </row>
    <row r="58" spans="1:249" s="9" customFormat="1" ht="20.25" customHeight="1" thickBot="1" x14ac:dyDescent="0.25">
      <c r="A58" s="428"/>
      <c r="B58" s="391"/>
      <c r="C58" s="460"/>
      <c r="D58" s="461"/>
      <c r="E58" s="462"/>
      <c r="F58" s="463"/>
      <c r="G58" s="456"/>
      <c r="H58" s="414"/>
      <c r="I58" s="412"/>
      <c r="J58" s="407"/>
      <c r="K58" s="211" t="s">
        <v>74</v>
      </c>
      <c r="L58" s="137">
        <f>M58+O58</f>
        <v>0</v>
      </c>
      <c r="M58" s="187">
        <v>0</v>
      </c>
      <c r="N58" s="187">
        <v>0</v>
      </c>
      <c r="O58" s="212">
        <v>0</v>
      </c>
      <c r="P58" s="137">
        <v>0</v>
      </c>
      <c r="Q58" s="138">
        <v>0</v>
      </c>
      <c r="R58" s="187">
        <v>0</v>
      </c>
      <c r="S58" s="212">
        <v>0</v>
      </c>
      <c r="T58" s="137">
        <f>U58+W58</f>
        <v>0</v>
      </c>
      <c r="U58" s="187">
        <v>0</v>
      </c>
      <c r="V58" s="187">
        <v>0</v>
      </c>
      <c r="W58" s="212">
        <v>0</v>
      </c>
      <c r="X58" s="188">
        <f t="shared" si="16"/>
        <v>0</v>
      </c>
      <c r="Y58" s="187">
        <v>0</v>
      </c>
      <c r="Z58" s="187">
        <v>0</v>
      </c>
      <c r="AA58" s="212">
        <v>0</v>
      </c>
      <c r="AB58" s="432"/>
      <c r="IO58" s="1"/>
    </row>
    <row r="59" spans="1:249" s="9" customFormat="1" ht="20.25" customHeight="1" thickBot="1" x14ac:dyDescent="0.25">
      <c r="A59" s="428"/>
      <c r="B59" s="391"/>
      <c r="C59" s="460"/>
      <c r="D59" s="461"/>
      <c r="E59" s="462"/>
      <c r="F59" s="463"/>
      <c r="G59" s="456"/>
      <c r="H59" s="414"/>
      <c r="I59" s="412"/>
      <c r="J59" s="408"/>
      <c r="K59" s="189" t="s">
        <v>9</v>
      </c>
      <c r="L59" s="190">
        <f>L55+L58+L56+L57</f>
        <v>504.9</v>
      </c>
      <c r="M59" s="191">
        <f t="shared" ref="M59:AA59" si="17">M55+M58+M56+M57</f>
        <v>496.9</v>
      </c>
      <c r="N59" s="191">
        <f t="shared" si="17"/>
        <v>419</v>
      </c>
      <c r="O59" s="192">
        <f t="shared" si="17"/>
        <v>8</v>
      </c>
      <c r="P59" s="190">
        <f t="shared" si="17"/>
        <v>603.6</v>
      </c>
      <c r="Q59" s="191">
        <f t="shared" si="17"/>
        <v>591.6</v>
      </c>
      <c r="R59" s="191">
        <f t="shared" si="17"/>
        <v>479</v>
      </c>
      <c r="S59" s="192">
        <f t="shared" si="17"/>
        <v>12</v>
      </c>
      <c r="T59" s="190">
        <f t="shared" si="17"/>
        <v>651.6</v>
      </c>
      <c r="U59" s="191">
        <f t="shared" si="17"/>
        <v>648.6</v>
      </c>
      <c r="V59" s="191">
        <f t="shared" si="17"/>
        <v>526.9</v>
      </c>
      <c r="W59" s="192">
        <f t="shared" si="17"/>
        <v>3</v>
      </c>
      <c r="X59" s="190">
        <f t="shared" si="17"/>
        <v>714.2</v>
      </c>
      <c r="Y59" s="191">
        <f t="shared" si="17"/>
        <v>711.2</v>
      </c>
      <c r="Z59" s="191">
        <f t="shared" si="17"/>
        <v>579.5</v>
      </c>
      <c r="AA59" s="192">
        <f t="shared" si="17"/>
        <v>3</v>
      </c>
      <c r="AB59" s="432"/>
      <c r="IO59" s="1"/>
    </row>
    <row r="60" spans="1:249" s="9" customFormat="1" ht="17.25" customHeight="1" x14ac:dyDescent="0.2">
      <c r="A60" s="424" t="s">
        <v>18</v>
      </c>
      <c r="B60" s="485" t="s">
        <v>16</v>
      </c>
      <c r="C60" s="474" t="s">
        <v>15</v>
      </c>
      <c r="D60" s="344" t="s">
        <v>16</v>
      </c>
      <c r="E60" s="392" t="s">
        <v>30</v>
      </c>
      <c r="F60" s="394" t="s">
        <v>120</v>
      </c>
      <c r="G60" s="480" t="s">
        <v>103</v>
      </c>
      <c r="H60" s="416" t="s">
        <v>43</v>
      </c>
      <c r="I60" s="337" t="s">
        <v>158</v>
      </c>
      <c r="J60" s="457" t="s">
        <v>149</v>
      </c>
      <c r="K60" s="193" t="s">
        <v>22</v>
      </c>
      <c r="L60" s="188">
        <f>M60+O60</f>
        <v>10</v>
      </c>
      <c r="M60" s="194">
        <v>10</v>
      </c>
      <c r="N60" s="194">
        <v>0</v>
      </c>
      <c r="O60" s="195">
        <v>0</v>
      </c>
      <c r="P60" s="213">
        <f>Q60+S60</f>
        <v>35</v>
      </c>
      <c r="Q60" s="214">
        <v>35</v>
      </c>
      <c r="R60" s="215">
        <v>0</v>
      </c>
      <c r="S60" s="216">
        <v>0</v>
      </c>
      <c r="T60" s="188">
        <f>U60+W60</f>
        <v>38</v>
      </c>
      <c r="U60" s="194">
        <v>38</v>
      </c>
      <c r="V60" s="194">
        <v>0</v>
      </c>
      <c r="W60" s="195">
        <v>0</v>
      </c>
      <c r="X60" s="188">
        <f>Y60+AA60</f>
        <v>38</v>
      </c>
      <c r="Y60" s="194">
        <v>38</v>
      </c>
      <c r="Z60" s="194">
        <v>0</v>
      </c>
      <c r="AA60" s="195">
        <v>0</v>
      </c>
      <c r="AB60" s="93"/>
      <c r="IO60" s="1"/>
    </row>
    <row r="61" spans="1:249" s="9" customFormat="1" ht="18.75" customHeight="1" thickBot="1" x14ac:dyDescent="0.25">
      <c r="A61" s="425"/>
      <c r="B61" s="486"/>
      <c r="C61" s="475"/>
      <c r="D61" s="345"/>
      <c r="E61" s="393"/>
      <c r="F61" s="395"/>
      <c r="G61" s="481"/>
      <c r="H61" s="417"/>
      <c r="I61" s="217"/>
      <c r="J61" s="458"/>
      <c r="K61" s="98" t="s">
        <v>73</v>
      </c>
      <c r="L61" s="160">
        <f>M61+O61</f>
        <v>0</v>
      </c>
      <c r="M61" s="166">
        <v>0</v>
      </c>
      <c r="N61" s="166">
        <v>0</v>
      </c>
      <c r="O61" s="162">
        <v>0</v>
      </c>
      <c r="P61" s="163">
        <f>Q61+S61</f>
        <v>10</v>
      </c>
      <c r="Q61" s="164">
        <v>10</v>
      </c>
      <c r="R61" s="166">
        <v>0</v>
      </c>
      <c r="S61" s="162">
        <v>0</v>
      </c>
      <c r="T61" s="160">
        <f>U61+W61</f>
        <v>12</v>
      </c>
      <c r="U61" s="166">
        <v>12</v>
      </c>
      <c r="V61" s="166">
        <v>0</v>
      </c>
      <c r="W61" s="162">
        <v>0</v>
      </c>
      <c r="X61" s="160">
        <f>Y61+AA61</f>
        <v>12</v>
      </c>
      <c r="Y61" s="166">
        <v>12</v>
      </c>
      <c r="Z61" s="166">
        <v>0</v>
      </c>
      <c r="AA61" s="162">
        <v>0</v>
      </c>
      <c r="AB61" s="432"/>
      <c r="IO61" s="1"/>
    </row>
    <row r="62" spans="1:249" s="9" customFormat="1" ht="25.5" customHeight="1" thickBot="1" x14ac:dyDescent="0.25">
      <c r="A62" s="425"/>
      <c r="B62" s="486"/>
      <c r="C62" s="475"/>
      <c r="D62" s="345"/>
      <c r="E62" s="393"/>
      <c r="F62" s="395"/>
      <c r="G62" s="481"/>
      <c r="H62" s="417"/>
      <c r="I62" s="217"/>
      <c r="J62" s="459"/>
      <c r="K62" s="103" t="s">
        <v>9</v>
      </c>
      <c r="L62" s="218">
        <f>L60+L61</f>
        <v>10</v>
      </c>
      <c r="M62" s="219">
        <f>M60+M61</f>
        <v>10</v>
      </c>
      <c r="N62" s="219">
        <f>N60+N61</f>
        <v>0</v>
      </c>
      <c r="O62" s="220">
        <f>O60+O61</f>
        <v>0</v>
      </c>
      <c r="P62" s="221">
        <f t="shared" ref="P62:AA62" si="18">P60+P61</f>
        <v>45</v>
      </c>
      <c r="Q62" s="222">
        <f t="shared" si="18"/>
        <v>45</v>
      </c>
      <c r="R62" s="219">
        <f t="shared" si="18"/>
        <v>0</v>
      </c>
      <c r="S62" s="220">
        <f t="shared" si="18"/>
        <v>0</v>
      </c>
      <c r="T62" s="218">
        <f t="shared" si="18"/>
        <v>50</v>
      </c>
      <c r="U62" s="219">
        <f t="shared" si="18"/>
        <v>50</v>
      </c>
      <c r="V62" s="219">
        <f t="shared" si="18"/>
        <v>0</v>
      </c>
      <c r="W62" s="220">
        <f t="shared" si="18"/>
        <v>0</v>
      </c>
      <c r="X62" s="218">
        <f t="shared" si="18"/>
        <v>50</v>
      </c>
      <c r="Y62" s="219">
        <f t="shared" si="18"/>
        <v>50</v>
      </c>
      <c r="Z62" s="219">
        <f t="shared" si="18"/>
        <v>0</v>
      </c>
      <c r="AA62" s="220">
        <f t="shared" si="18"/>
        <v>0</v>
      </c>
      <c r="AB62" s="432"/>
      <c r="IO62" s="1"/>
    </row>
    <row r="63" spans="1:249" s="9" customFormat="1" ht="28.5" customHeight="1" thickBot="1" x14ac:dyDescent="0.25">
      <c r="A63" s="426" t="s">
        <v>18</v>
      </c>
      <c r="B63" s="373" t="s">
        <v>16</v>
      </c>
      <c r="C63" s="347" t="s">
        <v>15</v>
      </c>
      <c r="D63" s="422" t="s">
        <v>19</v>
      </c>
      <c r="E63" s="452" t="s">
        <v>27</v>
      </c>
      <c r="F63" s="396" t="s">
        <v>120</v>
      </c>
      <c r="G63" s="450" t="s">
        <v>103</v>
      </c>
      <c r="H63" s="367" t="s">
        <v>43</v>
      </c>
      <c r="I63" s="411" t="s">
        <v>158</v>
      </c>
      <c r="J63" s="406" t="s">
        <v>153</v>
      </c>
      <c r="K63" s="172" t="s">
        <v>73</v>
      </c>
      <c r="L63" s="173">
        <f>M63+O63</f>
        <v>5.0999999999999996</v>
      </c>
      <c r="M63" s="174">
        <v>5.0999999999999996</v>
      </c>
      <c r="N63" s="174">
        <v>0</v>
      </c>
      <c r="O63" s="175">
        <v>0</v>
      </c>
      <c r="P63" s="173">
        <f>Q63+S63</f>
        <v>25</v>
      </c>
      <c r="Q63" s="197">
        <v>25</v>
      </c>
      <c r="R63" s="174">
        <v>0</v>
      </c>
      <c r="S63" s="175">
        <v>0</v>
      </c>
      <c r="T63" s="173">
        <f>U63+W63</f>
        <v>27.5</v>
      </c>
      <c r="U63" s="174">
        <v>27.5</v>
      </c>
      <c r="V63" s="174">
        <v>0</v>
      </c>
      <c r="W63" s="175">
        <v>0</v>
      </c>
      <c r="X63" s="173">
        <f>Y63+AA63</f>
        <v>30.3</v>
      </c>
      <c r="Y63" s="174">
        <v>30.3</v>
      </c>
      <c r="Z63" s="174">
        <v>0</v>
      </c>
      <c r="AA63" s="175">
        <v>0</v>
      </c>
      <c r="AB63" s="93"/>
      <c r="IO63" s="1"/>
    </row>
    <row r="64" spans="1:249" s="9" customFormat="1" ht="32.25" customHeight="1" thickBot="1" x14ac:dyDescent="0.25">
      <c r="A64" s="427"/>
      <c r="B64" s="374"/>
      <c r="C64" s="348"/>
      <c r="D64" s="423"/>
      <c r="E64" s="453"/>
      <c r="F64" s="397"/>
      <c r="G64" s="451"/>
      <c r="H64" s="368"/>
      <c r="I64" s="455"/>
      <c r="J64" s="408"/>
      <c r="K64" s="176" t="s">
        <v>9</v>
      </c>
      <c r="L64" s="223">
        <f>L63</f>
        <v>5.0999999999999996</v>
      </c>
      <c r="M64" s="224">
        <f>M63</f>
        <v>5.0999999999999996</v>
      </c>
      <c r="N64" s="224">
        <f>N63</f>
        <v>0</v>
      </c>
      <c r="O64" s="225">
        <f>O63</f>
        <v>0</v>
      </c>
      <c r="P64" s="223">
        <f t="shared" ref="P64:AA64" si="19">P63</f>
        <v>25</v>
      </c>
      <c r="Q64" s="224">
        <f t="shared" si="19"/>
        <v>25</v>
      </c>
      <c r="R64" s="224">
        <f t="shared" si="19"/>
        <v>0</v>
      </c>
      <c r="S64" s="225">
        <f t="shared" si="19"/>
        <v>0</v>
      </c>
      <c r="T64" s="223">
        <f t="shared" si="19"/>
        <v>27.5</v>
      </c>
      <c r="U64" s="224">
        <f t="shared" si="19"/>
        <v>27.5</v>
      </c>
      <c r="V64" s="224">
        <v>0</v>
      </c>
      <c r="W64" s="225">
        <f t="shared" si="19"/>
        <v>0</v>
      </c>
      <c r="X64" s="223">
        <f t="shared" si="19"/>
        <v>30.3</v>
      </c>
      <c r="Y64" s="224">
        <f t="shared" si="19"/>
        <v>30.3</v>
      </c>
      <c r="Z64" s="224">
        <f t="shared" si="19"/>
        <v>0</v>
      </c>
      <c r="AA64" s="225">
        <f t="shared" si="19"/>
        <v>0</v>
      </c>
      <c r="AB64" s="93"/>
      <c r="IO64" s="1"/>
    </row>
    <row r="65" spans="1:249" s="9" customFormat="1" ht="21.75" customHeight="1" thickBot="1" x14ac:dyDescent="0.25">
      <c r="A65" s="84" t="s">
        <v>18</v>
      </c>
      <c r="B65" s="86" t="s">
        <v>16</v>
      </c>
      <c r="C65" s="87" t="s">
        <v>15</v>
      </c>
      <c r="D65" s="341" t="s">
        <v>112</v>
      </c>
      <c r="E65" s="341"/>
      <c r="F65" s="341"/>
      <c r="G65" s="341"/>
      <c r="H65" s="341"/>
      <c r="I65" s="341"/>
      <c r="J65" s="342"/>
      <c r="K65" s="343"/>
      <c r="L65" s="180">
        <f t="shared" ref="L65:AA65" si="20">L64+L62+L59</f>
        <v>520</v>
      </c>
      <c r="M65" s="226">
        <f t="shared" si="20"/>
        <v>512</v>
      </c>
      <c r="N65" s="226">
        <f t="shared" si="20"/>
        <v>419</v>
      </c>
      <c r="O65" s="183">
        <f t="shared" si="20"/>
        <v>8</v>
      </c>
      <c r="P65" s="180">
        <f t="shared" si="20"/>
        <v>673.6</v>
      </c>
      <c r="Q65" s="226">
        <f t="shared" si="20"/>
        <v>661.6</v>
      </c>
      <c r="R65" s="226">
        <f t="shared" si="20"/>
        <v>479</v>
      </c>
      <c r="S65" s="183">
        <f t="shared" si="20"/>
        <v>12</v>
      </c>
      <c r="T65" s="180">
        <f t="shared" si="20"/>
        <v>729.1</v>
      </c>
      <c r="U65" s="226">
        <f t="shared" si="20"/>
        <v>726.1</v>
      </c>
      <c r="V65" s="226">
        <f t="shared" si="20"/>
        <v>526.9</v>
      </c>
      <c r="W65" s="183">
        <f t="shared" si="20"/>
        <v>3</v>
      </c>
      <c r="X65" s="180">
        <f t="shared" si="20"/>
        <v>794.5</v>
      </c>
      <c r="Y65" s="226">
        <f t="shared" si="20"/>
        <v>791.5</v>
      </c>
      <c r="Z65" s="226">
        <f t="shared" si="20"/>
        <v>579.5</v>
      </c>
      <c r="AA65" s="183">
        <f t="shared" si="20"/>
        <v>3</v>
      </c>
      <c r="AB65" s="184"/>
      <c r="IO65" s="1"/>
    </row>
    <row r="66" spans="1:249" ht="19.5" customHeight="1" thickBot="1" x14ac:dyDescent="0.25">
      <c r="A66" s="84" t="s">
        <v>18</v>
      </c>
      <c r="B66" s="227" t="s">
        <v>16</v>
      </c>
      <c r="C66" s="228" t="s">
        <v>17</v>
      </c>
      <c r="D66" s="357" t="s">
        <v>33</v>
      </c>
      <c r="E66" s="358"/>
      <c r="F66" s="358"/>
      <c r="G66" s="358"/>
      <c r="H66" s="358"/>
      <c r="I66" s="358"/>
      <c r="J66" s="358"/>
      <c r="K66" s="358"/>
      <c r="L66" s="358"/>
      <c r="M66" s="358"/>
      <c r="N66" s="358"/>
      <c r="O66" s="358"/>
      <c r="P66" s="358"/>
      <c r="Q66" s="358"/>
      <c r="R66" s="358"/>
      <c r="S66" s="358"/>
      <c r="T66" s="358"/>
      <c r="U66" s="358"/>
      <c r="V66" s="358"/>
      <c r="W66" s="358"/>
      <c r="X66" s="358"/>
      <c r="Y66" s="358"/>
      <c r="Z66" s="358"/>
      <c r="AA66" s="359"/>
      <c r="AB66" s="229"/>
    </row>
    <row r="67" spans="1:249" ht="18" customHeight="1" x14ac:dyDescent="0.2">
      <c r="A67" s="429" t="s">
        <v>18</v>
      </c>
      <c r="B67" s="365" t="s">
        <v>16</v>
      </c>
      <c r="C67" s="371" t="s">
        <v>17</v>
      </c>
      <c r="D67" s="369" t="s">
        <v>11</v>
      </c>
      <c r="E67" s="445" t="s">
        <v>38</v>
      </c>
      <c r="F67" s="355" t="s">
        <v>120</v>
      </c>
      <c r="G67" s="409" t="s">
        <v>103</v>
      </c>
      <c r="H67" s="363" t="s">
        <v>44</v>
      </c>
      <c r="I67" s="386" t="s">
        <v>159</v>
      </c>
      <c r="J67" s="403" t="s">
        <v>126</v>
      </c>
      <c r="K67" s="128" t="s">
        <v>13</v>
      </c>
      <c r="L67" s="129">
        <f>M67+O67</f>
        <v>134.5</v>
      </c>
      <c r="M67" s="150">
        <v>134.5</v>
      </c>
      <c r="N67" s="150">
        <v>131.4</v>
      </c>
      <c r="O67" s="131">
        <v>0</v>
      </c>
      <c r="P67" s="129">
        <f>Q67+S67</f>
        <v>166</v>
      </c>
      <c r="Q67" s="152">
        <v>166</v>
      </c>
      <c r="R67" s="150">
        <v>163</v>
      </c>
      <c r="S67" s="131">
        <v>0</v>
      </c>
      <c r="T67" s="129">
        <f>U67+W67</f>
        <v>182.6</v>
      </c>
      <c r="U67" s="150">
        <v>182.6</v>
      </c>
      <c r="V67" s="150">
        <v>179.3</v>
      </c>
      <c r="W67" s="131">
        <v>0</v>
      </c>
      <c r="X67" s="129">
        <f>Y67+AA67</f>
        <v>200.9</v>
      </c>
      <c r="Y67" s="150">
        <v>200.9</v>
      </c>
      <c r="Z67" s="150">
        <v>197.2</v>
      </c>
      <c r="AA67" s="131">
        <v>0</v>
      </c>
      <c r="AB67" s="230"/>
    </row>
    <row r="68" spans="1:249" ht="18.75" customHeight="1" x14ac:dyDescent="0.2">
      <c r="A68" s="430"/>
      <c r="B68" s="366"/>
      <c r="C68" s="372"/>
      <c r="D68" s="370"/>
      <c r="E68" s="446"/>
      <c r="F68" s="356"/>
      <c r="G68" s="410"/>
      <c r="H68" s="364"/>
      <c r="I68" s="387"/>
      <c r="J68" s="404"/>
      <c r="K68" s="231" t="s">
        <v>73</v>
      </c>
      <c r="L68" s="206">
        <v>0</v>
      </c>
      <c r="M68" s="207">
        <v>0</v>
      </c>
      <c r="N68" s="207">
        <v>0</v>
      </c>
      <c r="O68" s="208">
        <v>0</v>
      </c>
      <c r="P68" s="206">
        <f>Q68+S68</f>
        <v>0</v>
      </c>
      <c r="Q68" s="207">
        <v>0</v>
      </c>
      <c r="R68" s="207">
        <v>0</v>
      </c>
      <c r="S68" s="208">
        <v>0</v>
      </c>
      <c r="T68" s="206">
        <v>0</v>
      </c>
      <c r="U68" s="207">
        <v>0</v>
      </c>
      <c r="V68" s="207">
        <v>0</v>
      </c>
      <c r="W68" s="208">
        <v>0</v>
      </c>
      <c r="X68" s="206">
        <v>0</v>
      </c>
      <c r="Y68" s="207">
        <v>0</v>
      </c>
      <c r="Z68" s="207">
        <v>0</v>
      </c>
      <c r="AA68" s="208">
        <v>0</v>
      </c>
      <c r="AB68" s="230"/>
    </row>
    <row r="69" spans="1:249" ht="19.5" customHeight="1" x14ac:dyDescent="0.2">
      <c r="A69" s="430"/>
      <c r="B69" s="366"/>
      <c r="C69" s="372"/>
      <c r="D69" s="370"/>
      <c r="E69" s="446"/>
      <c r="F69" s="356"/>
      <c r="G69" s="410"/>
      <c r="H69" s="364"/>
      <c r="I69" s="387"/>
      <c r="J69" s="404"/>
      <c r="K69" s="232" t="s">
        <v>14</v>
      </c>
      <c r="L69" s="157">
        <f>M69+O69</f>
        <v>0</v>
      </c>
      <c r="M69" s="155">
        <v>0</v>
      </c>
      <c r="N69" s="155">
        <v>0</v>
      </c>
      <c r="O69" s="210">
        <v>0</v>
      </c>
      <c r="P69" s="157">
        <f>Q69+S69</f>
        <v>0</v>
      </c>
      <c r="Q69" s="155">
        <v>0</v>
      </c>
      <c r="R69" s="155">
        <v>0</v>
      </c>
      <c r="S69" s="210">
        <v>0</v>
      </c>
      <c r="T69" s="157">
        <f>U69+W69</f>
        <v>0</v>
      </c>
      <c r="U69" s="155">
        <v>0</v>
      </c>
      <c r="V69" s="155">
        <v>0</v>
      </c>
      <c r="W69" s="210">
        <v>0</v>
      </c>
      <c r="X69" s="157">
        <f>Y69+AA69</f>
        <v>0</v>
      </c>
      <c r="Y69" s="155">
        <v>0</v>
      </c>
      <c r="Z69" s="155">
        <v>0</v>
      </c>
      <c r="AA69" s="210">
        <v>0</v>
      </c>
      <c r="AB69" s="230"/>
    </row>
    <row r="70" spans="1:249" ht="21.75" customHeight="1" thickBot="1" x14ac:dyDescent="0.25">
      <c r="A70" s="430"/>
      <c r="B70" s="366"/>
      <c r="C70" s="372"/>
      <c r="D70" s="370"/>
      <c r="E70" s="446"/>
      <c r="F70" s="356"/>
      <c r="G70" s="410"/>
      <c r="H70" s="364"/>
      <c r="I70" s="387"/>
      <c r="J70" s="404"/>
      <c r="K70" s="133" t="s">
        <v>74</v>
      </c>
      <c r="L70" s="137">
        <f>M70+O70</f>
        <v>0</v>
      </c>
      <c r="M70" s="187">
        <v>0</v>
      </c>
      <c r="N70" s="187">
        <v>0</v>
      </c>
      <c r="O70" s="212">
        <v>0</v>
      </c>
      <c r="P70" s="137">
        <v>0</v>
      </c>
      <c r="Q70" s="138">
        <v>0</v>
      </c>
      <c r="R70" s="187">
        <v>0</v>
      </c>
      <c r="S70" s="212">
        <v>0</v>
      </c>
      <c r="T70" s="137">
        <f>U70+W70</f>
        <v>0</v>
      </c>
      <c r="U70" s="187">
        <v>0</v>
      </c>
      <c r="V70" s="187">
        <v>0</v>
      </c>
      <c r="W70" s="212">
        <v>0</v>
      </c>
      <c r="X70" s="137">
        <v>0</v>
      </c>
      <c r="Y70" s="187">
        <v>0</v>
      </c>
      <c r="Z70" s="187">
        <v>0</v>
      </c>
      <c r="AA70" s="212">
        <v>0</v>
      </c>
      <c r="AB70" s="433"/>
    </row>
    <row r="71" spans="1:249" ht="22.5" customHeight="1" thickBot="1" x14ac:dyDescent="0.25">
      <c r="A71" s="430"/>
      <c r="B71" s="366"/>
      <c r="C71" s="372"/>
      <c r="D71" s="370"/>
      <c r="E71" s="446"/>
      <c r="F71" s="356"/>
      <c r="G71" s="410"/>
      <c r="H71" s="364"/>
      <c r="I71" s="387"/>
      <c r="J71" s="405"/>
      <c r="K71" s="233" t="s">
        <v>9</v>
      </c>
      <c r="L71" s="190">
        <f>SUM(L67:L70)</f>
        <v>134.5</v>
      </c>
      <c r="M71" s="191">
        <f t="shared" ref="M71:AA71" si="21">SUM(M67:M70)</f>
        <v>134.5</v>
      </c>
      <c r="N71" s="191">
        <f t="shared" si="21"/>
        <v>131.4</v>
      </c>
      <c r="O71" s="192">
        <f t="shared" si="21"/>
        <v>0</v>
      </c>
      <c r="P71" s="190">
        <f t="shared" si="21"/>
        <v>166</v>
      </c>
      <c r="Q71" s="191">
        <f t="shared" si="21"/>
        <v>166</v>
      </c>
      <c r="R71" s="191">
        <f t="shared" si="21"/>
        <v>163</v>
      </c>
      <c r="S71" s="192">
        <f t="shared" si="21"/>
        <v>0</v>
      </c>
      <c r="T71" s="190">
        <f t="shared" si="21"/>
        <v>182.6</v>
      </c>
      <c r="U71" s="191">
        <f t="shared" si="21"/>
        <v>182.6</v>
      </c>
      <c r="V71" s="191">
        <f t="shared" si="21"/>
        <v>179.3</v>
      </c>
      <c r="W71" s="192">
        <f t="shared" si="21"/>
        <v>0</v>
      </c>
      <c r="X71" s="190">
        <f t="shared" si="21"/>
        <v>200.9</v>
      </c>
      <c r="Y71" s="191">
        <f t="shared" si="21"/>
        <v>200.9</v>
      </c>
      <c r="Z71" s="191">
        <f t="shared" si="21"/>
        <v>197.2</v>
      </c>
      <c r="AA71" s="192">
        <f t="shared" si="21"/>
        <v>0</v>
      </c>
      <c r="AB71" s="433"/>
    </row>
    <row r="72" spans="1:249" ht="18" customHeight="1" x14ac:dyDescent="0.2">
      <c r="A72" s="429" t="s">
        <v>18</v>
      </c>
      <c r="B72" s="388" t="s">
        <v>16</v>
      </c>
      <c r="C72" s="375" t="s">
        <v>17</v>
      </c>
      <c r="D72" s="380" t="s">
        <v>16</v>
      </c>
      <c r="E72" s="383" t="s">
        <v>39</v>
      </c>
      <c r="F72" s="360" t="s">
        <v>120</v>
      </c>
      <c r="G72" s="466" t="s">
        <v>103</v>
      </c>
      <c r="H72" s="349" t="s">
        <v>44</v>
      </c>
      <c r="I72" s="352" t="s">
        <v>159</v>
      </c>
      <c r="J72" s="352" t="s">
        <v>126</v>
      </c>
      <c r="K72" s="234" t="s">
        <v>14</v>
      </c>
      <c r="L72" s="188">
        <f>M72+O72</f>
        <v>0</v>
      </c>
      <c r="M72" s="194">
        <v>0</v>
      </c>
      <c r="N72" s="194">
        <v>0</v>
      </c>
      <c r="O72" s="195">
        <v>0</v>
      </c>
      <c r="P72" s="188">
        <f>Q72+S72</f>
        <v>0</v>
      </c>
      <c r="Q72" s="196">
        <v>0</v>
      </c>
      <c r="R72" s="194">
        <v>0</v>
      </c>
      <c r="S72" s="195">
        <v>0</v>
      </c>
      <c r="T72" s="188">
        <f>U72+W72</f>
        <v>0</v>
      </c>
      <c r="U72" s="194">
        <v>0</v>
      </c>
      <c r="V72" s="194">
        <v>0</v>
      </c>
      <c r="W72" s="195">
        <v>0</v>
      </c>
      <c r="X72" s="188">
        <v>0</v>
      </c>
      <c r="Y72" s="194">
        <v>0</v>
      </c>
      <c r="Z72" s="194">
        <v>0</v>
      </c>
      <c r="AA72" s="195">
        <v>0</v>
      </c>
      <c r="AB72" s="230"/>
    </row>
    <row r="73" spans="1:249" ht="21" customHeight="1" thickBot="1" x14ac:dyDescent="0.25">
      <c r="A73" s="430"/>
      <c r="B73" s="389"/>
      <c r="C73" s="376"/>
      <c r="D73" s="381"/>
      <c r="E73" s="384"/>
      <c r="F73" s="361"/>
      <c r="G73" s="467"/>
      <c r="H73" s="350"/>
      <c r="I73" s="353"/>
      <c r="J73" s="353"/>
      <c r="K73" s="133" t="s">
        <v>73</v>
      </c>
      <c r="L73" s="160">
        <f>M73+O73</f>
        <v>1</v>
      </c>
      <c r="M73" s="166">
        <v>1</v>
      </c>
      <c r="N73" s="166">
        <v>0</v>
      </c>
      <c r="O73" s="162">
        <v>0</v>
      </c>
      <c r="P73" s="163">
        <f>Q73+S73</f>
        <v>0</v>
      </c>
      <c r="Q73" s="164">
        <v>0</v>
      </c>
      <c r="R73" s="166">
        <v>0</v>
      </c>
      <c r="S73" s="162">
        <v>0</v>
      </c>
      <c r="T73" s="160">
        <f>U73+W73</f>
        <v>0</v>
      </c>
      <c r="U73" s="166">
        <v>0</v>
      </c>
      <c r="V73" s="166">
        <v>0</v>
      </c>
      <c r="W73" s="162">
        <v>0</v>
      </c>
      <c r="X73" s="160">
        <v>0</v>
      </c>
      <c r="Y73" s="166">
        <v>0</v>
      </c>
      <c r="Z73" s="166">
        <v>0</v>
      </c>
      <c r="AA73" s="162">
        <v>0</v>
      </c>
      <c r="AB73" s="433"/>
    </row>
    <row r="74" spans="1:249" ht="21.75" customHeight="1" thickBot="1" x14ac:dyDescent="0.25">
      <c r="A74" s="431"/>
      <c r="B74" s="390"/>
      <c r="C74" s="377"/>
      <c r="D74" s="382"/>
      <c r="E74" s="385"/>
      <c r="F74" s="362"/>
      <c r="G74" s="468"/>
      <c r="H74" s="351"/>
      <c r="I74" s="354"/>
      <c r="J74" s="354"/>
      <c r="K74" s="235" t="s">
        <v>9</v>
      </c>
      <c r="L74" s="177">
        <f>L72+L73</f>
        <v>1</v>
      </c>
      <c r="M74" s="178">
        <f>M72+M73</f>
        <v>1</v>
      </c>
      <c r="N74" s="178">
        <f>N72+N73</f>
        <v>0</v>
      </c>
      <c r="O74" s="179">
        <f>O72+O73</f>
        <v>0</v>
      </c>
      <c r="P74" s="177">
        <f t="shared" ref="P74:AA74" si="22">P72+P73</f>
        <v>0</v>
      </c>
      <c r="Q74" s="178">
        <f t="shared" si="22"/>
        <v>0</v>
      </c>
      <c r="R74" s="178">
        <f t="shared" si="22"/>
        <v>0</v>
      </c>
      <c r="S74" s="179">
        <f t="shared" si="22"/>
        <v>0</v>
      </c>
      <c r="T74" s="177">
        <f t="shared" si="22"/>
        <v>0</v>
      </c>
      <c r="U74" s="178">
        <f t="shared" si="22"/>
        <v>0</v>
      </c>
      <c r="V74" s="178">
        <f t="shared" si="22"/>
        <v>0</v>
      </c>
      <c r="W74" s="179">
        <f t="shared" si="22"/>
        <v>0</v>
      </c>
      <c r="X74" s="177">
        <f t="shared" si="22"/>
        <v>0</v>
      </c>
      <c r="Y74" s="178">
        <f t="shared" si="22"/>
        <v>0</v>
      </c>
      <c r="Z74" s="178">
        <f t="shared" si="22"/>
        <v>0</v>
      </c>
      <c r="AA74" s="179">
        <f t="shared" si="22"/>
        <v>0</v>
      </c>
      <c r="AB74" s="433"/>
    </row>
    <row r="75" spans="1:249" ht="26.25" customHeight="1" thickBot="1" x14ac:dyDescent="0.25">
      <c r="A75" s="429" t="s">
        <v>18</v>
      </c>
      <c r="B75" s="365" t="s">
        <v>16</v>
      </c>
      <c r="C75" s="371" t="s">
        <v>17</v>
      </c>
      <c r="D75" s="369" t="s">
        <v>17</v>
      </c>
      <c r="E75" s="445" t="s">
        <v>27</v>
      </c>
      <c r="F75" s="355" t="s">
        <v>120</v>
      </c>
      <c r="G75" s="409" t="s">
        <v>103</v>
      </c>
      <c r="H75" s="470" t="s">
        <v>44</v>
      </c>
      <c r="I75" s="386" t="s">
        <v>159</v>
      </c>
      <c r="J75" s="403" t="s">
        <v>153</v>
      </c>
      <c r="K75" s="236" t="s">
        <v>73</v>
      </c>
      <c r="L75" s="173">
        <f>M75+O75</f>
        <v>9</v>
      </c>
      <c r="M75" s="174">
        <v>9</v>
      </c>
      <c r="N75" s="174">
        <v>0</v>
      </c>
      <c r="O75" s="175">
        <v>0</v>
      </c>
      <c r="P75" s="173">
        <f>Q75+S75</f>
        <v>15</v>
      </c>
      <c r="Q75" s="197">
        <v>10.1</v>
      </c>
      <c r="R75" s="174">
        <v>0</v>
      </c>
      <c r="S75" s="175">
        <v>4.9000000000000004</v>
      </c>
      <c r="T75" s="173">
        <f>U75+W75</f>
        <v>15</v>
      </c>
      <c r="U75" s="174">
        <v>12</v>
      </c>
      <c r="V75" s="174">
        <v>0</v>
      </c>
      <c r="W75" s="175">
        <v>3</v>
      </c>
      <c r="X75" s="173">
        <f>Y75+AA75</f>
        <v>15</v>
      </c>
      <c r="Y75" s="174">
        <v>15</v>
      </c>
      <c r="Z75" s="174">
        <v>0</v>
      </c>
      <c r="AA75" s="175">
        <v>0</v>
      </c>
      <c r="AB75" s="230"/>
    </row>
    <row r="76" spans="1:249" ht="30.75" customHeight="1" thickBot="1" x14ac:dyDescent="0.25">
      <c r="A76" s="431"/>
      <c r="B76" s="537"/>
      <c r="C76" s="538"/>
      <c r="D76" s="401"/>
      <c r="E76" s="465"/>
      <c r="F76" s="402"/>
      <c r="G76" s="464"/>
      <c r="H76" s="471"/>
      <c r="I76" s="469"/>
      <c r="J76" s="405"/>
      <c r="K76" s="237" t="s">
        <v>9</v>
      </c>
      <c r="L76" s="177">
        <f>L75</f>
        <v>9</v>
      </c>
      <c r="M76" s="178">
        <f>M75</f>
        <v>9</v>
      </c>
      <c r="N76" s="178">
        <f>N75</f>
        <v>0</v>
      </c>
      <c r="O76" s="179">
        <f>O75</f>
        <v>0</v>
      </c>
      <c r="P76" s="177">
        <f t="shared" ref="P76:AA76" si="23">P75</f>
        <v>15</v>
      </c>
      <c r="Q76" s="178">
        <f t="shared" si="23"/>
        <v>10.1</v>
      </c>
      <c r="R76" s="178">
        <f t="shared" si="23"/>
        <v>0</v>
      </c>
      <c r="S76" s="179">
        <f t="shared" si="23"/>
        <v>4.9000000000000004</v>
      </c>
      <c r="T76" s="177">
        <f t="shared" si="23"/>
        <v>15</v>
      </c>
      <c r="U76" s="178">
        <f t="shared" si="23"/>
        <v>12</v>
      </c>
      <c r="V76" s="178">
        <f t="shared" si="23"/>
        <v>0</v>
      </c>
      <c r="W76" s="179">
        <f t="shared" si="23"/>
        <v>3</v>
      </c>
      <c r="X76" s="177">
        <f t="shared" si="23"/>
        <v>15</v>
      </c>
      <c r="Y76" s="178">
        <f t="shared" si="23"/>
        <v>15</v>
      </c>
      <c r="Z76" s="178">
        <f t="shared" si="23"/>
        <v>0</v>
      </c>
      <c r="AA76" s="179">
        <f t="shared" si="23"/>
        <v>0</v>
      </c>
      <c r="AB76" s="230"/>
    </row>
    <row r="77" spans="1:249" ht="22.5" customHeight="1" thickBot="1" x14ac:dyDescent="0.25">
      <c r="A77" s="84" t="s">
        <v>18</v>
      </c>
      <c r="B77" s="227" t="s">
        <v>16</v>
      </c>
      <c r="C77" s="228" t="s">
        <v>17</v>
      </c>
      <c r="D77" s="398" t="s">
        <v>112</v>
      </c>
      <c r="E77" s="398"/>
      <c r="F77" s="398"/>
      <c r="G77" s="398"/>
      <c r="H77" s="398"/>
      <c r="I77" s="398"/>
      <c r="J77" s="399"/>
      <c r="K77" s="400"/>
      <c r="L77" s="238">
        <f t="shared" ref="L77:AA77" si="24">L71+L74+L76</f>
        <v>144.5</v>
      </c>
      <c r="M77" s="239">
        <f t="shared" si="24"/>
        <v>144.5</v>
      </c>
      <c r="N77" s="239">
        <f t="shared" si="24"/>
        <v>131.4</v>
      </c>
      <c r="O77" s="240">
        <f t="shared" si="24"/>
        <v>0</v>
      </c>
      <c r="P77" s="241">
        <f t="shared" si="24"/>
        <v>181</v>
      </c>
      <c r="Q77" s="239">
        <f t="shared" si="24"/>
        <v>176.1</v>
      </c>
      <c r="R77" s="239">
        <f t="shared" si="24"/>
        <v>163</v>
      </c>
      <c r="S77" s="241">
        <f t="shared" si="24"/>
        <v>4.9000000000000004</v>
      </c>
      <c r="T77" s="238">
        <f t="shared" si="24"/>
        <v>197.6</v>
      </c>
      <c r="U77" s="239">
        <f t="shared" si="24"/>
        <v>194.6</v>
      </c>
      <c r="V77" s="239">
        <f t="shared" si="24"/>
        <v>179.3</v>
      </c>
      <c r="W77" s="240">
        <f t="shared" si="24"/>
        <v>3</v>
      </c>
      <c r="X77" s="238">
        <f t="shared" si="24"/>
        <v>215.9</v>
      </c>
      <c r="Y77" s="239">
        <f t="shared" si="24"/>
        <v>215.9</v>
      </c>
      <c r="Z77" s="239">
        <f t="shared" si="24"/>
        <v>197.2</v>
      </c>
      <c r="AA77" s="240">
        <f t="shared" si="24"/>
        <v>0</v>
      </c>
      <c r="AB77" s="242"/>
    </row>
    <row r="78" spans="1:249" s="9" customFormat="1" ht="21" customHeight="1" thickBot="1" x14ac:dyDescent="0.25">
      <c r="A78" s="84" t="s">
        <v>18</v>
      </c>
      <c r="B78" s="86" t="s">
        <v>16</v>
      </c>
      <c r="C78" s="87" t="s">
        <v>18</v>
      </c>
      <c r="D78" s="418" t="s">
        <v>34</v>
      </c>
      <c r="E78" s="419"/>
      <c r="F78" s="419"/>
      <c r="G78" s="419"/>
      <c r="H78" s="419"/>
      <c r="I78" s="419"/>
      <c r="J78" s="419"/>
      <c r="K78" s="419"/>
      <c r="L78" s="419"/>
      <c r="M78" s="419"/>
      <c r="N78" s="419"/>
      <c r="O78" s="419"/>
      <c r="P78" s="419"/>
      <c r="Q78" s="419"/>
      <c r="R78" s="419"/>
      <c r="S78" s="419"/>
      <c r="T78" s="419"/>
      <c r="U78" s="419"/>
      <c r="V78" s="419"/>
      <c r="W78" s="419"/>
      <c r="X78" s="419"/>
      <c r="Y78" s="419"/>
      <c r="Z78" s="419"/>
      <c r="AA78" s="443"/>
      <c r="AB78" s="77"/>
      <c r="IO78" s="1"/>
    </row>
    <row r="79" spans="1:249" s="9" customFormat="1" ht="18.75" customHeight="1" x14ac:dyDescent="0.2">
      <c r="A79" s="426" t="s">
        <v>18</v>
      </c>
      <c r="B79" s="373" t="s">
        <v>16</v>
      </c>
      <c r="C79" s="347" t="s">
        <v>18</v>
      </c>
      <c r="D79" s="422" t="s">
        <v>11</v>
      </c>
      <c r="E79" s="452" t="s">
        <v>32</v>
      </c>
      <c r="F79" s="396" t="s">
        <v>120</v>
      </c>
      <c r="G79" s="450" t="s">
        <v>103</v>
      </c>
      <c r="H79" s="413" t="s">
        <v>45</v>
      </c>
      <c r="I79" s="411" t="s">
        <v>160</v>
      </c>
      <c r="J79" s="406" t="s">
        <v>127</v>
      </c>
      <c r="K79" s="88" t="s">
        <v>13</v>
      </c>
      <c r="L79" s="129">
        <f>M79+O79</f>
        <v>109.4</v>
      </c>
      <c r="M79" s="150">
        <v>109.4</v>
      </c>
      <c r="N79" s="150">
        <v>96.6</v>
      </c>
      <c r="O79" s="131">
        <v>0</v>
      </c>
      <c r="P79" s="129">
        <f>Q79+S79</f>
        <v>122.7</v>
      </c>
      <c r="Q79" s="152">
        <v>122.7</v>
      </c>
      <c r="R79" s="150">
        <v>105.8</v>
      </c>
      <c r="S79" s="131">
        <v>0</v>
      </c>
      <c r="T79" s="129">
        <f>U79+W79</f>
        <v>133.80000000000001</v>
      </c>
      <c r="U79" s="150">
        <v>133.80000000000001</v>
      </c>
      <c r="V79" s="150">
        <v>116.3</v>
      </c>
      <c r="W79" s="131">
        <v>0</v>
      </c>
      <c r="X79" s="129">
        <f>Y79+AA79</f>
        <v>145.6</v>
      </c>
      <c r="Y79" s="150">
        <v>145.6</v>
      </c>
      <c r="Z79" s="150">
        <v>127.9</v>
      </c>
      <c r="AA79" s="131">
        <v>0</v>
      </c>
      <c r="AB79" s="93"/>
      <c r="IO79" s="1"/>
    </row>
    <row r="80" spans="1:249" s="9" customFormat="1" ht="16.5" customHeight="1" x14ac:dyDescent="0.2">
      <c r="A80" s="428"/>
      <c r="B80" s="391"/>
      <c r="C80" s="460"/>
      <c r="D80" s="461"/>
      <c r="E80" s="462"/>
      <c r="F80" s="463"/>
      <c r="G80" s="456"/>
      <c r="H80" s="414"/>
      <c r="I80" s="412"/>
      <c r="J80" s="407"/>
      <c r="K80" s="153" t="s">
        <v>73</v>
      </c>
      <c r="L80" s="154">
        <f>M80+O80</f>
        <v>0</v>
      </c>
      <c r="M80" s="207">
        <v>0</v>
      </c>
      <c r="N80" s="207">
        <v>0</v>
      </c>
      <c r="O80" s="208">
        <v>0</v>
      </c>
      <c r="P80" s="206">
        <f>Q80+S80</f>
        <v>0</v>
      </c>
      <c r="Q80" s="207">
        <v>0</v>
      </c>
      <c r="R80" s="207">
        <v>0</v>
      </c>
      <c r="S80" s="208">
        <v>0</v>
      </c>
      <c r="T80" s="206">
        <v>0</v>
      </c>
      <c r="U80" s="207">
        <v>0</v>
      </c>
      <c r="V80" s="207">
        <v>0</v>
      </c>
      <c r="W80" s="208">
        <v>0</v>
      </c>
      <c r="X80" s="206">
        <v>0</v>
      </c>
      <c r="Y80" s="207">
        <v>0</v>
      </c>
      <c r="Z80" s="207">
        <v>0</v>
      </c>
      <c r="AA80" s="156">
        <v>0</v>
      </c>
      <c r="AB80" s="93"/>
      <c r="IO80" s="1"/>
    </row>
    <row r="81" spans="1:249" s="9" customFormat="1" ht="19.5" customHeight="1" x14ac:dyDescent="0.2">
      <c r="A81" s="428"/>
      <c r="B81" s="391"/>
      <c r="C81" s="460"/>
      <c r="D81" s="461"/>
      <c r="E81" s="462"/>
      <c r="F81" s="463"/>
      <c r="G81" s="456"/>
      <c r="H81" s="414"/>
      <c r="I81" s="412"/>
      <c r="J81" s="407"/>
      <c r="K81" s="205" t="s">
        <v>14</v>
      </c>
      <c r="L81" s="206">
        <f>M81+O81</f>
        <v>0</v>
      </c>
      <c r="M81" s="96">
        <v>0</v>
      </c>
      <c r="N81" s="155">
        <v>0</v>
      </c>
      <c r="O81" s="210">
        <v>0</v>
      </c>
      <c r="P81" s="157">
        <f>Q81+S81</f>
        <v>0</v>
      </c>
      <c r="Q81" s="155">
        <v>0</v>
      </c>
      <c r="R81" s="155">
        <v>0</v>
      </c>
      <c r="S81" s="210">
        <v>0</v>
      </c>
      <c r="T81" s="157">
        <f>U81+W81</f>
        <v>0</v>
      </c>
      <c r="U81" s="155">
        <v>0</v>
      </c>
      <c r="V81" s="155">
        <v>0</v>
      </c>
      <c r="W81" s="210">
        <v>0</v>
      </c>
      <c r="X81" s="157">
        <f>Y81+AA81</f>
        <v>0</v>
      </c>
      <c r="Y81" s="155">
        <v>0</v>
      </c>
      <c r="Z81" s="155">
        <v>0</v>
      </c>
      <c r="AA81" s="208">
        <v>0</v>
      </c>
      <c r="AB81" s="93"/>
      <c r="IO81" s="1"/>
    </row>
    <row r="82" spans="1:249" s="9" customFormat="1" ht="21" customHeight="1" thickBot="1" x14ac:dyDescent="0.25">
      <c r="A82" s="428"/>
      <c r="B82" s="391"/>
      <c r="C82" s="460"/>
      <c r="D82" s="461"/>
      <c r="E82" s="462"/>
      <c r="F82" s="463"/>
      <c r="G82" s="456"/>
      <c r="H82" s="414"/>
      <c r="I82" s="412"/>
      <c r="J82" s="407"/>
      <c r="K82" s="98" t="s">
        <v>74</v>
      </c>
      <c r="L82" s="134">
        <f>M82+O82</f>
        <v>0</v>
      </c>
      <c r="M82" s="187">
        <v>0</v>
      </c>
      <c r="N82" s="187">
        <v>0</v>
      </c>
      <c r="O82" s="212">
        <v>0</v>
      </c>
      <c r="P82" s="137">
        <v>0</v>
      </c>
      <c r="Q82" s="138">
        <v>0</v>
      </c>
      <c r="R82" s="187">
        <v>0</v>
      </c>
      <c r="S82" s="212">
        <v>0</v>
      </c>
      <c r="T82" s="137">
        <f>U82+W82</f>
        <v>0</v>
      </c>
      <c r="U82" s="187">
        <v>0</v>
      </c>
      <c r="V82" s="187">
        <v>0</v>
      </c>
      <c r="W82" s="212">
        <v>0</v>
      </c>
      <c r="X82" s="137">
        <v>0</v>
      </c>
      <c r="Y82" s="187">
        <v>0</v>
      </c>
      <c r="Z82" s="187">
        <v>0</v>
      </c>
      <c r="AA82" s="136">
        <v>0</v>
      </c>
      <c r="AB82" s="432"/>
      <c r="IO82" s="1"/>
    </row>
    <row r="83" spans="1:249" s="9" customFormat="1" ht="19.5" customHeight="1" thickBot="1" x14ac:dyDescent="0.25">
      <c r="A83" s="428"/>
      <c r="B83" s="391"/>
      <c r="C83" s="460"/>
      <c r="D83" s="461"/>
      <c r="E83" s="462"/>
      <c r="F83" s="463"/>
      <c r="G83" s="456"/>
      <c r="H83" s="414"/>
      <c r="I83" s="412"/>
      <c r="J83" s="408"/>
      <c r="K83" s="189" t="s">
        <v>9</v>
      </c>
      <c r="L83" s="190">
        <f>SUM(L79:L82)</f>
        <v>109.4</v>
      </c>
      <c r="M83" s="191">
        <f t="shared" ref="M83:AA83" si="25">SUM(M79:M82)</f>
        <v>109.4</v>
      </c>
      <c r="N83" s="191">
        <f t="shared" si="25"/>
        <v>96.6</v>
      </c>
      <c r="O83" s="192">
        <f t="shared" si="25"/>
        <v>0</v>
      </c>
      <c r="P83" s="190">
        <f t="shared" si="25"/>
        <v>122.7</v>
      </c>
      <c r="Q83" s="191">
        <f t="shared" si="25"/>
        <v>122.7</v>
      </c>
      <c r="R83" s="191">
        <f t="shared" si="25"/>
        <v>105.8</v>
      </c>
      <c r="S83" s="192">
        <f t="shared" si="25"/>
        <v>0</v>
      </c>
      <c r="T83" s="190">
        <f t="shared" si="25"/>
        <v>133.80000000000001</v>
      </c>
      <c r="U83" s="191">
        <f t="shared" si="25"/>
        <v>133.80000000000001</v>
      </c>
      <c r="V83" s="191">
        <f t="shared" si="25"/>
        <v>116.3</v>
      </c>
      <c r="W83" s="192">
        <f t="shared" si="25"/>
        <v>0</v>
      </c>
      <c r="X83" s="190">
        <f t="shared" si="25"/>
        <v>145.6</v>
      </c>
      <c r="Y83" s="191">
        <f t="shared" si="25"/>
        <v>145.6</v>
      </c>
      <c r="Z83" s="191">
        <f t="shared" si="25"/>
        <v>127.9</v>
      </c>
      <c r="AA83" s="192">
        <f t="shared" si="25"/>
        <v>0</v>
      </c>
      <c r="AB83" s="432"/>
      <c r="IO83" s="1"/>
    </row>
    <row r="84" spans="1:249" s="9" customFormat="1" ht="18" customHeight="1" x14ac:dyDescent="0.2">
      <c r="A84" s="426" t="s">
        <v>18</v>
      </c>
      <c r="B84" s="485" t="s">
        <v>16</v>
      </c>
      <c r="C84" s="474" t="s">
        <v>18</v>
      </c>
      <c r="D84" s="344" t="s">
        <v>16</v>
      </c>
      <c r="E84" s="392" t="s">
        <v>30</v>
      </c>
      <c r="F84" s="394" t="s">
        <v>120</v>
      </c>
      <c r="G84" s="378" t="s">
        <v>103</v>
      </c>
      <c r="H84" s="477" t="s">
        <v>45</v>
      </c>
      <c r="I84" s="457" t="s">
        <v>160</v>
      </c>
      <c r="J84" s="457" t="s">
        <v>125</v>
      </c>
      <c r="K84" s="193" t="s">
        <v>14</v>
      </c>
      <c r="L84" s="188">
        <f>M84+O84</f>
        <v>28</v>
      </c>
      <c r="M84" s="194">
        <v>28</v>
      </c>
      <c r="N84" s="194">
        <v>4</v>
      </c>
      <c r="O84" s="195">
        <v>0</v>
      </c>
      <c r="P84" s="188">
        <f>Q84+S84</f>
        <v>10</v>
      </c>
      <c r="Q84" s="196">
        <v>10</v>
      </c>
      <c r="R84" s="194">
        <v>0</v>
      </c>
      <c r="S84" s="195">
        <v>0</v>
      </c>
      <c r="T84" s="188">
        <f>U84+W84</f>
        <v>15</v>
      </c>
      <c r="U84" s="194">
        <v>15</v>
      </c>
      <c r="V84" s="194">
        <v>0</v>
      </c>
      <c r="W84" s="195">
        <v>0</v>
      </c>
      <c r="X84" s="188">
        <f>Y84+AA84</f>
        <v>20</v>
      </c>
      <c r="Y84" s="194">
        <v>20</v>
      </c>
      <c r="Z84" s="194">
        <v>0</v>
      </c>
      <c r="AA84" s="195">
        <v>0</v>
      </c>
      <c r="AB84" s="93"/>
      <c r="IO84" s="1"/>
    </row>
    <row r="85" spans="1:249" s="9" customFormat="1" ht="21" customHeight="1" thickBot="1" x14ac:dyDescent="0.25">
      <c r="A85" s="428"/>
      <c r="B85" s="486"/>
      <c r="C85" s="475"/>
      <c r="D85" s="345"/>
      <c r="E85" s="393"/>
      <c r="F85" s="395"/>
      <c r="G85" s="379"/>
      <c r="H85" s="478"/>
      <c r="I85" s="458"/>
      <c r="J85" s="458"/>
      <c r="K85" s="98" t="s">
        <v>73</v>
      </c>
      <c r="L85" s="160">
        <v>0</v>
      </c>
      <c r="M85" s="166">
        <v>0</v>
      </c>
      <c r="N85" s="166">
        <v>0</v>
      </c>
      <c r="O85" s="162">
        <v>0</v>
      </c>
      <c r="P85" s="163">
        <f>Q85+S85</f>
        <v>0</v>
      </c>
      <c r="Q85" s="164">
        <v>0</v>
      </c>
      <c r="R85" s="166">
        <v>0</v>
      </c>
      <c r="S85" s="162">
        <v>0</v>
      </c>
      <c r="T85" s="160">
        <v>0</v>
      </c>
      <c r="U85" s="166">
        <v>0</v>
      </c>
      <c r="V85" s="166">
        <v>0</v>
      </c>
      <c r="W85" s="162">
        <v>0</v>
      </c>
      <c r="X85" s="160">
        <f>Y85+AA85</f>
        <v>0</v>
      </c>
      <c r="Y85" s="166">
        <v>0</v>
      </c>
      <c r="Z85" s="166">
        <v>0</v>
      </c>
      <c r="AA85" s="162">
        <v>0</v>
      </c>
      <c r="AB85" s="432"/>
      <c r="IO85" s="1"/>
    </row>
    <row r="86" spans="1:249" s="9" customFormat="1" ht="24.75" customHeight="1" thickBot="1" x14ac:dyDescent="0.25">
      <c r="A86" s="428"/>
      <c r="B86" s="486"/>
      <c r="C86" s="475"/>
      <c r="D86" s="345"/>
      <c r="E86" s="393"/>
      <c r="F86" s="395"/>
      <c r="G86" s="379"/>
      <c r="H86" s="478"/>
      <c r="I86" s="458"/>
      <c r="J86" s="459"/>
      <c r="K86" s="167" t="s">
        <v>9</v>
      </c>
      <c r="L86" s="190">
        <f>L84+L85</f>
        <v>28</v>
      </c>
      <c r="M86" s="191">
        <f>M84+M85</f>
        <v>28</v>
      </c>
      <c r="N86" s="243">
        <f>N84+N85</f>
        <v>4</v>
      </c>
      <c r="O86" s="179">
        <f>O84+O85</f>
        <v>0</v>
      </c>
      <c r="P86" s="190">
        <f t="shared" ref="P86:AA86" si="26">P84+P85</f>
        <v>10</v>
      </c>
      <c r="Q86" s="191">
        <f t="shared" si="26"/>
        <v>10</v>
      </c>
      <c r="R86" s="244">
        <f t="shared" si="26"/>
        <v>0</v>
      </c>
      <c r="S86" s="179">
        <f t="shared" si="26"/>
        <v>0</v>
      </c>
      <c r="T86" s="190">
        <f t="shared" si="26"/>
        <v>15</v>
      </c>
      <c r="U86" s="191">
        <f t="shared" si="26"/>
        <v>15</v>
      </c>
      <c r="V86" s="243">
        <f t="shared" si="26"/>
        <v>0</v>
      </c>
      <c r="W86" s="179">
        <f t="shared" si="26"/>
        <v>0</v>
      </c>
      <c r="X86" s="177">
        <f t="shared" si="26"/>
        <v>20</v>
      </c>
      <c r="Y86" s="178">
        <f t="shared" si="26"/>
        <v>20</v>
      </c>
      <c r="Z86" s="178">
        <f t="shared" si="26"/>
        <v>0</v>
      </c>
      <c r="AA86" s="179">
        <f t="shared" si="26"/>
        <v>0</v>
      </c>
      <c r="AB86" s="432"/>
      <c r="IO86" s="1"/>
    </row>
    <row r="87" spans="1:249" s="9" customFormat="1" ht="30" customHeight="1" thickBot="1" x14ac:dyDescent="0.25">
      <c r="A87" s="426" t="s">
        <v>18</v>
      </c>
      <c r="B87" s="373" t="s">
        <v>16</v>
      </c>
      <c r="C87" s="347" t="s">
        <v>18</v>
      </c>
      <c r="D87" s="422" t="s">
        <v>17</v>
      </c>
      <c r="E87" s="452" t="s">
        <v>27</v>
      </c>
      <c r="F87" s="396" t="s">
        <v>120</v>
      </c>
      <c r="G87" s="450" t="s">
        <v>103</v>
      </c>
      <c r="H87" s="413" t="s">
        <v>45</v>
      </c>
      <c r="I87" s="411" t="s">
        <v>160</v>
      </c>
      <c r="J87" s="406" t="s">
        <v>153</v>
      </c>
      <c r="K87" s="172" t="s">
        <v>73</v>
      </c>
      <c r="L87" s="245">
        <f>M87+O87</f>
        <v>14</v>
      </c>
      <c r="M87" s="246">
        <v>14</v>
      </c>
      <c r="N87" s="246">
        <v>5.2</v>
      </c>
      <c r="O87" s="247">
        <v>0</v>
      </c>
      <c r="P87" s="173">
        <f>Q87+S87</f>
        <v>16</v>
      </c>
      <c r="Q87" s="197">
        <v>16</v>
      </c>
      <c r="R87" s="174">
        <v>10.8</v>
      </c>
      <c r="S87" s="175">
        <v>0</v>
      </c>
      <c r="T87" s="245">
        <f>U87+W87</f>
        <v>17.7</v>
      </c>
      <c r="U87" s="246">
        <v>17.7</v>
      </c>
      <c r="V87" s="246">
        <v>11.9</v>
      </c>
      <c r="W87" s="247">
        <v>0</v>
      </c>
      <c r="X87" s="245">
        <f>AA87+Y87</f>
        <v>19.3</v>
      </c>
      <c r="Y87" s="246">
        <v>19.3</v>
      </c>
      <c r="Z87" s="246">
        <v>13</v>
      </c>
      <c r="AA87" s="247">
        <v>0</v>
      </c>
      <c r="AB87" s="93"/>
      <c r="IO87" s="1"/>
    </row>
    <row r="88" spans="1:249" s="9" customFormat="1" ht="30.75" customHeight="1" thickBot="1" x14ac:dyDescent="0.25">
      <c r="A88" s="427"/>
      <c r="B88" s="374"/>
      <c r="C88" s="348"/>
      <c r="D88" s="423"/>
      <c r="E88" s="453"/>
      <c r="F88" s="397"/>
      <c r="G88" s="451"/>
      <c r="H88" s="454"/>
      <c r="I88" s="455"/>
      <c r="J88" s="408"/>
      <c r="K88" s="176" t="s">
        <v>9</v>
      </c>
      <c r="L88" s="104">
        <f>L87</f>
        <v>14</v>
      </c>
      <c r="M88" s="127">
        <f>M87</f>
        <v>14</v>
      </c>
      <c r="N88" s="127">
        <f>N87</f>
        <v>5.2</v>
      </c>
      <c r="O88" s="126">
        <f>O87</f>
        <v>0</v>
      </c>
      <c r="P88" s="104">
        <f t="shared" ref="P88:AA88" si="27">P87</f>
        <v>16</v>
      </c>
      <c r="Q88" s="127">
        <f t="shared" si="27"/>
        <v>16</v>
      </c>
      <c r="R88" s="127">
        <f t="shared" si="27"/>
        <v>10.8</v>
      </c>
      <c r="S88" s="126">
        <f t="shared" si="27"/>
        <v>0</v>
      </c>
      <c r="T88" s="104">
        <f t="shared" si="27"/>
        <v>17.7</v>
      </c>
      <c r="U88" s="127">
        <f t="shared" si="27"/>
        <v>17.7</v>
      </c>
      <c r="V88" s="127">
        <f t="shared" si="27"/>
        <v>11.9</v>
      </c>
      <c r="W88" s="126">
        <f t="shared" si="27"/>
        <v>0</v>
      </c>
      <c r="X88" s="104">
        <f t="shared" si="27"/>
        <v>19.3</v>
      </c>
      <c r="Y88" s="127">
        <f t="shared" si="27"/>
        <v>19.3</v>
      </c>
      <c r="Z88" s="127">
        <f t="shared" si="27"/>
        <v>13</v>
      </c>
      <c r="AA88" s="126">
        <f t="shared" si="27"/>
        <v>0</v>
      </c>
      <c r="AB88" s="93"/>
      <c r="IO88" s="1"/>
    </row>
    <row r="89" spans="1:249" s="9" customFormat="1" ht="21" customHeight="1" thickBot="1" x14ac:dyDescent="0.25">
      <c r="A89" s="84" t="s">
        <v>18</v>
      </c>
      <c r="B89" s="86" t="s">
        <v>16</v>
      </c>
      <c r="C89" s="87" t="s">
        <v>18</v>
      </c>
      <c r="D89" s="341" t="s">
        <v>112</v>
      </c>
      <c r="E89" s="341"/>
      <c r="F89" s="341"/>
      <c r="G89" s="341"/>
      <c r="H89" s="341"/>
      <c r="I89" s="341"/>
      <c r="J89" s="342"/>
      <c r="K89" s="342"/>
      <c r="L89" s="248">
        <f>L83+L86+L88</f>
        <v>151.4</v>
      </c>
      <c r="M89" s="226">
        <f t="shared" ref="M89:AA89" si="28">M83+M86+M88</f>
        <v>151.4</v>
      </c>
      <c r="N89" s="226">
        <f t="shared" si="28"/>
        <v>105.8</v>
      </c>
      <c r="O89" s="249">
        <f t="shared" si="28"/>
        <v>0</v>
      </c>
      <c r="P89" s="248">
        <f t="shared" si="28"/>
        <v>148.69999999999999</v>
      </c>
      <c r="Q89" s="226">
        <f t="shared" si="28"/>
        <v>148.69999999999999</v>
      </c>
      <c r="R89" s="226">
        <f t="shared" si="28"/>
        <v>116.6</v>
      </c>
      <c r="S89" s="249">
        <f t="shared" si="28"/>
        <v>0</v>
      </c>
      <c r="T89" s="248">
        <f t="shared" si="28"/>
        <v>166.5</v>
      </c>
      <c r="U89" s="226">
        <f t="shared" si="28"/>
        <v>166.5</v>
      </c>
      <c r="V89" s="226">
        <f t="shared" si="28"/>
        <v>128.19999999999999</v>
      </c>
      <c r="W89" s="249">
        <f t="shared" si="28"/>
        <v>0</v>
      </c>
      <c r="X89" s="248">
        <f t="shared" si="28"/>
        <v>184.9</v>
      </c>
      <c r="Y89" s="226">
        <f t="shared" si="28"/>
        <v>184.9</v>
      </c>
      <c r="Z89" s="226">
        <f t="shared" si="28"/>
        <v>140.9</v>
      </c>
      <c r="AA89" s="249">
        <f t="shared" si="28"/>
        <v>0</v>
      </c>
      <c r="AB89" s="184"/>
      <c r="IO89" s="1"/>
    </row>
    <row r="90" spans="1:249" s="9" customFormat="1" ht="20.25" customHeight="1" thickBot="1" x14ac:dyDescent="0.25">
      <c r="A90" s="84" t="s">
        <v>18</v>
      </c>
      <c r="B90" s="86" t="s">
        <v>16</v>
      </c>
      <c r="C90" s="87" t="s">
        <v>19</v>
      </c>
      <c r="D90" s="418" t="s">
        <v>35</v>
      </c>
      <c r="E90" s="419"/>
      <c r="F90" s="419"/>
      <c r="G90" s="419"/>
      <c r="H90" s="419"/>
      <c r="I90" s="419"/>
      <c r="J90" s="419"/>
      <c r="K90" s="419"/>
      <c r="L90" s="420"/>
      <c r="M90" s="420"/>
      <c r="N90" s="420"/>
      <c r="O90" s="420"/>
      <c r="P90" s="420"/>
      <c r="Q90" s="420"/>
      <c r="R90" s="420"/>
      <c r="S90" s="420"/>
      <c r="T90" s="420"/>
      <c r="U90" s="420"/>
      <c r="V90" s="420"/>
      <c r="W90" s="420"/>
      <c r="X90" s="420"/>
      <c r="Y90" s="420"/>
      <c r="Z90" s="420"/>
      <c r="AA90" s="421"/>
      <c r="AB90" s="77"/>
      <c r="IO90" s="1"/>
    </row>
    <row r="91" spans="1:249" s="9" customFormat="1" ht="17.25" customHeight="1" x14ac:dyDescent="0.2">
      <c r="A91" s="426" t="s">
        <v>18</v>
      </c>
      <c r="B91" s="373" t="s">
        <v>16</v>
      </c>
      <c r="C91" s="347" t="s">
        <v>19</v>
      </c>
      <c r="D91" s="422" t="s">
        <v>11</v>
      </c>
      <c r="E91" s="452" t="s">
        <v>32</v>
      </c>
      <c r="F91" s="396" t="s">
        <v>120</v>
      </c>
      <c r="G91" s="450" t="s">
        <v>103</v>
      </c>
      <c r="H91" s="413" t="s">
        <v>46</v>
      </c>
      <c r="I91" s="411" t="s">
        <v>161</v>
      </c>
      <c r="J91" s="406" t="s">
        <v>128</v>
      </c>
      <c r="K91" s="88" t="s">
        <v>13</v>
      </c>
      <c r="L91" s="129">
        <f>M91+O91</f>
        <v>103.2</v>
      </c>
      <c r="M91" s="150">
        <v>103.2</v>
      </c>
      <c r="N91" s="150">
        <v>92.9</v>
      </c>
      <c r="O91" s="131">
        <v>0</v>
      </c>
      <c r="P91" s="129">
        <f>SUM(Q91,S91)</f>
        <v>120</v>
      </c>
      <c r="Q91" s="152">
        <v>120</v>
      </c>
      <c r="R91" s="150">
        <v>104.2</v>
      </c>
      <c r="S91" s="131">
        <v>0</v>
      </c>
      <c r="T91" s="129">
        <f>U91+W91</f>
        <v>133</v>
      </c>
      <c r="U91" s="150">
        <v>133</v>
      </c>
      <c r="V91" s="150">
        <v>114.7</v>
      </c>
      <c r="W91" s="131">
        <v>0</v>
      </c>
      <c r="X91" s="129">
        <f>Y91+AA91</f>
        <v>146.1</v>
      </c>
      <c r="Y91" s="150">
        <v>146.1</v>
      </c>
      <c r="Z91" s="150">
        <v>126.1</v>
      </c>
      <c r="AA91" s="131">
        <v>0</v>
      </c>
      <c r="AB91" s="93"/>
      <c r="IO91" s="1"/>
    </row>
    <row r="92" spans="1:249" s="9" customFormat="1" ht="17.25" customHeight="1" x14ac:dyDescent="0.2">
      <c r="A92" s="428"/>
      <c r="B92" s="391"/>
      <c r="C92" s="460"/>
      <c r="D92" s="461"/>
      <c r="E92" s="462"/>
      <c r="F92" s="463"/>
      <c r="G92" s="456"/>
      <c r="H92" s="414"/>
      <c r="I92" s="412"/>
      <c r="J92" s="407"/>
      <c r="K92" s="153" t="s">
        <v>73</v>
      </c>
      <c r="L92" s="186">
        <f t="shared" ref="L92:L94" si="29">M92+O92</f>
        <v>0</v>
      </c>
      <c r="M92" s="207">
        <v>0</v>
      </c>
      <c r="N92" s="207">
        <v>0</v>
      </c>
      <c r="O92" s="208">
        <v>0</v>
      </c>
      <c r="P92" s="206">
        <v>0</v>
      </c>
      <c r="Q92" s="207">
        <v>0</v>
      </c>
      <c r="R92" s="207">
        <v>0</v>
      </c>
      <c r="S92" s="208">
        <v>0</v>
      </c>
      <c r="T92" s="206">
        <v>0</v>
      </c>
      <c r="U92" s="207">
        <v>0</v>
      </c>
      <c r="V92" s="207">
        <v>0</v>
      </c>
      <c r="W92" s="208">
        <v>0</v>
      </c>
      <c r="X92" s="206">
        <v>0</v>
      </c>
      <c r="Y92" s="207">
        <v>0</v>
      </c>
      <c r="Z92" s="207">
        <v>0</v>
      </c>
      <c r="AA92" s="156">
        <v>0</v>
      </c>
      <c r="AB92" s="93"/>
      <c r="IO92" s="1"/>
    </row>
    <row r="93" spans="1:249" s="9" customFormat="1" ht="19.5" customHeight="1" x14ac:dyDescent="0.2">
      <c r="A93" s="428"/>
      <c r="B93" s="391"/>
      <c r="C93" s="460"/>
      <c r="D93" s="461"/>
      <c r="E93" s="462"/>
      <c r="F93" s="463"/>
      <c r="G93" s="456"/>
      <c r="H93" s="414"/>
      <c r="I93" s="412"/>
      <c r="J93" s="407"/>
      <c r="K93" s="205" t="s">
        <v>14</v>
      </c>
      <c r="L93" s="206">
        <f>M93+O93</f>
        <v>0</v>
      </c>
      <c r="M93" s="155">
        <v>0</v>
      </c>
      <c r="N93" s="155">
        <v>0</v>
      </c>
      <c r="O93" s="210">
        <v>0</v>
      </c>
      <c r="P93" s="157">
        <f>Q93+S93</f>
        <v>0</v>
      </c>
      <c r="Q93" s="155">
        <v>0</v>
      </c>
      <c r="R93" s="155">
        <v>0</v>
      </c>
      <c r="S93" s="210">
        <v>0</v>
      </c>
      <c r="T93" s="157">
        <f>U93+W93</f>
        <v>0</v>
      </c>
      <c r="U93" s="155">
        <v>0</v>
      </c>
      <c r="V93" s="155">
        <v>0</v>
      </c>
      <c r="W93" s="210">
        <v>0</v>
      </c>
      <c r="X93" s="157">
        <f>Y93+AA93</f>
        <v>0</v>
      </c>
      <c r="Y93" s="155">
        <v>0</v>
      </c>
      <c r="Z93" s="155">
        <v>0</v>
      </c>
      <c r="AA93" s="208">
        <v>0</v>
      </c>
      <c r="AB93" s="93"/>
      <c r="IO93" s="1"/>
    </row>
    <row r="94" spans="1:249" s="9" customFormat="1" ht="21.75" customHeight="1" thickBot="1" x14ac:dyDescent="0.25">
      <c r="A94" s="428"/>
      <c r="B94" s="391"/>
      <c r="C94" s="460"/>
      <c r="D94" s="461"/>
      <c r="E94" s="462"/>
      <c r="F94" s="463"/>
      <c r="G94" s="456"/>
      <c r="H94" s="414"/>
      <c r="I94" s="412"/>
      <c r="J94" s="407"/>
      <c r="K94" s="98" t="s">
        <v>74</v>
      </c>
      <c r="L94" s="134">
        <f t="shared" si="29"/>
        <v>0</v>
      </c>
      <c r="M94" s="187">
        <v>0</v>
      </c>
      <c r="N94" s="187">
        <v>0</v>
      </c>
      <c r="O94" s="212">
        <v>0</v>
      </c>
      <c r="P94" s="137">
        <f>Q94+S94</f>
        <v>0</v>
      </c>
      <c r="Q94" s="138">
        <v>0</v>
      </c>
      <c r="R94" s="187">
        <v>0</v>
      </c>
      <c r="S94" s="212">
        <v>0</v>
      </c>
      <c r="T94" s="137">
        <f>U94+W94</f>
        <v>0</v>
      </c>
      <c r="U94" s="187">
        <v>0</v>
      </c>
      <c r="V94" s="187">
        <v>0</v>
      </c>
      <c r="W94" s="212">
        <v>0</v>
      </c>
      <c r="X94" s="137">
        <v>0</v>
      </c>
      <c r="Y94" s="187">
        <v>0</v>
      </c>
      <c r="Z94" s="187">
        <v>0</v>
      </c>
      <c r="AA94" s="136">
        <v>0</v>
      </c>
      <c r="AB94" s="432"/>
      <c r="IO94" s="1"/>
    </row>
    <row r="95" spans="1:249" s="9" customFormat="1" ht="21" customHeight="1" thickBot="1" x14ac:dyDescent="0.25">
      <c r="A95" s="428"/>
      <c r="B95" s="391"/>
      <c r="C95" s="460"/>
      <c r="D95" s="461"/>
      <c r="E95" s="462"/>
      <c r="F95" s="463"/>
      <c r="G95" s="456"/>
      <c r="H95" s="414"/>
      <c r="I95" s="412"/>
      <c r="J95" s="408"/>
      <c r="K95" s="189" t="s">
        <v>9</v>
      </c>
      <c r="L95" s="250">
        <f>SUM(L91:L94)</f>
        <v>103.2</v>
      </c>
      <c r="M95" s="170">
        <f t="shared" ref="M95:AA95" si="30">SUM(M91:M94)</f>
        <v>103.2</v>
      </c>
      <c r="N95" s="170">
        <f t="shared" si="30"/>
        <v>92.9</v>
      </c>
      <c r="O95" s="251">
        <f t="shared" si="30"/>
        <v>0</v>
      </c>
      <c r="P95" s="250">
        <f t="shared" si="30"/>
        <v>120</v>
      </c>
      <c r="Q95" s="170">
        <f t="shared" si="30"/>
        <v>120</v>
      </c>
      <c r="R95" s="170">
        <f t="shared" si="30"/>
        <v>104.2</v>
      </c>
      <c r="S95" s="251">
        <f t="shared" si="30"/>
        <v>0</v>
      </c>
      <c r="T95" s="250">
        <f t="shared" si="30"/>
        <v>133</v>
      </c>
      <c r="U95" s="170">
        <f t="shared" si="30"/>
        <v>133</v>
      </c>
      <c r="V95" s="170">
        <f t="shared" si="30"/>
        <v>114.7</v>
      </c>
      <c r="W95" s="251">
        <f t="shared" si="30"/>
        <v>0</v>
      </c>
      <c r="X95" s="250">
        <f t="shared" si="30"/>
        <v>146.1</v>
      </c>
      <c r="Y95" s="170">
        <f t="shared" si="30"/>
        <v>146.1</v>
      </c>
      <c r="Z95" s="170">
        <f t="shared" si="30"/>
        <v>126.1</v>
      </c>
      <c r="AA95" s="251">
        <f t="shared" si="30"/>
        <v>0</v>
      </c>
      <c r="AB95" s="432"/>
      <c r="IO95" s="1"/>
    </row>
    <row r="96" spans="1:249" s="9" customFormat="1" ht="23.25" customHeight="1" x14ac:dyDescent="0.2">
      <c r="A96" s="426" t="s">
        <v>18</v>
      </c>
      <c r="B96" s="485" t="s">
        <v>16</v>
      </c>
      <c r="C96" s="474" t="s">
        <v>19</v>
      </c>
      <c r="D96" s="344" t="s">
        <v>16</v>
      </c>
      <c r="E96" s="392" t="s">
        <v>30</v>
      </c>
      <c r="F96" s="394" t="s">
        <v>120</v>
      </c>
      <c r="G96" s="378" t="s">
        <v>103</v>
      </c>
      <c r="H96" s="477" t="s">
        <v>46</v>
      </c>
      <c r="I96" s="457" t="s">
        <v>161</v>
      </c>
      <c r="J96" s="457" t="s">
        <v>125</v>
      </c>
      <c r="K96" s="193" t="s">
        <v>14</v>
      </c>
      <c r="L96" s="188">
        <f>M96+O96</f>
        <v>0</v>
      </c>
      <c r="M96" s="194">
        <v>0</v>
      </c>
      <c r="N96" s="194">
        <v>0</v>
      </c>
      <c r="O96" s="195">
        <v>0</v>
      </c>
      <c r="P96" s="188">
        <f>Q96+S96</f>
        <v>0</v>
      </c>
      <c r="Q96" s="196">
        <v>0</v>
      </c>
      <c r="R96" s="194">
        <v>0</v>
      </c>
      <c r="S96" s="195">
        <v>0</v>
      </c>
      <c r="T96" s="188">
        <f>U96+W96</f>
        <v>0</v>
      </c>
      <c r="U96" s="194">
        <v>0</v>
      </c>
      <c r="V96" s="194">
        <v>0</v>
      </c>
      <c r="W96" s="195">
        <v>0</v>
      </c>
      <c r="X96" s="188">
        <v>0</v>
      </c>
      <c r="Y96" s="194">
        <v>0</v>
      </c>
      <c r="Z96" s="194">
        <v>0</v>
      </c>
      <c r="AA96" s="195">
        <v>0</v>
      </c>
      <c r="AB96" s="93"/>
      <c r="IO96" s="1"/>
    </row>
    <row r="97" spans="1:249" s="9" customFormat="1" ht="23.25" customHeight="1" thickBot="1" x14ac:dyDescent="0.25">
      <c r="A97" s="428"/>
      <c r="B97" s="486"/>
      <c r="C97" s="475"/>
      <c r="D97" s="345"/>
      <c r="E97" s="393"/>
      <c r="F97" s="395"/>
      <c r="G97" s="379"/>
      <c r="H97" s="478"/>
      <c r="I97" s="458"/>
      <c r="J97" s="458"/>
      <c r="K97" s="98" t="s">
        <v>73</v>
      </c>
      <c r="L97" s="160">
        <v>0</v>
      </c>
      <c r="M97" s="166">
        <v>0</v>
      </c>
      <c r="N97" s="166">
        <v>0</v>
      </c>
      <c r="O97" s="162">
        <v>0</v>
      </c>
      <c r="P97" s="163">
        <v>0</v>
      </c>
      <c r="Q97" s="164">
        <v>0</v>
      </c>
      <c r="R97" s="166">
        <v>0</v>
      </c>
      <c r="S97" s="162">
        <v>0</v>
      </c>
      <c r="T97" s="160">
        <v>0</v>
      </c>
      <c r="U97" s="166">
        <v>0</v>
      </c>
      <c r="V97" s="166">
        <v>0</v>
      </c>
      <c r="W97" s="162">
        <v>0</v>
      </c>
      <c r="X97" s="160">
        <v>0</v>
      </c>
      <c r="Y97" s="166">
        <v>0</v>
      </c>
      <c r="Z97" s="166">
        <v>0</v>
      </c>
      <c r="AA97" s="162">
        <v>0</v>
      </c>
      <c r="AB97" s="432"/>
      <c r="IO97" s="1"/>
    </row>
    <row r="98" spans="1:249" s="9" customFormat="1" ht="20.25" customHeight="1" thickBot="1" x14ac:dyDescent="0.25">
      <c r="A98" s="427"/>
      <c r="B98" s="487"/>
      <c r="C98" s="476"/>
      <c r="D98" s="346"/>
      <c r="E98" s="472"/>
      <c r="F98" s="473"/>
      <c r="G98" s="444"/>
      <c r="H98" s="479"/>
      <c r="I98" s="459"/>
      <c r="J98" s="459"/>
      <c r="K98" s="167" t="s">
        <v>9</v>
      </c>
      <c r="L98" s="223">
        <f>L96+L97</f>
        <v>0</v>
      </c>
      <c r="M98" s="224">
        <f>M96+M97</f>
        <v>0</v>
      </c>
      <c r="N98" s="224">
        <f>N96+N97</f>
        <v>0</v>
      </c>
      <c r="O98" s="225">
        <f>O96+O97</f>
        <v>0</v>
      </c>
      <c r="P98" s="223">
        <f t="shared" ref="P98:AA98" si="31">P96+P97</f>
        <v>0</v>
      </c>
      <c r="Q98" s="224">
        <f t="shared" si="31"/>
        <v>0</v>
      </c>
      <c r="R98" s="224">
        <f t="shared" si="31"/>
        <v>0</v>
      </c>
      <c r="S98" s="225">
        <f t="shared" si="31"/>
        <v>0</v>
      </c>
      <c r="T98" s="223">
        <f t="shared" si="31"/>
        <v>0</v>
      </c>
      <c r="U98" s="224">
        <f t="shared" si="31"/>
        <v>0</v>
      </c>
      <c r="V98" s="224">
        <f t="shared" si="31"/>
        <v>0</v>
      </c>
      <c r="W98" s="225">
        <f t="shared" si="31"/>
        <v>0</v>
      </c>
      <c r="X98" s="223">
        <f t="shared" si="31"/>
        <v>0</v>
      </c>
      <c r="Y98" s="224">
        <f t="shared" si="31"/>
        <v>0</v>
      </c>
      <c r="Z98" s="224">
        <f t="shared" si="31"/>
        <v>0</v>
      </c>
      <c r="AA98" s="225">
        <f t="shared" si="31"/>
        <v>0</v>
      </c>
      <c r="AB98" s="432"/>
      <c r="IO98" s="1"/>
    </row>
    <row r="99" spans="1:249" s="9" customFormat="1" ht="28.5" customHeight="1" thickBot="1" x14ac:dyDescent="0.25">
      <c r="A99" s="426" t="s">
        <v>18</v>
      </c>
      <c r="B99" s="373" t="s">
        <v>16</v>
      </c>
      <c r="C99" s="347" t="s">
        <v>19</v>
      </c>
      <c r="D99" s="422" t="s">
        <v>17</v>
      </c>
      <c r="E99" s="452" t="s">
        <v>27</v>
      </c>
      <c r="F99" s="396" t="s">
        <v>120</v>
      </c>
      <c r="G99" s="450" t="s">
        <v>103</v>
      </c>
      <c r="H99" s="367" t="s">
        <v>46</v>
      </c>
      <c r="I99" s="411" t="s">
        <v>161</v>
      </c>
      <c r="J99" s="406" t="s">
        <v>125</v>
      </c>
      <c r="K99" s="172" t="s">
        <v>73</v>
      </c>
      <c r="L99" s="173">
        <f>M99+O99</f>
        <v>2</v>
      </c>
      <c r="M99" s="174">
        <v>2</v>
      </c>
      <c r="N99" s="174">
        <v>0</v>
      </c>
      <c r="O99" s="175">
        <v>0</v>
      </c>
      <c r="P99" s="173">
        <f>Q99+S99</f>
        <v>2.6</v>
      </c>
      <c r="Q99" s="197">
        <v>2.6</v>
      </c>
      <c r="R99" s="174">
        <v>0</v>
      </c>
      <c r="S99" s="175">
        <v>0</v>
      </c>
      <c r="T99" s="173">
        <f>U99+W99</f>
        <v>2.8</v>
      </c>
      <c r="U99" s="174">
        <v>2.8</v>
      </c>
      <c r="V99" s="174">
        <v>0</v>
      </c>
      <c r="W99" s="175">
        <v>0</v>
      </c>
      <c r="X99" s="173">
        <f>Y99+AA99</f>
        <v>3</v>
      </c>
      <c r="Y99" s="174">
        <v>3</v>
      </c>
      <c r="Z99" s="174">
        <v>0</v>
      </c>
      <c r="AA99" s="175">
        <v>0</v>
      </c>
      <c r="AB99" s="93"/>
      <c r="IO99" s="1"/>
    </row>
    <row r="100" spans="1:249" s="9" customFormat="1" ht="33.75" customHeight="1" thickBot="1" x14ac:dyDescent="0.25">
      <c r="A100" s="427"/>
      <c r="B100" s="374"/>
      <c r="C100" s="348"/>
      <c r="D100" s="423"/>
      <c r="E100" s="453"/>
      <c r="F100" s="397"/>
      <c r="G100" s="451"/>
      <c r="H100" s="368"/>
      <c r="I100" s="455"/>
      <c r="J100" s="408"/>
      <c r="K100" s="176" t="s">
        <v>9</v>
      </c>
      <c r="L100" s="223">
        <f>L99</f>
        <v>2</v>
      </c>
      <c r="M100" s="224">
        <f>M99</f>
        <v>2</v>
      </c>
      <c r="N100" s="224">
        <f>N99</f>
        <v>0</v>
      </c>
      <c r="O100" s="225">
        <f>O99</f>
        <v>0</v>
      </c>
      <c r="P100" s="223">
        <f t="shared" ref="P100:AA100" si="32">P99</f>
        <v>2.6</v>
      </c>
      <c r="Q100" s="224">
        <f t="shared" si="32"/>
        <v>2.6</v>
      </c>
      <c r="R100" s="224">
        <f t="shared" si="32"/>
        <v>0</v>
      </c>
      <c r="S100" s="225">
        <f t="shared" si="32"/>
        <v>0</v>
      </c>
      <c r="T100" s="250">
        <f t="shared" si="32"/>
        <v>2.8</v>
      </c>
      <c r="U100" s="170">
        <f t="shared" si="32"/>
        <v>2.8</v>
      </c>
      <c r="V100" s="170">
        <f t="shared" si="32"/>
        <v>0</v>
      </c>
      <c r="W100" s="251">
        <f t="shared" si="32"/>
        <v>0</v>
      </c>
      <c r="X100" s="223">
        <f t="shared" si="32"/>
        <v>3</v>
      </c>
      <c r="Y100" s="224">
        <f t="shared" si="32"/>
        <v>3</v>
      </c>
      <c r="Z100" s="224">
        <f t="shared" si="32"/>
        <v>0</v>
      </c>
      <c r="AA100" s="225">
        <f t="shared" si="32"/>
        <v>0</v>
      </c>
      <c r="AB100" s="93"/>
      <c r="IO100" s="1"/>
    </row>
    <row r="101" spans="1:249" s="9" customFormat="1" ht="21.75" customHeight="1" thickBot="1" x14ac:dyDescent="0.25">
      <c r="A101" s="84" t="s">
        <v>18</v>
      </c>
      <c r="B101" s="86" t="s">
        <v>16</v>
      </c>
      <c r="C101" s="87" t="s">
        <v>19</v>
      </c>
      <c r="D101" s="341" t="s">
        <v>112</v>
      </c>
      <c r="E101" s="341"/>
      <c r="F101" s="341"/>
      <c r="G101" s="341"/>
      <c r="H101" s="341"/>
      <c r="I101" s="341"/>
      <c r="J101" s="342"/>
      <c r="K101" s="343"/>
      <c r="L101" s="180">
        <f t="shared" ref="L101:AA101" si="33">L95+L98+L100</f>
        <v>105.2</v>
      </c>
      <c r="M101" s="182">
        <f t="shared" si="33"/>
        <v>105.2</v>
      </c>
      <c r="N101" s="182">
        <f t="shared" si="33"/>
        <v>92.9</v>
      </c>
      <c r="O101" s="183">
        <f t="shared" si="33"/>
        <v>0</v>
      </c>
      <c r="P101" s="180">
        <f t="shared" si="33"/>
        <v>122.6</v>
      </c>
      <c r="Q101" s="182">
        <f t="shared" si="33"/>
        <v>122.6</v>
      </c>
      <c r="R101" s="182">
        <f t="shared" si="33"/>
        <v>104.2</v>
      </c>
      <c r="S101" s="183">
        <f t="shared" si="33"/>
        <v>0</v>
      </c>
      <c r="T101" s="180">
        <f t="shared" si="33"/>
        <v>135.80000000000001</v>
      </c>
      <c r="U101" s="182">
        <f t="shared" si="33"/>
        <v>135.80000000000001</v>
      </c>
      <c r="V101" s="182">
        <f t="shared" si="33"/>
        <v>114.7</v>
      </c>
      <c r="W101" s="183">
        <f t="shared" si="33"/>
        <v>0</v>
      </c>
      <c r="X101" s="180">
        <f t="shared" si="33"/>
        <v>149.1</v>
      </c>
      <c r="Y101" s="182">
        <f t="shared" si="33"/>
        <v>149.1</v>
      </c>
      <c r="Z101" s="182">
        <f t="shared" si="33"/>
        <v>126.1</v>
      </c>
      <c r="AA101" s="183">
        <f t="shared" si="33"/>
        <v>0</v>
      </c>
      <c r="AB101" s="184"/>
      <c r="IO101" s="1"/>
    </row>
    <row r="102" spans="1:249" ht="21" customHeight="1" thickBot="1" x14ac:dyDescent="0.25">
      <c r="A102" s="84" t="s">
        <v>18</v>
      </c>
      <c r="B102" s="227" t="s">
        <v>16</v>
      </c>
      <c r="C102" s="228" t="s">
        <v>20</v>
      </c>
      <c r="D102" s="357" t="s">
        <v>36</v>
      </c>
      <c r="E102" s="358"/>
      <c r="F102" s="358"/>
      <c r="G102" s="358"/>
      <c r="H102" s="358"/>
      <c r="I102" s="358"/>
      <c r="J102" s="358"/>
      <c r="K102" s="358"/>
      <c r="L102" s="358"/>
      <c r="M102" s="358"/>
      <c r="N102" s="358"/>
      <c r="O102" s="358"/>
      <c r="P102" s="358"/>
      <c r="Q102" s="358"/>
      <c r="R102" s="358"/>
      <c r="S102" s="358"/>
      <c r="T102" s="358"/>
      <c r="U102" s="358"/>
      <c r="V102" s="358"/>
      <c r="W102" s="358"/>
      <c r="X102" s="358"/>
      <c r="Y102" s="358"/>
      <c r="Z102" s="358"/>
      <c r="AA102" s="359"/>
      <c r="AB102" s="229"/>
    </row>
    <row r="103" spans="1:249" ht="19.5" customHeight="1" x14ac:dyDescent="0.2">
      <c r="A103" s="429" t="s">
        <v>18</v>
      </c>
      <c r="B103" s="365" t="s">
        <v>16</v>
      </c>
      <c r="C103" s="371" t="s">
        <v>20</v>
      </c>
      <c r="D103" s="369" t="s">
        <v>11</v>
      </c>
      <c r="E103" s="445" t="s">
        <v>32</v>
      </c>
      <c r="F103" s="355" t="s">
        <v>120</v>
      </c>
      <c r="G103" s="409" t="s">
        <v>103</v>
      </c>
      <c r="H103" s="363" t="s">
        <v>47</v>
      </c>
      <c r="I103" s="386" t="s">
        <v>162</v>
      </c>
      <c r="J103" s="403" t="s">
        <v>129</v>
      </c>
      <c r="K103" s="128" t="s">
        <v>13</v>
      </c>
      <c r="L103" s="129">
        <f>M103+O103</f>
        <v>101.6</v>
      </c>
      <c r="M103" s="150">
        <v>101.6</v>
      </c>
      <c r="N103" s="150">
        <v>85.2</v>
      </c>
      <c r="O103" s="131">
        <v>0</v>
      </c>
      <c r="P103" s="252">
        <f>Q103+S103</f>
        <v>127.8</v>
      </c>
      <c r="Q103" s="253">
        <v>127.8</v>
      </c>
      <c r="R103" s="132">
        <v>105.7</v>
      </c>
      <c r="S103" s="131">
        <v>0</v>
      </c>
      <c r="T103" s="129">
        <f>U103+W103</f>
        <v>142</v>
      </c>
      <c r="U103" s="150">
        <v>142</v>
      </c>
      <c r="V103" s="150">
        <v>116.3</v>
      </c>
      <c r="W103" s="131">
        <v>0</v>
      </c>
      <c r="X103" s="129">
        <f>Y103+AA103</f>
        <v>156.4</v>
      </c>
      <c r="Y103" s="150">
        <v>156.4</v>
      </c>
      <c r="Z103" s="150">
        <v>127.9</v>
      </c>
      <c r="AA103" s="131">
        <v>0</v>
      </c>
      <c r="AB103" s="230"/>
    </row>
    <row r="104" spans="1:249" ht="18" customHeight="1" x14ac:dyDescent="0.2">
      <c r="A104" s="430"/>
      <c r="B104" s="366"/>
      <c r="C104" s="372"/>
      <c r="D104" s="370"/>
      <c r="E104" s="446"/>
      <c r="F104" s="356"/>
      <c r="G104" s="410"/>
      <c r="H104" s="364"/>
      <c r="I104" s="387"/>
      <c r="J104" s="404"/>
      <c r="K104" s="231" t="s">
        <v>73</v>
      </c>
      <c r="L104" s="186">
        <f t="shared" ref="L104:L106" si="34">M104+O104</f>
        <v>0</v>
      </c>
      <c r="M104" s="207">
        <v>0</v>
      </c>
      <c r="N104" s="207">
        <v>0</v>
      </c>
      <c r="O104" s="208">
        <v>0</v>
      </c>
      <c r="P104" s="206">
        <v>0</v>
      </c>
      <c r="Q104" s="207">
        <v>0</v>
      </c>
      <c r="R104" s="207">
        <v>0</v>
      </c>
      <c r="S104" s="208">
        <v>0</v>
      </c>
      <c r="T104" s="206">
        <v>0</v>
      </c>
      <c r="U104" s="207">
        <v>0</v>
      </c>
      <c r="V104" s="207">
        <v>0</v>
      </c>
      <c r="W104" s="208">
        <v>0</v>
      </c>
      <c r="X104" s="206">
        <v>0</v>
      </c>
      <c r="Y104" s="207">
        <v>0</v>
      </c>
      <c r="Z104" s="207">
        <v>0</v>
      </c>
      <c r="AA104" s="156">
        <v>0</v>
      </c>
      <c r="AB104" s="230"/>
    </row>
    <row r="105" spans="1:249" ht="21" customHeight="1" x14ac:dyDescent="0.2">
      <c r="A105" s="430"/>
      <c r="B105" s="366"/>
      <c r="C105" s="372"/>
      <c r="D105" s="370"/>
      <c r="E105" s="446"/>
      <c r="F105" s="356"/>
      <c r="G105" s="410"/>
      <c r="H105" s="364"/>
      <c r="I105" s="387"/>
      <c r="J105" s="404"/>
      <c r="K105" s="232" t="s">
        <v>14</v>
      </c>
      <c r="L105" s="206">
        <f>M105+O105</f>
        <v>0</v>
      </c>
      <c r="M105" s="155">
        <v>0</v>
      </c>
      <c r="N105" s="155">
        <v>0</v>
      </c>
      <c r="O105" s="210">
        <v>0</v>
      </c>
      <c r="P105" s="157">
        <f>Q105+S105</f>
        <v>0</v>
      </c>
      <c r="Q105" s="155">
        <v>0</v>
      </c>
      <c r="R105" s="155">
        <v>0</v>
      </c>
      <c r="S105" s="210">
        <v>0</v>
      </c>
      <c r="T105" s="157">
        <f>U105+W105</f>
        <v>0</v>
      </c>
      <c r="U105" s="155">
        <v>0</v>
      </c>
      <c r="V105" s="155">
        <v>0</v>
      </c>
      <c r="W105" s="210">
        <v>0</v>
      </c>
      <c r="X105" s="157">
        <f>Y105+AA105</f>
        <v>0</v>
      </c>
      <c r="Y105" s="155">
        <v>0</v>
      </c>
      <c r="Z105" s="155">
        <v>0</v>
      </c>
      <c r="AA105" s="208">
        <v>0</v>
      </c>
      <c r="AB105" s="230"/>
    </row>
    <row r="106" spans="1:249" ht="21" customHeight="1" thickBot="1" x14ac:dyDescent="0.25">
      <c r="A106" s="430"/>
      <c r="B106" s="366"/>
      <c r="C106" s="372"/>
      <c r="D106" s="370"/>
      <c r="E106" s="446"/>
      <c r="F106" s="356"/>
      <c r="G106" s="410"/>
      <c r="H106" s="364"/>
      <c r="I106" s="387"/>
      <c r="J106" s="404"/>
      <c r="K106" s="133" t="s">
        <v>74</v>
      </c>
      <c r="L106" s="134">
        <f t="shared" si="34"/>
        <v>0</v>
      </c>
      <c r="M106" s="187">
        <v>0</v>
      </c>
      <c r="N106" s="187">
        <v>0</v>
      </c>
      <c r="O106" s="212">
        <v>0</v>
      </c>
      <c r="P106" s="137">
        <v>0</v>
      </c>
      <c r="Q106" s="138">
        <v>0</v>
      </c>
      <c r="R106" s="187">
        <v>0</v>
      </c>
      <c r="S106" s="212">
        <v>0</v>
      </c>
      <c r="T106" s="137">
        <f>U106+W106</f>
        <v>0</v>
      </c>
      <c r="U106" s="187">
        <v>0</v>
      </c>
      <c r="V106" s="187">
        <v>0</v>
      </c>
      <c r="W106" s="212">
        <v>0</v>
      </c>
      <c r="X106" s="137">
        <v>0</v>
      </c>
      <c r="Y106" s="187">
        <v>0</v>
      </c>
      <c r="Z106" s="187">
        <v>0</v>
      </c>
      <c r="AA106" s="136">
        <v>0</v>
      </c>
      <c r="AB106" s="433"/>
    </row>
    <row r="107" spans="1:249" ht="20.25" customHeight="1" thickBot="1" x14ac:dyDescent="0.25">
      <c r="A107" s="430"/>
      <c r="B107" s="366"/>
      <c r="C107" s="372"/>
      <c r="D107" s="370"/>
      <c r="E107" s="446"/>
      <c r="F107" s="356"/>
      <c r="G107" s="410"/>
      <c r="H107" s="364"/>
      <c r="I107" s="387"/>
      <c r="J107" s="405"/>
      <c r="K107" s="233" t="s">
        <v>9</v>
      </c>
      <c r="L107" s="190">
        <f>SUM(L103:L106)</f>
        <v>101.6</v>
      </c>
      <c r="M107" s="191">
        <f t="shared" ref="M107:AA107" si="35">SUM(M103:M106)</f>
        <v>101.6</v>
      </c>
      <c r="N107" s="191">
        <f t="shared" si="35"/>
        <v>85.2</v>
      </c>
      <c r="O107" s="192">
        <f t="shared" si="35"/>
        <v>0</v>
      </c>
      <c r="P107" s="190">
        <f t="shared" si="35"/>
        <v>127.8</v>
      </c>
      <c r="Q107" s="191">
        <f t="shared" si="35"/>
        <v>127.8</v>
      </c>
      <c r="R107" s="191">
        <f t="shared" si="35"/>
        <v>105.7</v>
      </c>
      <c r="S107" s="192">
        <f t="shared" si="35"/>
        <v>0</v>
      </c>
      <c r="T107" s="190">
        <f t="shared" si="35"/>
        <v>142</v>
      </c>
      <c r="U107" s="191">
        <f t="shared" si="35"/>
        <v>142</v>
      </c>
      <c r="V107" s="191">
        <f t="shared" si="35"/>
        <v>116.3</v>
      </c>
      <c r="W107" s="192">
        <f t="shared" si="35"/>
        <v>0</v>
      </c>
      <c r="X107" s="190">
        <f t="shared" si="35"/>
        <v>156.4</v>
      </c>
      <c r="Y107" s="191">
        <f t="shared" si="35"/>
        <v>156.4</v>
      </c>
      <c r="Z107" s="191">
        <f t="shared" si="35"/>
        <v>127.9</v>
      </c>
      <c r="AA107" s="192">
        <f t="shared" si="35"/>
        <v>0</v>
      </c>
      <c r="AB107" s="433"/>
    </row>
    <row r="108" spans="1:249" ht="21.75" customHeight="1" x14ac:dyDescent="0.2">
      <c r="A108" s="429" t="s">
        <v>18</v>
      </c>
      <c r="B108" s="388" t="s">
        <v>16</v>
      </c>
      <c r="C108" s="375" t="s">
        <v>20</v>
      </c>
      <c r="D108" s="380" t="s">
        <v>16</v>
      </c>
      <c r="E108" s="383" t="s">
        <v>30</v>
      </c>
      <c r="F108" s="360" t="s">
        <v>120</v>
      </c>
      <c r="G108" s="466" t="s">
        <v>103</v>
      </c>
      <c r="H108" s="349" t="s">
        <v>47</v>
      </c>
      <c r="I108" s="352" t="s">
        <v>162</v>
      </c>
      <c r="J108" s="352" t="s">
        <v>125</v>
      </c>
      <c r="K108" s="234" t="s">
        <v>14</v>
      </c>
      <c r="L108" s="188">
        <f>M108+O108</f>
        <v>2</v>
      </c>
      <c r="M108" s="194">
        <v>2</v>
      </c>
      <c r="N108" s="194">
        <v>0</v>
      </c>
      <c r="O108" s="195">
        <v>0</v>
      </c>
      <c r="P108" s="188">
        <f>Q108+S108</f>
        <v>0</v>
      </c>
      <c r="Q108" s="196">
        <v>0</v>
      </c>
      <c r="R108" s="194">
        <v>0</v>
      </c>
      <c r="S108" s="195">
        <v>0</v>
      </c>
      <c r="T108" s="188">
        <f>U108+W108</f>
        <v>0</v>
      </c>
      <c r="U108" s="194">
        <v>0</v>
      </c>
      <c r="V108" s="194">
        <v>0</v>
      </c>
      <c r="W108" s="195">
        <v>0</v>
      </c>
      <c r="X108" s="188">
        <v>0</v>
      </c>
      <c r="Y108" s="194">
        <v>0</v>
      </c>
      <c r="Z108" s="194">
        <v>0</v>
      </c>
      <c r="AA108" s="195">
        <v>0</v>
      </c>
      <c r="AB108" s="230"/>
    </row>
    <row r="109" spans="1:249" ht="23.25" customHeight="1" thickBot="1" x14ac:dyDescent="0.25">
      <c r="A109" s="430"/>
      <c r="B109" s="389"/>
      <c r="C109" s="376"/>
      <c r="D109" s="381"/>
      <c r="E109" s="384"/>
      <c r="F109" s="361"/>
      <c r="G109" s="467"/>
      <c r="H109" s="350"/>
      <c r="I109" s="353"/>
      <c r="J109" s="353"/>
      <c r="K109" s="133" t="s">
        <v>73</v>
      </c>
      <c r="L109" s="160">
        <v>0</v>
      </c>
      <c r="M109" s="166">
        <v>0</v>
      </c>
      <c r="N109" s="166">
        <v>0</v>
      </c>
      <c r="O109" s="162">
        <v>0</v>
      </c>
      <c r="P109" s="163">
        <v>0</v>
      </c>
      <c r="Q109" s="164">
        <v>0</v>
      </c>
      <c r="R109" s="166">
        <v>0</v>
      </c>
      <c r="S109" s="162">
        <v>0</v>
      </c>
      <c r="T109" s="160">
        <v>0</v>
      </c>
      <c r="U109" s="166">
        <v>0</v>
      </c>
      <c r="V109" s="166">
        <v>0</v>
      </c>
      <c r="W109" s="162">
        <v>0</v>
      </c>
      <c r="X109" s="160">
        <v>0</v>
      </c>
      <c r="Y109" s="166">
        <v>0</v>
      </c>
      <c r="Z109" s="166">
        <v>0</v>
      </c>
      <c r="AA109" s="162">
        <v>0</v>
      </c>
      <c r="AB109" s="433"/>
    </row>
    <row r="110" spans="1:249" ht="21" customHeight="1" thickBot="1" x14ac:dyDescent="0.25">
      <c r="A110" s="431"/>
      <c r="B110" s="390"/>
      <c r="C110" s="377"/>
      <c r="D110" s="382"/>
      <c r="E110" s="385"/>
      <c r="F110" s="362"/>
      <c r="G110" s="468"/>
      <c r="H110" s="351"/>
      <c r="I110" s="354"/>
      <c r="J110" s="354"/>
      <c r="K110" s="235" t="s">
        <v>9</v>
      </c>
      <c r="L110" s="177">
        <f>L108+L109</f>
        <v>2</v>
      </c>
      <c r="M110" s="178">
        <f>M108+M109</f>
        <v>2</v>
      </c>
      <c r="N110" s="178">
        <f>N108+N109</f>
        <v>0</v>
      </c>
      <c r="O110" s="179">
        <f>O108+O109</f>
        <v>0</v>
      </c>
      <c r="P110" s="177">
        <f t="shared" ref="P110:AA110" si="36">P108+P109</f>
        <v>0</v>
      </c>
      <c r="Q110" s="178">
        <f t="shared" si="36"/>
        <v>0</v>
      </c>
      <c r="R110" s="178">
        <f t="shared" si="36"/>
        <v>0</v>
      </c>
      <c r="S110" s="179">
        <f t="shared" si="36"/>
        <v>0</v>
      </c>
      <c r="T110" s="177">
        <f t="shared" si="36"/>
        <v>0</v>
      </c>
      <c r="U110" s="178">
        <f t="shared" si="36"/>
        <v>0</v>
      </c>
      <c r="V110" s="178">
        <f t="shared" si="36"/>
        <v>0</v>
      </c>
      <c r="W110" s="179">
        <f t="shared" si="36"/>
        <v>0</v>
      </c>
      <c r="X110" s="177">
        <f t="shared" si="36"/>
        <v>0</v>
      </c>
      <c r="Y110" s="178">
        <f t="shared" si="36"/>
        <v>0</v>
      </c>
      <c r="Z110" s="178">
        <f t="shared" si="36"/>
        <v>0</v>
      </c>
      <c r="AA110" s="179">
        <f t="shared" si="36"/>
        <v>0</v>
      </c>
      <c r="AB110" s="433"/>
    </row>
    <row r="111" spans="1:249" ht="24" customHeight="1" thickBot="1" x14ac:dyDescent="0.25">
      <c r="A111" s="429" t="s">
        <v>18</v>
      </c>
      <c r="B111" s="365" t="s">
        <v>16</v>
      </c>
      <c r="C111" s="371" t="s">
        <v>20</v>
      </c>
      <c r="D111" s="369" t="s">
        <v>17</v>
      </c>
      <c r="E111" s="445" t="s">
        <v>27</v>
      </c>
      <c r="F111" s="355" t="s">
        <v>120</v>
      </c>
      <c r="G111" s="409" t="s">
        <v>103</v>
      </c>
      <c r="H111" s="363" t="s">
        <v>47</v>
      </c>
      <c r="I111" s="386" t="s">
        <v>162</v>
      </c>
      <c r="J111" s="403" t="s">
        <v>153</v>
      </c>
      <c r="K111" s="236" t="s">
        <v>73</v>
      </c>
      <c r="L111" s="173">
        <f>M111+O111</f>
        <v>3</v>
      </c>
      <c r="M111" s="174">
        <v>3</v>
      </c>
      <c r="N111" s="174">
        <v>1</v>
      </c>
      <c r="O111" s="175">
        <v>0</v>
      </c>
      <c r="P111" s="173">
        <f>Q111+S111</f>
        <v>2.7</v>
      </c>
      <c r="Q111" s="197">
        <v>2.7</v>
      </c>
      <c r="R111" s="174">
        <v>0</v>
      </c>
      <c r="S111" s="175">
        <v>0</v>
      </c>
      <c r="T111" s="173">
        <f>U111+W111</f>
        <v>2.7</v>
      </c>
      <c r="U111" s="174">
        <v>2.7</v>
      </c>
      <c r="V111" s="174">
        <v>0</v>
      </c>
      <c r="W111" s="175">
        <v>0</v>
      </c>
      <c r="X111" s="173">
        <f>Y111+AA111</f>
        <v>2.7</v>
      </c>
      <c r="Y111" s="174">
        <v>2.7</v>
      </c>
      <c r="Z111" s="174">
        <v>0</v>
      </c>
      <c r="AA111" s="175">
        <v>0</v>
      </c>
      <c r="AB111" s="230"/>
    </row>
    <row r="112" spans="1:249" ht="35.25" customHeight="1" thickBot="1" x14ac:dyDescent="0.25">
      <c r="A112" s="431"/>
      <c r="B112" s="537"/>
      <c r="C112" s="538"/>
      <c r="D112" s="401"/>
      <c r="E112" s="465"/>
      <c r="F112" s="402"/>
      <c r="G112" s="464"/>
      <c r="H112" s="415"/>
      <c r="I112" s="469"/>
      <c r="J112" s="405"/>
      <c r="K112" s="237" t="s">
        <v>9</v>
      </c>
      <c r="L112" s="177">
        <f>L111</f>
        <v>3</v>
      </c>
      <c r="M112" s="178">
        <f>M111</f>
        <v>3</v>
      </c>
      <c r="N112" s="178">
        <f>N111</f>
        <v>1</v>
      </c>
      <c r="O112" s="179">
        <f>O111</f>
        <v>0</v>
      </c>
      <c r="P112" s="177">
        <f t="shared" ref="P112:AA112" si="37">P111</f>
        <v>2.7</v>
      </c>
      <c r="Q112" s="178">
        <f t="shared" si="37"/>
        <v>2.7</v>
      </c>
      <c r="R112" s="178">
        <f t="shared" si="37"/>
        <v>0</v>
      </c>
      <c r="S112" s="179">
        <f t="shared" si="37"/>
        <v>0</v>
      </c>
      <c r="T112" s="177">
        <f t="shared" si="37"/>
        <v>2.7</v>
      </c>
      <c r="U112" s="178">
        <f t="shared" si="37"/>
        <v>2.7</v>
      </c>
      <c r="V112" s="178">
        <f t="shared" si="37"/>
        <v>0</v>
      </c>
      <c r="W112" s="179">
        <f t="shared" si="37"/>
        <v>0</v>
      </c>
      <c r="X112" s="177">
        <f t="shared" si="37"/>
        <v>2.7</v>
      </c>
      <c r="Y112" s="178">
        <f t="shared" si="37"/>
        <v>2.7</v>
      </c>
      <c r="Z112" s="178">
        <f t="shared" si="37"/>
        <v>0</v>
      </c>
      <c r="AA112" s="179">
        <f t="shared" si="37"/>
        <v>0</v>
      </c>
      <c r="AB112" s="230"/>
    </row>
    <row r="113" spans="1:249" ht="19.5" customHeight="1" thickBot="1" x14ac:dyDescent="0.25">
      <c r="A113" s="84" t="s">
        <v>18</v>
      </c>
      <c r="B113" s="254" t="s">
        <v>16</v>
      </c>
      <c r="C113" s="228" t="s">
        <v>20</v>
      </c>
      <c r="D113" s="398" t="s">
        <v>112</v>
      </c>
      <c r="E113" s="398"/>
      <c r="F113" s="398"/>
      <c r="G113" s="398"/>
      <c r="H113" s="398"/>
      <c r="I113" s="398"/>
      <c r="J113" s="399"/>
      <c r="K113" s="400"/>
      <c r="L113" s="238">
        <f t="shared" ref="L113:AA113" si="38">L107+L110+L112</f>
        <v>106.6</v>
      </c>
      <c r="M113" s="239">
        <f t="shared" si="38"/>
        <v>106.6</v>
      </c>
      <c r="N113" s="239">
        <f t="shared" si="38"/>
        <v>86.2</v>
      </c>
      <c r="O113" s="240">
        <f t="shared" si="38"/>
        <v>0</v>
      </c>
      <c r="P113" s="238">
        <f t="shared" si="38"/>
        <v>130.5</v>
      </c>
      <c r="Q113" s="255">
        <f t="shared" si="38"/>
        <v>130.5</v>
      </c>
      <c r="R113" s="255">
        <f t="shared" si="38"/>
        <v>105.7</v>
      </c>
      <c r="S113" s="240">
        <f t="shared" si="38"/>
        <v>0</v>
      </c>
      <c r="T113" s="238">
        <f t="shared" si="38"/>
        <v>144.69999999999999</v>
      </c>
      <c r="U113" s="239">
        <f t="shared" si="38"/>
        <v>144.69999999999999</v>
      </c>
      <c r="V113" s="239">
        <f t="shared" si="38"/>
        <v>116.3</v>
      </c>
      <c r="W113" s="240">
        <f t="shared" si="38"/>
        <v>0</v>
      </c>
      <c r="X113" s="238">
        <f t="shared" si="38"/>
        <v>159.1</v>
      </c>
      <c r="Y113" s="239">
        <f t="shared" si="38"/>
        <v>159.1</v>
      </c>
      <c r="Z113" s="239">
        <f t="shared" si="38"/>
        <v>127.9</v>
      </c>
      <c r="AA113" s="240">
        <f t="shared" si="38"/>
        <v>0</v>
      </c>
      <c r="AB113" s="242"/>
    </row>
    <row r="114" spans="1:249" s="9" customFormat="1" ht="20.25" customHeight="1" thickBot="1" x14ac:dyDescent="0.25">
      <c r="A114" s="84" t="s">
        <v>18</v>
      </c>
      <c r="B114" s="86" t="s">
        <v>16</v>
      </c>
      <c r="C114" s="87" t="s">
        <v>21</v>
      </c>
      <c r="D114" s="418" t="s">
        <v>37</v>
      </c>
      <c r="E114" s="419"/>
      <c r="F114" s="419"/>
      <c r="G114" s="419"/>
      <c r="H114" s="419"/>
      <c r="I114" s="419"/>
      <c r="J114" s="419"/>
      <c r="K114" s="419"/>
      <c r="L114" s="419"/>
      <c r="M114" s="419"/>
      <c r="N114" s="419"/>
      <c r="O114" s="419"/>
      <c r="P114" s="419"/>
      <c r="Q114" s="419"/>
      <c r="R114" s="419"/>
      <c r="S114" s="419"/>
      <c r="T114" s="419"/>
      <c r="U114" s="419"/>
      <c r="V114" s="419"/>
      <c r="W114" s="419"/>
      <c r="X114" s="419"/>
      <c r="Y114" s="419"/>
      <c r="Z114" s="419"/>
      <c r="AA114" s="443"/>
      <c r="AB114" s="77"/>
      <c r="IO114" s="1"/>
    </row>
    <row r="115" spans="1:249" s="9" customFormat="1" ht="19.5" customHeight="1" x14ac:dyDescent="0.2">
      <c r="A115" s="426" t="s">
        <v>18</v>
      </c>
      <c r="B115" s="373" t="s">
        <v>16</v>
      </c>
      <c r="C115" s="347" t="s">
        <v>21</v>
      </c>
      <c r="D115" s="422" t="s">
        <v>11</v>
      </c>
      <c r="E115" s="452" t="s">
        <v>32</v>
      </c>
      <c r="F115" s="396" t="s">
        <v>120</v>
      </c>
      <c r="G115" s="450" t="s">
        <v>103</v>
      </c>
      <c r="H115" s="413" t="s">
        <v>48</v>
      </c>
      <c r="I115" s="411" t="s">
        <v>163</v>
      </c>
      <c r="J115" s="406" t="s">
        <v>130</v>
      </c>
      <c r="K115" s="88" t="s">
        <v>13</v>
      </c>
      <c r="L115" s="129">
        <f>M115+O115</f>
        <v>112.8</v>
      </c>
      <c r="M115" s="150">
        <v>112.8</v>
      </c>
      <c r="N115" s="150">
        <v>99.1</v>
      </c>
      <c r="O115" s="131">
        <v>0</v>
      </c>
      <c r="P115" s="129">
        <f>Q115+S115</f>
        <v>121.5</v>
      </c>
      <c r="Q115" s="152">
        <v>121.5</v>
      </c>
      <c r="R115" s="150">
        <v>105.7</v>
      </c>
      <c r="S115" s="131">
        <v>0</v>
      </c>
      <c r="T115" s="129">
        <f>U115+W115</f>
        <v>132.69999999999999</v>
      </c>
      <c r="U115" s="150">
        <v>132.69999999999999</v>
      </c>
      <c r="V115" s="150">
        <v>116.3</v>
      </c>
      <c r="W115" s="131">
        <v>0</v>
      </c>
      <c r="X115" s="129">
        <f>Y115+AA115</f>
        <v>144.80000000000001</v>
      </c>
      <c r="Y115" s="150">
        <v>144.80000000000001</v>
      </c>
      <c r="Z115" s="150">
        <v>127.9</v>
      </c>
      <c r="AA115" s="131">
        <v>0</v>
      </c>
      <c r="AB115" s="93"/>
      <c r="IO115" s="1"/>
    </row>
    <row r="116" spans="1:249" s="9" customFormat="1" ht="17.25" customHeight="1" x14ac:dyDescent="0.2">
      <c r="A116" s="428"/>
      <c r="B116" s="391"/>
      <c r="C116" s="460"/>
      <c r="D116" s="461"/>
      <c r="E116" s="462"/>
      <c r="F116" s="463"/>
      <c r="G116" s="456"/>
      <c r="H116" s="414"/>
      <c r="I116" s="412"/>
      <c r="J116" s="407"/>
      <c r="K116" s="153" t="s">
        <v>73</v>
      </c>
      <c r="L116" s="186">
        <f t="shared" ref="L116:L118" si="39">M116+O116</f>
        <v>0</v>
      </c>
      <c r="M116" s="207">
        <v>0</v>
      </c>
      <c r="N116" s="207">
        <v>0</v>
      </c>
      <c r="O116" s="208">
        <v>0</v>
      </c>
      <c r="P116" s="206">
        <v>0</v>
      </c>
      <c r="Q116" s="207">
        <v>0</v>
      </c>
      <c r="R116" s="207">
        <v>0</v>
      </c>
      <c r="S116" s="208">
        <v>0</v>
      </c>
      <c r="T116" s="206">
        <v>0</v>
      </c>
      <c r="U116" s="207">
        <v>0</v>
      </c>
      <c r="V116" s="207">
        <v>0</v>
      </c>
      <c r="W116" s="208">
        <v>0</v>
      </c>
      <c r="X116" s="206">
        <v>0</v>
      </c>
      <c r="Y116" s="207">
        <v>0</v>
      </c>
      <c r="Z116" s="207">
        <v>0</v>
      </c>
      <c r="AA116" s="156">
        <v>0</v>
      </c>
      <c r="AB116" s="93"/>
      <c r="IO116" s="1"/>
    </row>
    <row r="117" spans="1:249" s="9" customFormat="1" ht="18.75" customHeight="1" x14ac:dyDescent="0.2">
      <c r="A117" s="428"/>
      <c r="B117" s="391"/>
      <c r="C117" s="460"/>
      <c r="D117" s="461"/>
      <c r="E117" s="462"/>
      <c r="F117" s="463"/>
      <c r="G117" s="456"/>
      <c r="H117" s="414"/>
      <c r="I117" s="412"/>
      <c r="J117" s="407"/>
      <c r="K117" s="205" t="s">
        <v>14</v>
      </c>
      <c r="L117" s="206">
        <f>M117+O117</f>
        <v>0</v>
      </c>
      <c r="M117" s="155">
        <v>0</v>
      </c>
      <c r="N117" s="155">
        <v>0</v>
      </c>
      <c r="O117" s="210">
        <v>0</v>
      </c>
      <c r="P117" s="157">
        <f>Q117+S117</f>
        <v>0</v>
      </c>
      <c r="Q117" s="155">
        <v>0</v>
      </c>
      <c r="R117" s="155">
        <v>0</v>
      </c>
      <c r="S117" s="210">
        <v>0</v>
      </c>
      <c r="T117" s="157">
        <f>U117+W117</f>
        <v>0</v>
      </c>
      <c r="U117" s="155">
        <v>0</v>
      </c>
      <c r="V117" s="155">
        <v>0</v>
      </c>
      <c r="W117" s="210">
        <v>0</v>
      </c>
      <c r="X117" s="157">
        <f>Y117+AA117</f>
        <v>0</v>
      </c>
      <c r="Y117" s="155">
        <v>0</v>
      </c>
      <c r="Z117" s="155">
        <v>0</v>
      </c>
      <c r="AA117" s="208">
        <v>0</v>
      </c>
      <c r="AB117" s="93"/>
      <c r="IO117" s="1"/>
    </row>
    <row r="118" spans="1:249" s="9" customFormat="1" ht="20.25" customHeight="1" thickBot="1" x14ac:dyDescent="0.25">
      <c r="A118" s="428"/>
      <c r="B118" s="391"/>
      <c r="C118" s="460"/>
      <c r="D118" s="461"/>
      <c r="E118" s="462"/>
      <c r="F118" s="463"/>
      <c r="G118" s="456"/>
      <c r="H118" s="414"/>
      <c r="I118" s="412"/>
      <c r="J118" s="407"/>
      <c r="K118" s="98" t="s">
        <v>74</v>
      </c>
      <c r="L118" s="134">
        <f t="shared" si="39"/>
        <v>0</v>
      </c>
      <c r="M118" s="187">
        <v>0</v>
      </c>
      <c r="N118" s="187">
        <v>0</v>
      </c>
      <c r="O118" s="212">
        <v>0</v>
      </c>
      <c r="P118" s="137">
        <v>0</v>
      </c>
      <c r="Q118" s="138">
        <v>0</v>
      </c>
      <c r="R118" s="187">
        <v>0</v>
      </c>
      <c r="S118" s="212">
        <v>0</v>
      </c>
      <c r="T118" s="137">
        <f>U118+W118</f>
        <v>0</v>
      </c>
      <c r="U118" s="187">
        <v>0</v>
      </c>
      <c r="V118" s="187">
        <v>0</v>
      </c>
      <c r="W118" s="212">
        <v>0</v>
      </c>
      <c r="X118" s="137">
        <v>0</v>
      </c>
      <c r="Y118" s="187">
        <v>0</v>
      </c>
      <c r="Z118" s="187">
        <v>0</v>
      </c>
      <c r="AA118" s="136">
        <v>0</v>
      </c>
      <c r="AB118" s="432"/>
      <c r="IO118" s="1"/>
    </row>
    <row r="119" spans="1:249" s="9" customFormat="1" ht="21.75" customHeight="1" thickBot="1" x14ac:dyDescent="0.25">
      <c r="A119" s="428"/>
      <c r="B119" s="391"/>
      <c r="C119" s="460"/>
      <c r="D119" s="461"/>
      <c r="E119" s="462"/>
      <c r="F119" s="463"/>
      <c r="G119" s="456"/>
      <c r="H119" s="414"/>
      <c r="I119" s="412"/>
      <c r="J119" s="408"/>
      <c r="K119" s="189" t="s">
        <v>9</v>
      </c>
      <c r="L119" s="190">
        <f>SUM(L115:L118)</f>
        <v>112.8</v>
      </c>
      <c r="M119" s="191">
        <f t="shared" ref="M119:AA119" si="40">SUM(M115:M118)</f>
        <v>112.8</v>
      </c>
      <c r="N119" s="191">
        <f t="shared" si="40"/>
        <v>99.1</v>
      </c>
      <c r="O119" s="192">
        <f t="shared" si="40"/>
        <v>0</v>
      </c>
      <c r="P119" s="190">
        <f t="shared" si="40"/>
        <v>121.5</v>
      </c>
      <c r="Q119" s="191">
        <f t="shared" si="40"/>
        <v>121.5</v>
      </c>
      <c r="R119" s="191">
        <f t="shared" si="40"/>
        <v>105.7</v>
      </c>
      <c r="S119" s="192">
        <f t="shared" si="40"/>
        <v>0</v>
      </c>
      <c r="T119" s="190">
        <f t="shared" si="40"/>
        <v>132.69999999999999</v>
      </c>
      <c r="U119" s="191">
        <f t="shared" si="40"/>
        <v>132.69999999999999</v>
      </c>
      <c r="V119" s="191">
        <f t="shared" si="40"/>
        <v>116.3</v>
      </c>
      <c r="W119" s="192">
        <f t="shared" si="40"/>
        <v>0</v>
      </c>
      <c r="X119" s="190">
        <f t="shared" si="40"/>
        <v>144.80000000000001</v>
      </c>
      <c r="Y119" s="191">
        <f t="shared" si="40"/>
        <v>144.80000000000001</v>
      </c>
      <c r="Z119" s="191">
        <f t="shared" si="40"/>
        <v>127.9</v>
      </c>
      <c r="AA119" s="192">
        <f t="shared" si="40"/>
        <v>0</v>
      </c>
      <c r="AB119" s="432"/>
      <c r="IO119" s="1"/>
    </row>
    <row r="120" spans="1:249" s="9" customFormat="1" ht="21" customHeight="1" x14ac:dyDescent="0.2">
      <c r="A120" s="426" t="s">
        <v>18</v>
      </c>
      <c r="B120" s="485" t="s">
        <v>16</v>
      </c>
      <c r="C120" s="474" t="s">
        <v>21</v>
      </c>
      <c r="D120" s="344" t="s">
        <v>16</v>
      </c>
      <c r="E120" s="392" t="s">
        <v>30</v>
      </c>
      <c r="F120" s="394" t="s">
        <v>120</v>
      </c>
      <c r="G120" s="378" t="s">
        <v>103</v>
      </c>
      <c r="H120" s="413" t="s">
        <v>48</v>
      </c>
      <c r="I120" s="457" t="s">
        <v>163</v>
      </c>
      <c r="J120" s="457" t="s">
        <v>125</v>
      </c>
      <c r="K120" s="193" t="s">
        <v>14</v>
      </c>
      <c r="L120" s="188">
        <f>M120+O120</f>
        <v>0</v>
      </c>
      <c r="M120" s="194">
        <v>0</v>
      </c>
      <c r="N120" s="194">
        <v>0</v>
      </c>
      <c r="O120" s="195">
        <v>0</v>
      </c>
      <c r="P120" s="188">
        <f>Q120+S120</f>
        <v>0</v>
      </c>
      <c r="Q120" s="196">
        <v>0</v>
      </c>
      <c r="R120" s="194">
        <v>0</v>
      </c>
      <c r="S120" s="195">
        <v>0</v>
      </c>
      <c r="T120" s="188">
        <f>U120+W120</f>
        <v>0</v>
      </c>
      <c r="U120" s="194">
        <v>0</v>
      </c>
      <c r="V120" s="194">
        <v>0</v>
      </c>
      <c r="W120" s="195">
        <v>0</v>
      </c>
      <c r="X120" s="188">
        <v>0</v>
      </c>
      <c r="Y120" s="194">
        <v>0</v>
      </c>
      <c r="Z120" s="194">
        <v>0</v>
      </c>
      <c r="AA120" s="195">
        <v>0</v>
      </c>
      <c r="AB120" s="93"/>
      <c r="IO120" s="1"/>
    </row>
    <row r="121" spans="1:249" s="9" customFormat="1" ht="20.25" customHeight="1" thickBot="1" x14ac:dyDescent="0.25">
      <c r="A121" s="428"/>
      <c r="B121" s="486"/>
      <c r="C121" s="475"/>
      <c r="D121" s="345"/>
      <c r="E121" s="393"/>
      <c r="F121" s="395"/>
      <c r="G121" s="379"/>
      <c r="H121" s="414"/>
      <c r="I121" s="458"/>
      <c r="J121" s="458"/>
      <c r="K121" s="98" t="s">
        <v>73</v>
      </c>
      <c r="L121" s="160">
        <v>0</v>
      </c>
      <c r="M121" s="166">
        <v>0</v>
      </c>
      <c r="N121" s="166">
        <v>0</v>
      </c>
      <c r="O121" s="162">
        <v>0</v>
      </c>
      <c r="P121" s="163">
        <v>0</v>
      </c>
      <c r="Q121" s="164">
        <v>0</v>
      </c>
      <c r="R121" s="166">
        <v>0</v>
      </c>
      <c r="S121" s="162">
        <v>0</v>
      </c>
      <c r="T121" s="160">
        <v>0</v>
      </c>
      <c r="U121" s="166">
        <v>0</v>
      </c>
      <c r="V121" s="166">
        <v>0</v>
      </c>
      <c r="W121" s="162">
        <v>0</v>
      </c>
      <c r="X121" s="160">
        <v>0</v>
      </c>
      <c r="Y121" s="166">
        <v>0</v>
      </c>
      <c r="Z121" s="166">
        <v>0</v>
      </c>
      <c r="AA121" s="162">
        <v>0</v>
      </c>
      <c r="AB121" s="432"/>
      <c r="IO121" s="1"/>
    </row>
    <row r="122" spans="1:249" s="9" customFormat="1" ht="21" customHeight="1" thickBot="1" x14ac:dyDescent="0.25">
      <c r="A122" s="427"/>
      <c r="B122" s="487"/>
      <c r="C122" s="476"/>
      <c r="D122" s="346"/>
      <c r="E122" s="472"/>
      <c r="F122" s="473"/>
      <c r="G122" s="444"/>
      <c r="H122" s="454"/>
      <c r="I122" s="459"/>
      <c r="J122" s="459"/>
      <c r="K122" s="167" t="s">
        <v>9</v>
      </c>
      <c r="L122" s="190">
        <f>L120+L121</f>
        <v>0</v>
      </c>
      <c r="M122" s="243">
        <f>M120+M121</f>
        <v>0</v>
      </c>
      <c r="N122" s="178">
        <f>N120+N121</f>
        <v>0</v>
      </c>
      <c r="O122" s="179">
        <f>O120+O121</f>
        <v>0</v>
      </c>
      <c r="P122" s="190">
        <f t="shared" ref="P122:AA122" si="41">P120+P121</f>
        <v>0</v>
      </c>
      <c r="Q122" s="191">
        <f t="shared" si="41"/>
        <v>0</v>
      </c>
      <c r="R122" s="244">
        <f t="shared" si="41"/>
        <v>0</v>
      </c>
      <c r="S122" s="179">
        <f t="shared" si="41"/>
        <v>0</v>
      </c>
      <c r="T122" s="190">
        <f t="shared" si="41"/>
        <v>0</v>
      </c>
      <c r="U122" s="243">
        <f t="shared" si="41"/>
        <v>0</v>
      </c>
      <c r="V122" s="178">
        <f t="shared" si="41"/>
        <v>0</v>
      </c>
      <c r="W122" s="179">
        <f t="shared" si="41"/>
        <v>0</v>
      </c>
      <c r="X122" s="177">
        <f t="shared" si="41"/>
        <v>0</v>
      </c>
      <c r="Y122" s="178">
        <f t="shared" si="41"/>
        <v>0</v>
      </c>
      <c r="Z122" s="178">
        <f t="shared" si="41"/>
        <v>0</v>
      </c>
      <c r="AA122" s="179">
        <f t="shared" si="41"/>
        <v>0</v>
      </c>
      <c r="AB122" s="432"/>
      <c r="IO122" s="1"/>
    </row>
    <row r="123" spans="1:249" s="9" customFormat="1" ht="25.5" customHeight="1" thickBot="1" x14ac:dyDescent="0.25">
      <c r="A123" s="426" t="s">
        <v>18</v>
      </c>
      <c r="B123" s="373" t="s">
        <v>16</v>
      </c>
      <c r="C123" s="347" t="s">
        <v>21</v>
      </c>
      <c r="D123" s="422" t="s">
        <v>17</v>
      </c>
      <c r="E123" s="452" t="s">
        <v>27</v>
      </c>
      <c r="F123" s="396" t="s">
        <v>120</v>
      </c>
      <c r="G123" s="450" t="s">
        <v>103</v>
      </c>
      <c r="H123" s="413" t="s">
        <v>48</v>
      </c>
      <c r="I123" s="411" t="s">
        <v>163</v>
      </c>
      <c r="J123" s="406" t="s">
        <v>125</v>
      </c>
      <c r="K123" s="172" t="s">
        <v>73</v>
      </c>
      <c r="L123" s="245">
        <f>M123+O123</f>
        <v>0.5</v>
      </c>
      <c r="M123" s="246">
        <v>0.5</v>
      </c>
      <c r="N123" s="246">
        <v>0</v>
      </c>
      <c r="O123" s="247">
        <v>0</v>
      </c>
      <c r="P123" s="173">
        <f>Q123+S123</f>
        <v>0.8</v>
      </c>
      <c r="Q123" s="197">
        <v>0.8</v>
      </c>
      <c r="R123" s="174">
        <v>0</v>
      </c>
      <c r="S123" s="175">
        <v>0</v>
      </c>
      <c r="T123" s="245">
        <f>U123+W123</f>
        <v>1</v>
      </c>
      <c r="U123" s="246">
        <v>1</v>
      </c>
      <c r="V123" s="246">
        <v>0</v>
      </c>
      <c r="W123" s="247">
        <v>0</v>
      </c>
      <c r="X123" s="256">
        <f>Y123+AA123</f>
        <v>1.1000000000000001</v>
      </c>
      <c r="Y123" s="257">
        <v>1.1000000000000001</v>
      </c>
      <c r="Z123" s="257">
        <v>0</v>
      </c>
      <c r="AA123" s="258">
        <v>0</v>
      </c>
      <c r="AB123" s="93"/>
      <c r="IO123" s="1"/>
    </row>
    <row r="124" spans="1:249" s="9" customFormat="1" ht="30" customHeight="1" thickBot="1" x14ac:dyDescent="0.25">
      <c r="A124" s="427"/>
      <c r="B124" s="374"/>
      <c r="C124" s="348"/>
      <c r="D124" s="423"/>
      <c r="E124" s="453"/>
      <c r="F124" s="397"/>
      <c r="G124" s="451"/>
      <c r="H124" s="454"/>
      <c r="I124" s="455"/>
      <c r="J124" s="408"/>
      <c r="K124" s="176" t="s">
        <v>9</v>
      </c>
      <c r="L124" s="223">
        <f>L123</f>
        <v>0.5</v>
      </c>
      <c r="M124" s="224">
        <f>M123</f>
        <v>0.5</v>
      </c>
      <c r="N124" s="224">
        <f>N123</f>
        <v>0</v>
      </c>
      <c r="O124" s="225">
        <f>O123</f>
        <v>0</v>
      </c>
      <c r="P124" s="223">
        <f t="shared" ref="P124:AA124" si="42">P123</f>
        <v>0.8</v>
      </c>
      <c r="Q124" s="224">
        <f t="shared" si="42"/>
        <v>0.8</v>
      </c>
      <c r="R124" s="224">
        <f t="shared" si="42"/>
        <v>0</v>
      </c>
      <c r="S124" s="225">
        <f t="shared" si="42"/>
        <v>0</v>
      </c>
      <c r="T124" s="223">
        <f t="shared" si="42"/>
        <v>1</v>
      </c>
      <c r="U124" s="224">
        <f t="shared" si="42"/>
        <v>1</v>
      </c>
      <c r="V124" s="224">
        <f t="shared" si="42"/>
        <v>0</v>
      </c>
      <c r="W124" s="225">
        <f t="shared" si="42"/>
        <v>0</v>
      </c>
      <c r="X124" s="223">
        <f t="shared" si="42"/>
        <v>1.1000000000000001</v>
      </c>
      <c r="Y124" s="224">
        <f t="shared" si="42"/>
        <v>1.1000000000000001</v>
      </c>
      <c r="Z124" s="224">
        <f t="shared" si="42"/>
        <v>0</v>
      </c>
      <c r="AA124" s="225">
        <f t="shared" si="42"/>
        <v>0</v>
      </c>
      <c r="AB124" s="93"/>
      <c r="IO124" s="1"/>
    </row>
    <row r="125" spans="1:249" s="9" customFormat="1" ht="19.5" customHeight="1" thickBot="1" x14ac:dyDescent="0.25">
      <c r="A125" s="84" t="s">
        <v>18</v>
      </c>
      <c r="B125" s="86" t="s">
        <v>16</v>
      </c>
      <c r="C125" s="87" t="s">
        <v>21</v>
      </c>
      <c r="D125" s="341" t="s">
        <v>112</v>
      </c>
      <c r="E125" s="341"/>
      <c r="F125" s="341"/>
      <c r="G125" s="341"/>
      <c r="H125" s="341"/>
      <c r="I125" s="341"/>
      <c r="J125" s="342"/>
      <c r="K125" s="343"/>
      <c r="L125" s="180">
        <f t="shared" ref="L125:AA125" si="43">L119+L122+L124</f>
        <v>113.3</v>
      </c>
      <c r="M125" s="226">
        <f t="shared" si="43"/>
        <v>113.3</v>
      </c>
      <c r="N125" s="226">
        <f t="shared" si="43"/>
        <v>99.1</v>
      </c>
      <c r="O125" s="183">
        <f t="shared" si="43"/>
        <v>0</v>
      </c>
      <c r="P125" s="180">
        <f t="shared" si="43"/>
        <v>122.3</v>
      </c>
      <c r="Q125" s="226">
        <f t="shared" si="43"/>
        <v>122.3</v>
      </c>
      <c r="R125" s="226">
        <f t="shared" si="43"/>
        <v>105.7</v>
      </c>
      <c r="S125" s="183">
        <f t="shared" si="43"/>
        <v>0</v>
      </c>
      <c r="T125" s="180">
        <f t="shared" si="43"/>
        <v>133.69999999999999</v>
      </c>
      <c r="U125" s="226">
        <f t="shared" si="43"/>
        <v>133.69999999999999</v>
      </c>
      <c r="V125" s="226">
        <f t="shared" si="43"/>
        <v>116.3</v>
      </c>
      <c r="W125" s="183">
        <f t="shared" si="43"/>
        <v>0</v>
      </c>
      <c r="X125" s="180">
        <f t="shared" si="43"/>
        <v>145.9</v>
      </c>
      <c r="Y125" s="226">
        <f t="shared" si="43"/>
        <v>145.9</v>
      </c>
      <c r="Z125" s="226">
        <f t="shared" si="43"/>
        <v>127.9</v>
      </c>
      <c r="AA125" s="183">
        <f t="shared" si="43"/>
        <v>0</v>
      </c>
      <c r="AB125" s="184"/>
      <c r="IO125" s="1"/>
    </row>
    <row r="126" spans="1:249" s="9" customFormat="1" ht="18.75" customHeight="1" thickBot="1" x14ac:dyDescent="0.25">
      <c r="A126" s="84" t="s">
        <v>18</v>
      </c>
      <c r="B126" s="86" t="s">
        <v>16</v>
      </c>
      <c r="C126" s="447" t="s">
        <v>114</v>
      </c>
      <c r="D126" s="447"/>
      <c r="E126" s="447"/>
      <c r="F126" s="447"/>
      <c r="G126" s="447"/>
      <c r="H126" s="447"/>
      <c r="I126" s="447"/>
      <c r="J126" s="448"/>
      <c r="K126" s="449"/>
      <c r="L126" s="259">
        <f t="shared" ref="L126:AA126" si="44">L41+L53+L65+L77+L89+L101+L113+L125</f>
        <v>2726</v>
      </c>
      <c r="M126" s="260">
        <f t="shared" si="44"/>
        <v>2699.9</v>
      </c>
      <c r="N126" s="260">
        <f t="shared" si="44"/>
        <v>2227.6</v>
      </c>
      <c r="O126" s="261">
        <f t="shared" si="44"/>
        <v>26.1</v>
      </c>
      <c r="P126" s="259">
        <f t="shared" si="44"/>
        <v>3233.7999999999997</v>
      </c>
      <c r="Q126" s="260">
        <f t="shared" si="44"/>
        <v>3158.3999999999996</v>
      </c>
      <c r="R126" s="260">
        <f t="shared" si="44"/>
        <v>2543.1999999999994</v>
      </c>
      <c r="S126" s="261">
        <f t="shared" si="44"/>
        <v>75.400000000000006</v>
      </c>
      <c r="T126" s="259">
        <f t="shared" si="44"/>
        <v>3428.9999999999995</v>
      </c>
      <c r="U126" s="260">
        <f t="shared" si="44"/>
        <v>3413.9999999999995</v>
      </c>
      <c r="V126" s="260">
        <f t="shared" si="44"/>
        <v>2751.1</v>
      </c>
      <c r="W126" s="261">
        <f t="shared" si="44"/>
        <v>15</v>
      </c>
      <c r="X126" s="259">
        <f t="shared" si="44"/>
        <v>3667.3</v>
      </c>
      <c r="Y126" s="260">
        <f t="shared" si="44"/>
        <v>3654.8</v>
      </c>
      <c r="Z126" s="260">
        <f t="shared" si="44"/>
        <v>2948.5</v>
      </c>
      <c r="AA126" s="261">
        <f t="shared" si="44"/>
        <v>12.5</v>
      </c>
      <c r="AB126" s="262"/>
      <c r="IO126" s="1"/>
    </row>
    <row r="127" spans="1:249" s="36" customFormat="1" ht="18" customHeight="1" thickBot="1" x14ac:dyDescent="0.25">
      <c r="A127" s="84" t="s">
        <v>18</v>
      </c>
      <c r="B127" s="539" t="s">
        <v>155</v>
      </c>
      <c r="C127" s="539"/>
      <c r="D127" s="539"/>
      <c r="E127" s="539"/>
      <c r="F127" s="539"/>
      <c r="G127" s="539"/>
      <c r="H127" s="539"/>
      <c r="I127" s="539"/>
      <c r="J127" s="540"/>
      <c r="K127" s="540"/>
      <c r="L127" s="263">
        <f t="shared" ref="L127:AA127" si="45">L28+L126</f>
        <v>2988.5</v>
      </c>
      <c r="M127" s="264">
        <f t="shared" si="45"/>
        <v>2962.4</v>
      </c>
      <c r="N127" s="264">
        <f t="shared" si="45"/>
        <v>2227.6</v>
      </c>
      <c r="O127" s="265">
        <f t="shared" si="45"/>
        <v>26.1</v>
      </c>
      <c r="P127" s="263">
        <f t="shared" si="45"/>
        <v>3566.9999999999995</v>
      </c>
      <c r="Q127" s="264">
        <f t="shared" si="45"/>
        <v>3491.5999999999995</v>
      </c>
      <c r="R127" s="264">
        <f t="shared" si="45"/>
        <v>2543.1999999999994</v>
      </c>
      <c r="S127" s="265">
        <f t="shared" si="45"/>
        <v>75.400000000000006</v>
      </c>
      <c r="T127" s="263">
        <f t="shared" si="45"/>
        <v>3794.8999999999996</v>
      </c>
      <c r="U127" s="264">
        <f t="shared" si="45"/>
        <v>3779.8999999999996</v>
      </c>
      <c r="V127" s="264">
        <f t="shared" si="45"/>
        <v>2751.1</v>
      </c>
      <c r="W127" s="265">
        <f t="shared" si="45"/>
        <v>15</v>
      </c>
      <c r="X127" s="263">
        <f t="shared" si="45"/>
        <v>4069.1000000000004</v>
      </c>
      <c r="Y127" s="264">
        <f t="shared" si="45"/>
        <v>4056.6000000000004</v>
      </c>
      <c r="Z127" s="264">
        <f t="shared" si="45"/>
        <v>2948.5</v>
      </c>
      <c r="AA127" s="265">
        <f t="shared" si="45"/>
        <v>12.5</v>
      </c>
      <c r="AB127" s="266"/>
      <c r="IO127" s="11"/>
    </row>
    <row r="128" spans="1:249" ht="18" customHeight="1" x14ac:dyDescent="0.2">
      <c r="A128" s="583" t="s">
        <v>119</v>
      </c>
      <c r="B128" s="583"/>
      <c r="C128" s="583"/>
      <c r="D128" s="583"/>
      <c r="E128" s="583"/>
      <c r="F128" s="583"/>
      <c r="G128" s="583"/>
      <c r="H128" s="583"/>
      <c r="I128" s="583"/>
      <c r="J128" s="583"/>
      <c r="K128" s="583"/>
      <c r="L128" s="583"/>
      <c r="M128" s="583"/>
      <c r="N128" s="583"/>
      <c r="O128" s="583"/>
      <c r="P128" s="583"/>
      <c r="Q128" s="583"/>
      <c r="R128" s="583"/>
      <c r="S128" s="583"/>
      <c r="T128" s="583"/>
      <c r="U128" s="583"/>
      <c r="V128" s="583"/>
      <c r="W128" s="583"/>
      <c r="X128" s="583"/>
      <c r="Y128" s="583"/>
      <c r="Z128" s="583"/>
      <c r="AA128" s="583"/>
      <c r="AB128" s="267"/>
    </row>
    <row r="129" spans="1:27" x14ac:dyDescent="0.2">
      <c r="A129" s="1"/>
      <c r="B129" s="1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</row>
    <row r="130" spans="1:27" x14ac:dyDescent="0.2">
      <c r="A130" s="1"/>
      <c r="B130" s="1"/>
      <c r="E130" s="14"/>
      <c r="F130" s="14"/>
      <c r="G130" s="13"/>
      <c r="H130" s="13"/>
      <c r="I130" s="13"/>
      <c r="J130" s="13"/>
      <c r="K130" s="13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</row>
    <row r="131" spans="1:27" x14ac:dyDescent="0.2">
      <c r="A131" s="1"/>
      <c r="B131" s="1"/>
      <c r="E131" s="14"/>
      <c r="F131" s="14"/>
      <c r="G131" s="13"/>
      <c r="H131" s="13"/>
      <c r="I131" s="13"/>
      <c r="J131" s="13"/>
      <c r="K131" s="13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</row>
    <row r="132" spans="1:27" x14ac:dyDescent="0.2">
      <c r="A132" s="1"/>
      <c r="B132" s="1"/>
      <c r="E132" s="14"/>
      <c r="F132" s="14"/>
      <c r="G132" s="13"/>
      <c r="H132" s="13"/>
      <c r="I132" s="13"/>
      <c r="J132" s="13"/>
      <c r="K132" s="13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</row>
    <row r="133" spans="1:27" x14ac:dyDescent="0.2">
      <c r="A133" s="1"/>
      <c r="B133" s="1"/>
      <c r="E133" s="14"/>
      <c r="F133" s="14"/>
      <c r="G133" s="13"/>
      <c r="H133" s="13"/>
      <c r="I133" s="13"/>
      <c r="J133" s="13"/>
      <c r="K133" s="13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</row>
    <row r="134" spans="1:27" x14ac:dyDescent="0.2">
      <c r="A134" s="1"/>
      <c r="B134" s="1"/>
      <c r="E134" s="14"/>
      <c r="F134" s="14"/>
      <c r="G134" s="13"/>
      <c r="H134" s="13"/>
      <c r="I134" s="13"/>
      <c r="J134" s="13"/>
      <c r="K134" s="13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</row>
    <row r="135" spans="1:27" x14ac:dyDescent="0.2">
      <c r="A135" s="1"/>
      <c r="B135" s="1"/>
      <c r="E135" s="14"/>
      <c r="F135" s="14"/>
      <c r="G135" s="13"/>
      <c r="H135" s="536"/>
      <c r="I135" s="536"/>
      <c r="J135" s="536"/>
      <c r="K135" s="536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</row>
    <row r="136" spans="1:27" x14ac:dyDescent="0.2">
      <c r="A136" s="1"/>
      <c r="B136" s="1"/>
      <c r="E136" s="14"/>
      <c r="F136" s="14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</row>
    <row r="137" spans="1:27" x14ac:dyDescent="0.2">
      <c r="A137" s="1"/>
      <c r="B137" s="1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</row>
    <row r="138" spans="1:27" x14ac:dyDescent="0.2">
      <c r="A138" s="1"/>
      <c r="B138" s="1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</row>
    <row r="139" spans="1:27" x14ac:dyDescent="0.2">
      <c r="A139" s="1"/>
      <c r="B139" s="1"/>
      <c r="L139" s="16"/>
      <c r="M139" s="16"/>
      <c r="N139" s="16"/>
      <c r="O139" s="16"/>
      <c r="P139" s="16"/>
      <c r="Q139" s="16"/>
      <c r="R139" s="16"/>
      <c r="S139" s="16"/>
    </row>
    <row r="140" spans="1:27" x14ac:dyDescent="0.2">
      <c r="A140" s="1"/>
      <c r="B140" s="1"/>
    </row>
    <row r="141" spans="1:27" x14ac:dyDescent="0.2">
      <c r="A141" s="1"/>
      <c r="B141" s="1"/>
    </row>
    <row r="142" spans="1:27" x14ac:dyDescent="0.2">
      <c r="A142" s="1"/>
      <c r="B142" s="1"/>
    </row>
    <row r="143" spans="1:27" x14ac:dyDescent="0.2">
      <c r="A143" s="1"/>
      <c r="B143" s="1"/>
    </row>
    <row r="144" spans="1:27" x14ac:dyDescent="0.2">
      <c r="A144" s="1"/>
      <c r="B144" s="1"/>
    </row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</sheetData>
  <sheetProtection selectLockedCells="1" selectUnlockedCells="1"/>
  <mergeCells count="348">
    <mergeCell ref="A128:AA128"/>
    <mergeCell ref="J123:J124"/>
    <mergeCell ref="J72:J74"/>
    <mergeCell ref="J75:J76"/>
    <mergeCell ref="J79:J83"/>
    <mergeCell ref="J84:J86"/>
    <mergeCell ref="J87:J88"/>
    <mergeCell ref="J91:J95"/>
    <mergeCell ref="J96:J98"/>
    <mergeCell ref="J99:J100"/>
    <mergeCell ref="J120:J122"/>
    <mergeCell ref="I72:I74"/>
    <mergeCell ref="I79:I83"/>
    <mergeCell ref="G91:G95"/>
    <mergeCell ref="E91:E95"/>
    <mergeCell ref="H91:H95"/>
    <mergeCell ref="H84:H86"/>
    <mergeCell ref="I84:I86"/>
    <mergeCell ref="B87:B88"/>
    <mergeCell ref="C87:C88"/>
    <mergeCell ref="H96:H98"/>
    <mergeCell ref="I96:I98"/>
    <mergeCell ref="F96:F98"/>
    <mergeCell ref="G96:G98"/>
    <mergeCell ref="U1:AA1"/>
    <mergeCell ref="U2:AA2"/>
    <mergeCell ref="U3:AA3"/>
    <mergeCell ref="J8:J10"/>
    <mergeCell ref="J15:J18"/>
    <mergeCell ref="B21:B23"/>
    <mergeCell ref="C21:C23"/>
    <mergeCell ref="D21:D23"/>
    <mergeCell ref="E21:E23"/>
    <mergeCell ref="F21:F23"/>
    <mergeCell ref="G21:G23"/>
    <mergeCell ref="H21:H23"/>
    <mergeCell ref="I21:I23"/>
    <mergeCell ref="D20:AA20"/>
    <mergeCell ref="A7:AA7"/>
    <mergeCell ref="Q9:R9"/>
    <mergeCell ref="S9:S10"/>
    <mergeCell ref="T8:W8"/>
    <mergeCell ref="U9:V9"/>
    <mergeCell ref="F8:F10"/>
    <mergeCell ref="I8:I10"/>
    <mergeCell ref="G8:G10"/>
    <mergeCell ref="O9:O10"/>
    <mergeCell ref="B11:AA11"/>
    <mergeCell ref="I91:I95"/>
    <mergeCell ref="D89:K89"/>
    <mergeCell ref="B96:B98"/>
    <mergeCell ref="D96:D98"/>
    <mergeCell ref="D27:K27"/>
    <mergeCell ref="D24:D26"/>
    <mergeCell ref="E24:E26"/>
    <mergeCell ref="F24:F26"/>
    <mergeCell ref="G24:G26"/>
    <mergeCell ref="H24:H26"/>
    <mergeCell ref="I24:I26"/>
    <mergeCell ref="J24:J26"/>
    <mergeCell ref="B79:B83"/>
    <mergeCell ref="C79:C83"/>
    <mergeCell ref="D79:D83"/>
    <mergeCell ref="E79:E83"/>
    <mergeCell ref="B75:B76"/>
    <mergeCell ref="C75:C76"/>
    <mergeCell ref="D55:D59"/>
    <mergeCell ref="B72:B74"/>
    <mergeCell ref="E75:E76"/>
    <mergeCell ref="D78:AA78"/>
    <mergeCell ref="G75:G76"/>
    <mergeCell ref="G79:G83"/>
    <mergeCell ref="D123:D124"/>
    <mergeCell ref="H120:H122"/>
    <mergeCell ref="A24:A26"/>
    <mergeCell ref="B24:B26"/>
    <mergeCell ref="C24:C26"/>
    <mergeCell ref="C96:C98"/>
    <mergeCell ref="E96:E98"/>
    <mergeCell ref="C39:C40"/>
    <mergeCell ref="D39:D40"/>
    <mergeCell ref="E39:E40"/>
    <mergeCell ref="F39:F40"/>
    <mergeCell ref="E51:E52"/>
    <mergeCell ref="B84:B86"/>
    <mergeCell ref="C84:C86"/>
    <mergeCell ref="D84:D86"/>
    <mergeCell ref="F84:F86"/>
    <mergeCell ref="C91:C95"/>
    <mergeCell ref="D91:D95"/>
    <mergeCell ref="F91:F95"/>
    <mergeCell ref="B60:B62"/>
    <mergeCell ref="C60:C62"/>
    <mergeCell ref="B55:B59"/>
    <mergeCell ref="C55:C59"/>
    <mergeCell ref="E55:E59"/>
    <mergeCell ref="H135:K135"/>
    <mergeCell ref="B111:B112"/>
    <mergeCell ref="C111:C112"/>
    <mergeCell ref="I111:I112"/>
    <mergeCell ref="D101:K101"/>
    <mergeCell ref="D99:D100"/>
    <mergeCell ref="H99:H100"/>
    <mergeCell ref="F99:F100"/>
    <mergeCell ref="G99:G100"/>
    <mergeCell ref="B99:B100"/>
    <mergeCell ref="B127:K127"/>
    <mergeCell ref="B103:B107"/>
    <mergeCell ref="C103:C107"/>
    <mergeCell ref="D103:D107"/>
    <mergeCell ref="E103:E107"/>
    <mergeCell ref="B120:B122"/>
    <mergeCell ref="C120:C122"/>
    <mergeCell ref="D120:D122"/>
    <mergeCell ref="E120:E122"/>
    <mergeCell ref="F120:F122"/>
    <mergeCell ref="B123:B124"/>
    <mergeCell ref="C123:C124"/>
    <mergeCell ref="I99:I100"/>
    <mergeCell ref="E99:E100"/>
    <mergeCell ref="AB34:AB35"/>
    <mergeCell ref="H15:H18"/>
    <mergeCell ref="D30:AA30"/>
    <mergeCell ref="C29:AA29"/>
    <mergeCell ref="E15:E18"/>
    <mergeCell ref="D19:K19"/>
    <mergeCell ref="H31:H35"/>
    <mergeCell ref="I31:I35"/>
    <mergeCell ref="G31:G35"/>
    <mergeCell ref="G15:G18"/>
    <mergeCell ref="I15:I18"/>
    <mergeCell ref="C28:K28"/>
    <mergeCell ref="J31:J35"/>
    <mergeCell ref="J21:J23"/>
    <mergeCell ref="B12:AA12"/>
    <mergeCell ref="C13:AA13"/>
    <mergeCell ref="D14:AA14"/>
    <mergeCell ref="H8:H10"/>
    <mergeCell ref="L9:L10"/>
    <mergeCell ref="L8:O8"/>
    <mergeCell ref="P8:S8"/>
    <mergeCell ref="X8:AA8"/>
    <mergeCell ref="AA9:AA10"/>
    <mergeCell ref="T9:T10"/>
    <mergeCell ref="W9:W10"/>
    <mergeCell ref="X9:X10"/>
    <mergeCell ref="B8:B10"/>
    <mergeCell ref="C8:C10"/>
    <mergeCell ref="D8:D10"/>
    <mergeCell ref="M9:N9"/>
    <mergeCell ref="K8:K10"/>
    <mergeCell ref="P9:P10"/>
    <mergeCell ref="Y9:Z9"/>
    <mergeCell ref="E8:E10"/>
    <mergeCell ref="B15:B18"/>
    <mergeCell ref="D15:D18"/>
    <mergeCell ref="F15:F18"/>
    <mergeCell ref="C15:C18"/>
    <mergeCell ref="B43:B47"/>
    <mergeCell ref="C43:C47"/>
    <mergeCell ref="D43:D47"/>
    <mergeCell ref="B48:B50"/>
    <mergeCell ref="B31:B35"/>
    <mergeCell ref="F31:F35"/>
    <mergeCell ref="C31:C35"/>
    <mergeCell ref="E31:E35"/>
    <mergeCell ref="D31:D35"/>
    <mergeCell ref="B36:B38"/>
    <mergeCell ref="D36:D38"/>
    <mergeCell ref="C36:C38"/>
    <mergeCell ref="F43:F47"/>
    <mergeCell ref="B51:B52"/>
    <mergeCell ref="C51:C52"/>
    <mergeCell ref="AB37:AB38"/>
    <mergeCell ref="B39:B40"/>
    <mergeCell ref="AB49:AB50"/>
    <mergeCell ref="AB46:AB47"/>
    <mergeCell ref="AB58:AB59"/>
    <mergeCell ref="D54:AA54"/>
    <mergeCell ref="H51:H52"/>
    <mergeCell ref="I51:I52"/>
    <mergeCell ref="D53:K53"/>
    <mergeCell ref="I55:I59"/>
    <mergeCell ref="E43:E47"/>
    <mergeCell ref="G43:G47"/>
    <mergeCell ref="H43:H47"/>
    <mergeCell ref="E48:E50"/>
    <mergeCell ref="F48:F50"/>
    <mergeCell ref="D51:D52"/>
    <mergeCell ref="H55:H59"/>
    <mergeCell ref="J43:J47"/>
    <mergeCell ref="J48:J50"/>
    <mergeCell ref="J51:J52"/>
    <mergeCell ref="J55:J59"/>
    <mergeCell ref="F55:F59"/>
    <mergeCell ref="G36:G38"/>
    <mergeCell ref="E36:E38"/>
    <mergeCell ref="F36:F38"/>
    <mergeCell ref="J36:J38"/>
    <mergeCell ref="J39:J40"/>
    <mergeCell ref="AB61:AB62"/>
    <mergeCell ref="C48:C50"/>
    <mergeCell ref="J63:J64"/>
    <mergeCell ref="J67:J71"/>
    <mergeCell ref="I36:I38"/>
    <mergeCell ref="H36:H38"/>
    <mergeCell ref="I43:I47"/>
    <mergeCell ref="I39:I40"/>
    <mergeCell ref="I48:I50"/>
    <mergeCell ref="G39:G40"/>
    <mergeCell ref="G51:G52"/>
    <mergeCell ref="H48:H50"/>
    <mergeCell ref="I67:I71"/>
    <mergeCell ref="D60:D62"/>
    <mergeCell ref="G55:G59"/>
    <mergeCell ref="G60:G62"/>
    <mergeCell ref="I63:I64"/>
    <mergeCell ref="J60:J62"/>
    <mergeCell ref="D87:D88"/>
    <mergeCell ref="E87:E88"/>
    <mergeCell ref="F87:F88"/>
    <mergeCell ref="G87:G88"/>
    <mergeCell ref="H87:H88"/>
    <mergeCell ref="I87:I88"/>
    <mergeCell ref="D66:AA66"/>
    <mergeCell ref="G63:G64"/>
    <mergeCell ref="E63:E64"/>
    <mergeCell ref="F67:F71"/>
    <mergeCell ref="D65:K65"/>
    <mergeCell ref="E84:E86"/>
    <mergeCell ref="F79:F83"/>
    <mergeCell ref="H79:H83"/>
    <mergeCell ref="F75:F76"/>
    <mergeCell ref="I75:I76"/>
    <mergeCell ref="H75:H76"/>
    <mergeCell ref="D77:K77"/>
    <mergeCell ref="F72:F74"/>
    <mergeCell ref="G72:G74"/>
    <mergeCell ref="D75:D76"/>
    <mergeCell ref="AB94:AB95"/>
    <mergeCell ref="AB97:AB98"/>
    <mergeCell ref="C126:K126"/>
    <mergeCell ref="D125:K125"/>
    <mergeCell ref="F123:F124"/>
    <mergeCell ref="G123:G124"/>
    <mergeCell ref="E123:E124"/>
    <mergeCell ref="H123:H124"/>
    <mergeCell ref="I123:I124"/>
    <mergeCell ref="G115:G119"/>
    <mergeCell ref="I120:I122"/>
    <mergeCell ref="G120:G122"/>
    <mergeCell ref="C115:C119"/>
    <mergeCell ref="D115:D119"/>
    <mergeCell ref="E115:E119"/>
    <mergeCell ref="F115:F119"/>
    <mergeCell ref="AB121:AB122"/>
    <mergeCell ref="AB118:AB119"/>
    <mergeCell ref="AB109:AB110"/>
    <mergeCell ref="AB106:AB107"/>
    <mergeCell ref="D114:AA114"/>
    <mergeCell ref="G111:G112"/>
    <mergeCell ref="E111:E112"/>
    <mergeCell ref="G108:G110"/>
    <mergeCell ref="AB85:AB86"/>
    <mergeCell ref="AB70:AB71"/>
    <mergeCell ref="A31:A35"/>
    <mergeCell ref="A36:A38"/>
    <mergeCell ref="A8:A10"/>
    <mergeCell ref="A15:A18"/>
    <mergeCell ref="A67:A71"/>
    <mergeCell ref="A48:A50"/>
    <mergeCell ref="A51:A52"/>
    <mergeCell ref="A55:A59"/>
    <mergeCell ref="A21:A23"/>
    <mergeCell ref="A39:A40"/>
    <mergeCell ref="A43:A47"/>
    <mergeCell ref="A63:A64"/>
    <mergeCell ref="A72:A74"/>
    <mergeCell ref="A75:A76"/>
    <mergeCell ref="F51:F52"/>
    <mergeCell ref="D42:AA42"/>
    <mergeCell ref="G48:G50"/>
    <mergeCell ref="H39:H40"/>
    <mergeCell ref="AB82:AB83"/>
    <mergeCell ref="AB73:AB74"/>
    <mergeCell ref="C63:C64"/>
    <mergeCell ref="E67:E71"/>
    <mergeCell ref="A60:A62"/>
    <mergeCell ref="A123:A124"/>
    <mergeCell ref="A120:A122"/>
    <mergeCell ref="A99:A100"/>
    <mergeCell ref="A91:A95"/>
    <mergeCell ref="A108:A110"/>
    <mergeCell ref="A111:A112"/>
    <mergeCell ref="A115:A119"/>
    <mergeCell ref="A96:A98"/>
    <mergeCell ref="A103:A107"/>
    <mergeCell ref="A79:A83"/>
    <mergeCell ref="A87:A88"/>
    <mergeCell ref="A84:A86"/>
    <mergeCell ref="B91:B95"/>
    <mergeCell ref="E60:E62"/>
    <mergeCell ref="F60:F62"/>
    <mergeCell ref="F63:F64"/>
    <mergeCell ref="B115:B119"/>
    <mergeCell ref="C108:C110"/>
    <mergeCell ref="D108:D110"/>
    <mergeCell ref="E108:E110"/>
    <mergeCell ref="D113:K113"/>
    <mergeCell ref="D111:D112"/>
    <mergeCell ref="F111:F112"/>
    <mergeCell ref="J103:J107"/>
    <mergeCell ref="J108:J110"/>
    <mergeCell ref="J111:J112"/>
    <mergeCell ref="J115:J119"/>
    <mergeCell ref="G103:G107"/>
    <mergeCell ref="I115:I119"/>
    <mergeCell ref="H115:H119"/>
    <mergeCell ref="H111:H112"/>
    <mergeCell ref="H60:H62"/>
    <mergeCell ref="D90:AA90"/>
    <mergeCell ref="D63:D64"/>
    <mergeCell ref="G67:G71"/>
    <mergeCell ref="H67:H71"/>
    <mergeCell ref="B4:AA4"/>
    <mergeCell ref="B5:AA5"/>
    <mergeCell ref="B6:AB6"/>
    <mergeCell ref="D41:K41"/>
    <mergeCell ref="D48:D50"/>
    <mergeCell ref="C99:C100"/>
    <mergeCell ref="H108:H110"/>
    <mergeCell ref="I108:I110"/>
    <mergeCell ref="F103:F107"/>
    <mergeCell ref="D102:AA102"/>
    <mergeCell ref="F108:F110"/>
    <mergeCell ref="H103:H107"/>
    <mergeCell ref="B67:B71"/>
    <mergeCell ref="H63:H64"/>
    <mergeCell ref="D67:D71"/>
    <mergeCell ref="C67:C71"/>
    <mergeCell ref="B63:B64"/>
    <mergeCell ref="C72:C74"/>
    <mergeCell ref="G84:G86"/>
    <mergeCell ref="D72:D74"/>
    <mergeCell ref="E72:E74"/>
    <mergeCell ref="H72:H74"/>
    <mergeCell ref="I103:I107"/>
    <mergeCell ref="B108:B110"/>
  </mergeCells>
  <phoneticPr fontId="0" type="noConversion"/>
  <printOptions horizontalCentered="1"/>
  <pageMargins left="0.39370078740157483" right="0.39370078740157483" top="0.98425196850393704" bottom="0.39370078740157483" header="0.51181102362204722" footer="0.31496062992125984"/>
  <pageSetup paperSize="9" scale="69" firstPageNumber="0" fitToHeight="0" orientation="landscape" r:id="rId1"/>
  <headerFooter alignWithMargins="0">
    <oddFooter>&amp;R&amp;P</oddFooter>
  </headerFooter>
  <rowBreaks count="2" manualBreakCount="2">
    <brk id="59" max="16383" man="1"/>
    <brk id="11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7"/>
  <sheetViews>
    <sheetView workbookViewId="0">
      <selection activeCell="U7" sqref="U7"/>
    </sheetView>
  </sheetViews>
  <sheetFormatPr defaultRowHeight="12.75" x14ac:dyDescent="0.2"/>
  <cols>
    <col min="1" max="1" width="3.28515625" style="1" customWidth="1"/>
    <col min="2" max="2" width="2.85546875" style="1" customWidth="1"/>
    <col min="3" max="3" width="12.28515625" style="1" customWidth="1"/>
    <col min="4" max="4" width="9.5703125" style="1" customWidth="1"/>
    <col min="5" max="5" width="14" style="1" customWidth="1"/>
    <col min="6" max="6" width="7.28515625" style="1" customWidth="1"/>
    <col min="7" max="7" width="7.42578125" style="1" customWidth="1"/>
    <col min="8" max="8" width="6.5703125" style="1" customWidth="1"/>
    <col min="9" max="10" width="7.28515625" style="1" customWidth="1"/>
    <col min="11" max="11" width="7.42578125" style="1" customWidth="1"/>
    <col min="12" max="12" width="6.7109375" style="1" customWidth="1"/>
    <col min="13" max="13" width="7.28515625" style="1" customWidth="1"/>
    <col min="14" max="14" width="6.42578125" style="1" customWidth="1"/>
    <col min="15" max="15" width="7" style="1" customWidth="1"/>
    <col min="16" max="16" width="6.5703125" style="1" customWidth="1"/>
    <col min="17" max="17" width="6.7109375" style="1" customWidth="1"/>
    <col min="18" max="18" width="7.140625" style="1" customWidth="1"/>
    <col min="19" max="19" width="7.42578125" style="1" customWidth="1"/>
    <col min="20" max="20" width="7.28515625" style="1" customWidth="1"/>
    <col min="21" max="21" width="7.140625" style="1" customWidth="1"/>
    <col min="22" max="16384" width="9.140625" style="1"/>
  </cols>
  <sheetData>
    <row r="1" spans="1:21" ht="12.75" customHeight="1" x14ac:dyDescent="0.2">
      <c r="A1" s="4" t="s">
        <v>117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1" ht="13.5" thickBot="1" x14ac:dyDescent="0.25">
      <c r="A2" s="602" t="s">
        <v>92</v>
      </c>
      <c r="B2" s="602"/>
      <c r="C2" s="602"/>
      <c r="D2" s="602"/>
      <c r="E2" s="602"/>
      <c r="F2" s="602"/>
      <c r="G2" s="602"/>
      <c r="H2" s="602"/>
      <c r="I2" s="602"/>
      <c r="J2" s="602"/>
      <c r="K2" s="602"/>
      <c r="L2" s="602"/>
      <c r="M2" s="602"/>
      <c r="N2" s="602"/>
      <c r="O2" s="602"/>
      <c r="P2" s="602"/>
      <c r="Q2" s="602"/>
      <c r="R2" s="602"/>
      <c r="S2" s="602"/>
      <c r="T2" s="602"/>
      <c r="U2" s="602"/>
    </row>
    <row r="3" spans="1:21" ht="20.25" customHeight="1" x14ac:dyDescent="0.2">
      <c r="A3" s="590" t="s">
        <v>53</v>
      </c>
      <c r="B3" s="593" t="s">
        <v>49</v>
      </c>
      <c r="C3" s="593" t="s">
        <v>54</v>
      </c>
      <c r="D3" s="596" t="s">
        <v>5</v>
      </c>
      <c r="E3" s="599" t="s">
        <v>6</v>
      </c>
      <c r="F3" s="611" t="s">
        <v>108</v>
      </c>
      <c r="G3" s="612"/>
      <c r="H3" s="612"/>
      <c r="I3" s="613"/>
      <c r="J3" s="611" t="s">
        <v>109</v>
      </c>
      <c r="K3" s="612"/>
      <c r="L3" s="612"/>
      <c r="M3" s="613"/>
      <c r="N3" s="584" t="s">
        <v>110</v>
      </c>
      <c r="O3" s="585"/>
      <c r="P3" s="585"/>
      <c r="Q3" s="586"/>
      <c r="R3" s="584" t="s">
        <v>111</v>
      </c>
      <c r="S3" s="585"/>
      <c r="T3" s="585"/>
      <c r="U3" s="586"/>
    </row>
    <row r="4" spans="1:21" x14ac:dyDescent="0.2">
      <c r="A4" s="591"/>
      <c r="B4" s="594"/>
      <c r="C4" s="594"/>
      <c r="D4" s="597"/>
      <c r="E4" s="600"/>
      <c r="F4" s="609" t="s">
        <v>9</v>
      </c>
      <c r="G4" s="605" t="s">
        <v>10</v>
      </c>
      <c r="H4" s="606"/>
      <c r="I4" s="607" t="s">
        <v>70</v>
      </c>
      <c r="J4" s="603" t="s">
        <v>9</v>
      </c>
      <c r="K4" s="605" t="s">
        <v>10</v>
      </c>
      <c r="L4" s="606"/>
      <c r="M4" s="607" t="s">
        <v>70</v>
      </c>
      <c r="N4" s="603" t="s">
        <v>9</v>
      </c>
      <c r="O4" s="605" t="s">
        <v>10</v>
      </c>
      <c r="P4" s="606"/>
      <c r="Q4" s="607" t="s">
        <v>70</v>
      </c>
      <c r="R4" s="603" t="s">
        <v>9</v>
      </c>
      <c r="S4" s="605" t="s">
        <v>10</v>
      </c>
      <c r="T4" s="606"/>
      <c r="U4" s="607" t="s">
        <v>70</v>
      </c>
    </row>
    <row r="5" spans="1:21" ht="115.5" customHeight="1" thickBot="1" x14ac:dyDescent="0.25">
      <c r="A5" s="592"/>
      <c r="B5" s="595"/>
      <c r="C5" s="595"/>
      <c r="D5" s="598"/>
      <c r="E5" s="601"/>
      <c r="F5" s="610"/>
      <c r="G5" s="42" t="s">
        <v>9</v>
      </c>
      <c r="H5" s="43" t="s">
        <v>55</v>
      </c>
      <c r="I5" s="608"/>
      <c r="J5" s="604"/>
      <c r="K5" s="42" t="s">
        <v>9</v>
      </c>
      <c r="L5" s="43" t="s">
        <v>55</v>
      </c>
      <c r="M5" s="608"/>
      <c r="N5" s="604"/>
      <c r="O5" s="42" t="s">
        <v>9</v>
      </c>
      <c r="P5" s="43" t="s">
        <v>55</v>
      </c>
      <c r="Q5" s="608"/>
      <c r="R5" s="604"/>
      <c r="S5" s="42" t="s">
        <v>9</v>
      </c>
      <c r="T5" s="43" t="s">
        <v>55</v>
      </c>
      <c r="U5" s="608"/>
    </row>
    <row r="6" spans="1:21" ht="114" customHeight="1" thickBot="1" x14ac:dyDescent="0.25">
      <c r="A6" s="6">
        <v>5</v>
      </c>
      <c r="B6" s="7">
        <v>5</v>
      </c>
      <c r="C6" s="8" t="s">
        <v>68</v>
      </c>
      <c r="D6" s="68" t="s">
        <v>104</v>
      </c>
      <c r="E6" s="69" t="s">
        <v>69</v>
      </c>
      <c r="F6" s="23">
        <f>'05 Programa'!L127</f>
        <v>2988.5</v>
      </c>
      <c r="G6" s="24">
        <f>'05 Programa'!M127</f>
        <v>2962.4</v>
      </c>
      <c r="H6" s="24">
        <f>'05 Programa'!N127</f>
        <v>2227.6</v>
      </c>
      <c r="I6" s="25">
        <f>'05 Programa'!O127</f>
        <v>26.1</v>
      </c>
      <c r="J6" s="23">
        <f>'05 Programa'!P127</f>
        <v>3566.9999999999995</v>
      </c>
      <c r="K6" s="24">
        <f>'05 Programa'!Q127</f>
        <v>3491.5999999999995</v>
      </c>
      <c r="L6" s="24">
        <f>'05 Programa'!R127</f>
        <v>2543.1999999999994</v>
      </c>
      <c r="M6" s="25">
        <f>'05 Programa'!S127</f>
        <v>75.400000000000006</v>
      </c>
      <c r="N6" s="23">
        <f>'05 Programa'!T127</f>
        <v>3794.8999999999996</v>
      </c>
      <c r="O6" s="24">
        <f>'05 Programa'!U127</f>
        <v>3779.8999999999996</v>
      </c>
      <c r="P6" s="24">
        <f>'05 Programa'!V127</f>
        <v>2751.1</v>
      </c>
      <c r="Q6" s="25">
        <f>'05 Programa'!W127</f>
        <v>15</v>
      </c>
      <c r="R6" s="44">
        <f>'05 Programa'!X127</f>
        <v>4069.1000000000004</v>
      </c>
      <c r="S6" s="45">
        <f>'05 Programa'!Y127</f>
        <v>4056.6000000000004</v>
      </c>
      <c r="T6" s="24">
        <f>'05 Programa'!Z127</f>
        <v>2948.5</v>
      </c>
      <c r="U6" s="25">
        <f>'05 Programa'!AA127</f>
        <v>12.5</v>
      </c>
    </row>
    <row r="7" spans="1:21" ht="17.25" customHeight="1" thickBot="1" x14ac:dyDescent="0.25">
      <c r="A7" s="587" t="s">
        <v>115</v>
      </c>
      <c r="B7" s="588"/>
      <c r="C7" s="588"/>
      <c r="D7" s="588"/>
      <c r="E7" s="589"/>
      <c r="F7" s="21">
        <f t="shared" ref="F7:U7" si="0">SUM(F6)</f>
        <v>2988.5</v>
      </c>
      <c r="G7" s="46">
        <f t="shared" si="0"/>
        <v>2962.4</v>
      </c>
      <c r="H7" s="46">
        <f t="shared" si="0"/>
        <v>2227.6</v>
      </c>
      <c r="I7" s="47">
        <f t="shared" si="0"/>
        <v>26.1</v>
      </c>
      <c r="J7" s="21">
        <f t="shared" si="0"/>
        <v>3566.9999999999995</v>
      </c>
      <c r="K7" s="46">
        <f t="shared" si="0"/>
        <v>3491.5999999999995</v>
      </c>
      <c r="L7" s="46">
        <f t="shared" si="0"/>
        <v>2543.1999999999994</v>
      </c>
      <c r="M7" s="47">
        <f t="shared" si="0"/>
        <v>75.400000000000006</v>
      </c>
      <c r="N7" s="21">
        <f t="shared" si="0"/>
        <v>3794.8999999999996</v>
      </c>
      <c r="O7" s="20">
        <f>O6</f>
        <v>3779.8999999999996</v>
      </c>
      <c r="P7" s="20">
        <f t="shared" si="0"/>
        <v>2751.1</v>
      </c>
      <c r="Q7" s="22">
        <f t="shared" si="0"/>
        <v>15</v>
      </c>
      <c r="R7" s="21">
        <f t="shared" si="0"/>
        <v>4069.1000000000004</v>
      </c>
      <c r="S7" s="20">
        <f t="shared" si="0"/>
        <v>4056.6000000000004</v>
      </c>
      <c r="T7" s="20">
        <f t="shared" si="0"/>
        <v>2948.5</v>
      </c>
      <c r="U7" s="22">
        <f t="shared" si="0"/>
        <v>12.5</v>
      </c>
    </row>
  </sheetData>
  <sheetProtection selectLockedCells="1" selectUnlockedCells="1"/>
  <mergeCells count="23">
    <mergeCell ref="A2:U2"/>
    <mergeCell ref="N4:N5"/>
    <mergeCell ref="J4:J5"/>
    <mergeCell ref="K4:L4"/>
    <mergeCell ref="G4:H4"/>
    <mergeCell ref="I4:I5"/>
    <mergeCell ref="M4:M5"/>
    <mergeCell ref="R4:R5"/>
    <mergeCell ref="S4:T4"/>
    <mergeCell ref="U4:U5"/>
    <mergeCell ref="R3:U3"/>
    <mergeCell ref="F4:F5"/>
    <mergeCell ref="O4:P4"/>
    <mergeCell ref="Q4:Q5"/>
    <mergeCell ref="F3:I3"/>
    <mergeCell ref="J3:M3"/>
    <mergeCell ref="N3:Q3"/>
    <mergeCell ref="A7:E7"/>
    <mergeCell ref="A3:A5"/>
    <mergeCell ref="B3:B5"/>
    <mergeCell ref="C3:C5"/>
    <mergeCell ref="D3:D5"/>
    <mergeCell ref="E3:E5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1" firstPageNumber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2"/>
  <sheetViews>
    <sheetView topLeftCell="A4" workbookViewId="0">
      <selection activeCell="E32" sqref="E32"/>
    </sheetView>
  </sheetViews>
  <sheetFormatPr defaultColWidth="9" defaultRowHeight="12.75" x14ac:dyDescent="0.2"/>
  <cols>
    <col min="1" max="1" width="69.28515625" style="1" customWidth="1"/>
    <col min="2" max="2" width="17" style="1" customWidth="1"/>
    <col min="3" max="3" width="17.140625" style="1" customWidth="1"/>
    <col min="4" max="4" width="17.85546875" style="1" customWidth="1"/>
    <col min="5" max="5" width="18.140625" style="1" customWidth="1"/>
    <col min="6" max="16384" width="9" style="1"/>
  </cols>
  <sheetData>
    <row r="1" spans="1:5" ht="18" customHeight="1" thickBot="1" x14ac:dyDescent="0.25">
      <c r="A1" s="3" t="s">
        <v>132</v>
      </c>
      <c r="E1" s="274" t="s">
        <v>92</v>
      </c>
    </row>
    <row r="2" spans="1:5" ht="30.75" customHeight="1" thickBot="1" x14ac:dyDescent="0.25">
      <c r="A2" s="272" t="s">
        <v>23</v>
      </c>
      <c r="B2" s="39" t="s">
        <v>108</v>
      </c>
      <c r="C2" s="39" t="s">
        <v>109</v>
      </c>
      <c r="D2" s="59" t="s">
        <v>110</v>
      </c>
      <c r="E2" s="60" t="s">
        <v>111</v>
      </c>
    </row>
    <row r="3" spans="1:5" ht="12.75" customHeight="1" x14ac:dyDescent="0.2">
      <c r="A3" s="273" t="s">
        <v>71</v>
      </c>
      <c r="B3" s="40">
        <f>'05 Programa'!L115+'05 Programa'!L103+'05 Programa'!L91+'05 Programa'!L79+'05 Programa'!L67+'05 Programa'!L55+'05 Programa'!L43+'05 Programa'!L31+'05 Programa'!L24+'05 Programa'!L21+'05 Programa'!L15</f>
        <v>2819.4</v>
      </c>
      <c r="C3" s="41">
        <f>'05 Programa'!P15+'05 Programa'!P21+'05 Programa'!P24+'05 Programa'!P31+'05 Programa'!P43+'05 Programa'!P55+'05 Programa'!P67+'05 Programa'!P79+'05 Programa'!P91+'05 Programa'!P103+'05 Programa'!P115</f>
        <v>3331</v>
      </c>
      <c r="D3" s="61">
        <f>'05 Programa'!T115+'05 Programa'!T103+'05 Programa'!T91+'05 Programa'!T79+'05 Programa'!T67+'05 Programa'!T55+'05 Programa'!T43+'05 Programa'!T31+'05 Programa'!T24+'05 Programa'!T21+'05 Programa'!T15</f>
        <v>3540.1</v>
      </c>
      <c r="E3" s="62">
        <f>'05 Programa'!X15+'05 Programa'!X21+'05 Programa'!X24+'05 Programa'!X31+'05 Programa'!X43+'05 Programa'!X55+'05 Programa'!X67+'05 Programa'!X79+'05 Programa'!X91+'05 Programa'!X103+'05 Programa'!X115</f>
        <v>3799.7000000000003</v>
      </c>
    </row>
    <row r="4" spans="1:5" ht="12.75" customHeight="1" x14ac:dyDescent="0.2">
      <c r="A4" s="269" t="s">
        <v>77</v>
      </c>
      <c r="B4" s="57">
        <f>'05 Programa'!L118+'05 Programa'!L106+'05 Programa'!L94+'05 Programa'!L82+'05 Programa'!L70+'05 Programa'!L58+'05 Programa'!L46+'05 Programa'!L34+'05 Programa'!L16</f>
        <v>0</v>
      </c>
      <c r="C4" s="57">
        <f>'05 Programa'!P16+'05 Programa'!P34+'05 Programa'!P46+'05 Programa'!P58+'05 Programa'!P70+'05 Programa'!P82+'05 Programa'!P94+'05 Programa'!P106+'05 Programa'!P118</f>
        <v>0</v>
      </c>
      <c r="D4" s="57">
        <f>'05 Programa'!T34</f>
        <v>0</v>
      </c>
      <c r="E4" s="58">
        <v>0</v>
      </c>
    </row>
    <row r="5" spans="1:5" x14ac:dyDescent="0.2">
      <c r="A5" s="269" t="s">
        <v>80</v>
      </c>
      <c r="B5" s="57">
        <v>0</v>
      </c>
      <c r="C5" s="63">
        <v>0</v>
      </c>
      <c r="D5" s="57">
        <v>0</v>
      </c>
      <c r="E5" s="58">
        <v>0</v>
      </c>
    </row>
    <row r="6" spans="1:5" ht="12.75" customHeight="1" x14ac:dyDescent="0.2">
      <c r="A6" s="269" t="s">
        <v>81</v>
      </c>
      <c r="B6" s="57">
        <f>'05 Programa'!L32+'05 Programa'!L39+'05 Programa'!L44+'05 Programa'!L49+'05 Programa'!L51+'05 Programa'!L56+'05 Programa'!L61+'05 Programa'!L63+'05 Programa'!L68+'05 Programa'!L73+'05 Programa'!L75+'05 Programa'!L80+'05 Programa'!L85+'05 Programa'!L87+'05 Programa'!L92+'05 Programa'!L97+'05 Programa'!L99+'05 Programa'!L104+'05 Programa'!L109+'05 Programa'!L111+'05 Programa'!L116+'05 Programa'!L121+'05 Programa'!L123</f>
        <v>78.5</v>
      </c>
      <c r="C6" s="63">
        <f>'05 Programa'!P123+'05 Programa'!P121+'05 Programa'!P116+'05 Programa'!P111+'05 Programa'!P109+'05 Programa'!P104+'05 Programa'!P99+'05 Programa'!P97+'05 Programa'!P92+'05 Programa'!P87+'05 Programa'!P85+'05 Programa'!P80+'05 Programa'!P75+'05 Programa'!P73+'05 Programa'!P68+'05 Programa'!P63+'05 Programa'!P61+'05 Programa'!P56+'05 Programa'!P51+'05 Programa'!P49+'05 Programa'!P44+'05 Programa'!P39+'05 Programa'!P32</f>
        <v>135.5</v>
      </c>
      <c r="D6" s="57">
        <f>'05 Programa'!T39+'05 Programa'!T51+'05 Programa'!T56+'05 Programa'!T61+'05 Programa'!T63+'05 Programa'!T73+'05 Programa'!T75+'05 Programa'!T87+'05 Programa'!T99+'05 Programa'!T111+'05 Programa'!T123</f>
        <v>146.29999999999998</v>
      </c>
      <c r="E6" s="58">
        <f>'05 Programa'!X123+'05 Programa'!X121+'05 Programa'!X116+'05 Programa'!X111+'05 Programa'!X109+'05 Programa'!X104+'05 Programa'!X99+'05 Programa'!X97+'05 Programa'!X92+'05 Programa'!X87+'05 Programa'!X85+'05 Programa'!X80+'05 Programa'!X75+'05 Programa'!X73+'05 Programa'!X68+'05 Programa'!X63+'05 Programa'!X61+'05 Programa'!X56+'05 Programa'!X51+'05 Programa'!X49+'05 Programa'!X39+'05 Programa'!X32</f>
        <v>155.40000000000003</v>
      </c>
    </row>
    <row r="7" spans="1:5" ht="12.75" customHeight="1" x14ac:dyDescent="0.2">
      <c r="A7" s="269" t="s">
        <v>78</v>
      </c>
      <c r="B7" s="57">
        <v>0</v>
      </c>
      <c r="C7" s="63">
        <v>0</v>
      </c>
      <c r="D7" s="57">
        <v>0</v>
      </c>
      <c r="E7" s="58">
        <v>0</v>
      </c>
    </row>
    <row r="8" spans="1:5" ht="12.75" customHeight="1" x14ac:dyDescent="0.2">
      <c r="A8" s="269" t="s">
        <v>72</v>
      </c>
      <c r="B8" s="57">
        <v>0</v>
      </c>
      <c r="C8" s="63">
        <v>0</v>
      </c>
      <c r="D8" s="63">
        <v>0</v>
      </c>
      <c r="E8" s="58">
        <v>0</v>
      </c>
    </row>
    <row r="9" spans="1:5" ht="13.5" customHeight="1" x14ac:dyDescent="0.2">
      <c r="A9" s="268" t="s">
        <v>79</v>
      </c>
      <c r="B9" s="64">
        <v>0</v>
      </c>
      <c r="C9" s="48">
        <v>0</v>
      </c>
      <c r="D9" s="64">
        <v>0</v>
      </c>
      <c r="E9" s="65">
        <v>0</v>
      </c>
    </row>
    <row r="10" spans="1:5" ht="12.75" customHeight="1" x14ac:dyDescent="0.2">
      <c r="A10" s="269" t="s">
        <v>82</v>
      </c>
      <c r="B10" s="57">
        <v>0</v>
      </c>
      <c r="C10" s="63">
        <v>0</v>
      </c>
      <c r="D10" s="57">
        <v>0</v>
      </c>
      <c r="E10" s="58">
        <v>0</v>
      </c>
    </row>
    <row r="11" spans="1:5" ht="12.75" customHeight="1" x14ac:dyDescent="0.2">
      <c r="A11" s="269" t="s">
        <v>83</v>
      </c>
      <c r="B11" s="57">
        <f>'05 Programa'!L60+'05 Programa'!L37</f>
        <v>55.8</v>
      </c>
      <c r="C11" s="63">
        <f>'05 Programa'!P37+'05 Programa'!P60</f>
        <v>80.5</v>
      </c>
      <c r="D11" s="57">
        <f>'05 Programa'!T60+'05 Programa'!T37</f>
        <v>83.5</v>
      </c>
      <c r="E11" s="58">
        <f>'05 Programa'!X37+'05 Programa'!X60</f>
        <v>84</v>
      </c>
    </row>
    <row r="12" spans="1:5" x14ac:dyDescent="0.2">
      <c r="A12" s="269" t="s">
        <v>84</v>
      </c>
      <c r="B12" s="57">
        <f>'05 Programa'!L120+'05 Programa'!L117+'05 Programa'!L108+'05 Programa'!L105+'05 Programa'!L96+'05 Programa'!L93+'05 Programa'!L84+'05 Programa'!L81+'05 Programa'!L72+'05 Programa'!L69+'05 Programa'!L57+'05 Programa'!L48+'05 Programa'!L45+'05 Programa'!L36+'05 Programa'!L33+'05 Programa'!L25+'05 Programa'!L22+'05 Programa'!L17</f>
        <v>34.799999999999997</v>
      </c>
      <c r="C12" s="63">
        <f>'05 Programa'!P120+'05 Programa'!P117+'05 Programa'!P108+'05 Programa'!P105+'05 Programa'!P96+'05 Programa'!P93+'05 Programa'!P84+'05 Programa'!P81+'05 Programa'!P72+'05 Programa'!P69+'05 Programa'!P57+'05 Programa'!P48+'05 Programa'!P45+'05 Programa'!P36+'05 Programa'!P33+'05 Programa'!P25+'05 Programa'!P22+'05 Programa'!P17</f>
        <v>20</v>
      </c>
      <c r="D12" s="57">
        <f>'05 Programa'!T120+'05 Programa'!T108+'05 Programa'!T84+'05 Programa'!T69+'05 Programa'!T57+'05 Programa'!T36</f>
        <v>25</v>
      </c>
      <c r="E12" s="58">
        <f>'05 Programa'!X120+'05 Programa'!X117+'05 Programa'!X108+'05 Programa'!X105+'05 Programa'!X96+'05 Programa'!X93+'05 Programa'!X84+'05 Programa'!X81+'05 Programa'!X72+'05 Programa'!X69+'05 Programa'!X57+'05 Programa'!X48+'05 Programa'!X45+'05 Programa'!X36+'05 Programa'!X33+'05 Programa'!X25+'05 Programa'!X22+'05 Programa'!X17</f>
        <v>30</v>
      </c>
    </row>
    <row r="13" spans="1:5" x14ac:dyDescent="0.2">
      <c r="A13" s="269" t="s">
        <v>131</v>
      </c>
      <c r="B13" s="57">
        <v>0</v>
      </c>
      <c r="C13" s="63">
        <v>0</v>
      </c>
      <c r="D13" s="57">
        <v>0</v>
      </c>
      <c r="E13" s="58">
        <v>0</v>
      </c>
    </row>
    <row r="14" spans="1:5" x14ac:dyDescent="0.2">
      <c r="A14" s="269" t="s">
        <v>85</v>
      </c>
      <c r="B14" s="57">
        <v>0</v>
      </c>
      <c r="C14" s="63">
        <v>0</v>
      </c>
      <c r="D14" s="57">
        <v>0</v>
      </c>
      <c r="E14" s="58">
        <v>0</v>
      </c>
    </row>
    <row r="15" spans="1:5" x14ac:dyDescent="0.2">
      <c r="A15" s="271" t="s">
        <v>75</v>
      </c>
      <c r="B15" s="57">
        <v>0</v>
      </c>
      <c r="C15" s="63">
        <v>0</v>
      </c>
      <c r="D15" s="57">
        <v>0</v>
      </c>
      <c r="E15" s="58">
        <v>0</v>
      </c>
    </row>
    <row r="16" spans="1:5" ht="18" customHeight="1" thickBot="1" x14ac:dyDescent="0.25">
      <c r="A16" s="270" t="s">
        <v>9</v>
      </c>
      <c r="B16" s="66">
        <f>SUM(B3:B15)</f>
        <v>2988.5000000000005</v>
      </c>
      <c r="C16" s="66">
        <f t="shared" ref="C16:D16" si="0">SUM(C3:C15)</f>
        <v>3567</v>
      </c>
      <c r="D16" s="66">
        <f t="shared" si="0"/>
        <v>3794.9</v>
      </c>
      <c r="E16" s="67">
        <f>SUM(E3:E15)</f>
        <v>4069.1000000000004</v>
      </c>
    </row>
    <row r="18" spans="1:5" ht="13.5" thickBot="1" x14ac:dyDescent="0.25">
      <c r="E18" s="274" t="s">
        <v>133</v>
      </c>
    </row>
    <row r="19" spans="1:5" ht="13.5" thickBot="1" x14ac:dyDescent="0.25">
      <c r="A19" s="275" t="s">
        <v>23</v>
      </c>
      <c r="B19" s="276" t="s">
        <v>108</v>
      </c>
      <c r="C19" s="276" t="s">
        <v>109</v>
      </c>
      <c r="D19" s="276" t="s">
        <v>110</v>
      </c>
      <c r="E19" s="276" t="s">
        <v>111</v>
      </c>
    </row>
    <row r="20" spans="1:5" x14ac:dyDescent="0.2">
      <c r="A20" s="277" t="s">
        <v>134</v>
      </c>
      <c r="B20" s="278">
        <f>SUM(B21:B26)</f>
        <v>2897.9</v>
      </c>
      <c r="C20" s="278">
        <f t="shared" ref="C20:E20" si="1">SUM(C21:C26)</f>
        <v>3466.5</v>
      </c>
      <c r="D20" s="278">
        <f t="shared" si="1"/>
        <v>3686.4</v>
      </c>
      <c r="E20" s="278">
        <f t="shared" si="1"/>
        <v>3955.1000000000004</v>
      </c>
    </row>
    <row r="21" spans="1:5" x14ac:dyDescent="0.2">
      <c r="A21" s="279" t="s">
        <v>135</v>
      </c>
      <c r="B21" s="37">
        <f t="shared" ref="B21:E22" si="2">B3</f>
        <v>2819.4</v>
      </c>
      <c r="C21" s="37">
        <f t="shared" si="2"/>
        <v>3331</v>
      </c>
      <c r="D21" s="37">
        <f t="shared" si="2"/>
        <v>3540.1</v>
      </c>
      <c r="E21" s="37">
        <f t="shared" si="2"/>
        <v>3799.7000000000003</v>
      </c>
    </row>
    <row r="22" spans="1:5" x14ac:dyDescent="0.2">
      <c r="A22" s="280" t="s">
        <v>136</v>
      </c>
      <c r="B22" s="281">
        <f t="shared" si="2"/>
        <v>0</v>
      </c>
      <c r="C22" s="281">
        <f t="shared" si="2"/>
        <v>0</v>
      </c>
      <c r="D22" s="281">
        <f t="shared" si="2"/>
        <v>0</v>
      </c>
      <c r="E22" s="281">
        <f t="shared" si="2"/>
        <v>0</v>
      </c>
    </row>
    <row r="23" spans="1:5" x14ac:dyDescent="0.2">
      <c r="A23" s="280" t="s">
        <v>137</v>
      </c>
      <c r="B23" s="281">
        <f>B6</f>
        <v>78.5</v>
      </c>
      <c r="C23" s="281">
        <f>C6</f>
        <v>135.5</v>
      </c>
      <c r="D23" s="281">
        <f>D6</f>
        <v>146.29999999999998</v>
      </c>
      <c r="E23" s="281">
        <f>E6</f>
        <v>155.40000000000003</v>
      </c>
    </row>
    <row r="24" spans="1:5" x14ac:dyDescent="0.2">
      <c r="A24" s="280" t="s">
        <v>138</v>
      </c>
      <c r="B24" s="281">
        <f>B9</f>
        <v>0</v>
      </c>
      <c r="C24" s="281">
        <f>C9</f>
        <v>0</v>
      </c>
      <c r="D24" s="281">
        <f>D9</f>
        <v>0</v>
      </c>
      <c r="E24" s="281">
        <f>E9</f>
        <v>0</v>
      </c>
    </row>
    <row r="25" spans="1:5" x14ac:dyDescent="0.2">
      <c r="A25" s="280" t="s">
        <v>139</v>
      </c>
      <c r="B25" s="281">
        <v>0</v>
      </c>
      <c r="C25" s="281">
        <v>0</v>
      </c>
      <c r="D25" s="281">
        <v>0</v>
      </c>
      <c r="E25" s="281">
        <v>0</v>
      </c>
    </row>
    <row r="26" spans="1:5" ht="13.5" thickBot="1" x14ac:dyDescent="0.25">
      <c r="A26" s="280" t="s">
        <v>140</v>
      </c>
      <c r="B26" s="281">
        <v>0</v>
      </c>
      <c r="C26" s="281">
        <v>0</v>
      </c>
      <c r="D26" s="281">
        <v>0</v>
      </c>
      <c r="E26" s="281">
        <v>0</v>
      </c>
    </row>
    <row r="27" spans="1:5" ht="13.5" thickBot="1" x14ac:dyDescent="0.25">
      <c r="A27" s="282" t="s">
        <v>141</v>
      </c>
      <c r="B27" s="283">
        <f>SUM(B28)</f>
        <v>90.6</v>
      </c>
      <c r="C27" s="283">
        <f t="shared" ref="C27:E27" si="3">SUM(C28)</f>
        <v>100.5</v>
      </c>
      <c r="D27" s="283">
        <f t="shared" si="3"/>
        <v>108.5</v>
      </c>
      <c r="E27" s="283">
        <f t="shared" si="3"/>
        <v>114</v>
      </c>
    </row>
    <row r="28" spans="1:5" ht="26.25" thickBot="1" x14ac:dyDescent="0.25">
      <c r="A28" s="284" t="s">
        <v>142</v>
      </c>
      <c r="B28" s="285">
        <f>B11+B12</f>
        <v>90.6</v>
      </c>
      <c r="C28" s="285">
        <f>C11+C12</f>
        <v>100.5</v>
      </c>
      <c r="D28" s="285">
        <f>D11+D12</f>
        <v>108.5</v>
      </c>
      <c r="E28" s="285">
        <f>E11+E12</f>
        <v>114</v>
      </c>
    </row>
    <row r="29" spans="1:5" ht="13.5" thickBot="1" x14ac:dyDescent="0.25">
      <c r="A29" s="282" t="s">
        <v>143</v>
      </c>
      <c r="B29" s="283">
        <f>B20+B27</f>
        <v>2988.5</v>
      </c>
      <c r="C29" s="283">
        <f t="shared" ref="C29:E29" si="4">C20+C27</f>
        <v>3567</v>
      </c>
      <c r="D29" s="283">
        <f t="shared" si="4"/>
        <v>3794.9</v>
      </c>
      <c r="E29" s="283">
        <f t="shared" si="4"/>
        <v>4069.1000000000004</v>
      </c>
    </row>
    <row r="30" spans="1:5" x14ac:dyDescent="0.2">
      <c r="A30" s="280" t="s">
        <v>144</v>
      </c>
      <c r="B30" s="281">
        <v>0</v>
      </c>
      <c r="C30" s="281">
        <v>0</v>
      </c>
      <c r="D30" s="281">
        <v>0</v>
      </c>
      <c r="E30" s="281">
        <v>0</v>
      </c>
    </row>
    <row r="31" spans="1:5" ht="26.25" thickBot="1" x14ac:dyDescent="0.25">
      <c r="A31" s="280" t="s">
        <v>145</v>
      </c>
      <c r="B31" s="281">
        <f>B29-2687.5</f>
        <v>301</v>
      </c>
      <c r="C31" s="281">
        <f>C29-B29</f>
        <v>578.5</v>
      </c>
      <c r="D31" s="281">
        <f>D29-C29</f>
        <v>227.90000000000009</v>
      </c>
      <c r="E31" s="281">
        <f>E29-D29</f>
        <v>274.20000000000027</v>
      </c>
    </row>
    <row r="32" spans="1:5" ht="13.5" thickBot="1" x14ac:dyDescent="0.25">
      <c r="A32" s="286" t="s">
        <v>115</v>
      </c>
      <c r="B32" s="287">
        <f>B29</f>
        <v>2988.5</v>
      </c>
      <c r="C32" s="287">
        <f t="shared" ref="C32:E32" si="5">C29</f>
        <v>3567</v>
      </c>
      <c r="D32" s="287">
        <f t="shared" si="5"/>
        <v>3794.9</v>
      </c>
      <c r="E32" s="287">
        <f t="shared" si="5"/>
        <v>4069.1000000000004</v>
      </c>
    </row>
  </sheetData>
  <sheetProtection selectLockedCells="1" selectUnlockedCells="1"/>
  <phoneticPr fontId="0" type="noConversion"/>
  <printOptions horizontalCentered="1"/>
  <pageMargins left="0.39370078740157483" right="0.39370078740157483" top="0.98425196850393704" bottom="0.39370078740157483" header="0.51181102362204722" footer="0.51181102362204722"/>
  <pageSetup paperSize="9" firstPageNumber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25"/>
  <sheetViews>
    <sheetView workbookViewId="0">
      <selection activeCell="G26" sqref="G26"/>
    </sheetView>
  </sheetViews>
  <sheetFormatPr defaultRowHeight="12.75" x14ac:dyDescent="0.2"/>
  <cols>
    <col min="1" max="1" width="37.85546875" style="1" customWidth="1"/>
    <col min="2" max="2" width="13" style="1" customWidth="1"/>
    <col min="3" max="3" width="12.7109375" style="1" customWidth="1"/>
    <col min="4" max="4" width="12.42578125" style="1" customWidth="1"/>
    <col min="5" max="5" width="13" style="1" customWidth="1"/>
    <col min="6" max="6" width="11.7109375" style="1" customWidth="1"/>
    <col min="7" max="7" width="11.140625" style="1" customWidth="1"/>
    <col min="8" max="16384" width="9.140625" style="1"/>
  </cols>
  <sheetData>
    <row r="1" spans="1:7" ht="18" customHeight="1" x14ac:dyDescent="0.2">
      <c r="A1" s="26" t="s">
        <v>146</v>
      </c>
    </row>
    <row r="2" spans="1:7" ht="13.5" thickBot="1" x14ac:dyDescent="0.25"/>
    <row r="3" spans="1:7" ht="13.5" thickTop="1" x14ac:dyDescent="0.2">
      <c r="A3" s="614" t="s">
        <v>56</v>
      </c>
      <c r="B3" s="617" t="s">
        <v>147</v>
      </c>
      <c r="C3" s="620" t="s">
        <v>145</v>
      </c>
      <c r="D3" s="621"/>
      <c r="E3" s="621"/>
      <c r="F3" s="624" t="s">
        <v>110</v>
      </c>
      <c r="G3" s="624" t="s">
        <v>111</v>
      </c>
    </row>
    <row r="4" spans="1:7" ht="33.75" customHeight="1" x14ac:dyDescent="0.2">
      <c r="A4" s="615"/>
      <c r="B4" s="618"/>
      <c r="C4" s="622"/>
      <c r="D4" s="623"/>
      <c r="E4" s="623"/>
      <c r="F4" s="625"/>
      <c r="G4" s="625"/>
    </row>
    <row r="5" spans="1:7" x14ac:dyDescent="0.2">
      <c r="A5" s="615"/>
      <c r="B5" s="618"/>
      <c r="C5" s="627" t="s">
        <v>108</v>
      </c>
      <c r="D5" s="630" t="s">
        <v>57</v>
      </c>
      <c r="E5" s="633" t="s">
        <v>109</v>
      </c>
      <c r="F5" s="625"/>
      <c r="G5" s="625"/>
    </row>
    <row r="6" spans="1:7" x14ac:dyDescent="0.2">
      <c r="A6" s="615"/>
      <c r="B6" s="618"/>
      <c r="C6" s="628"/>
      <c r="D6" s="631"/>
      <c r="E6" s="634"/>
      <c r="F6" s="625"/>
      <c r="G6" s="625"/>
    </row>
    <row r="7" spans="1:7" ht="66.75" customHeight="1" thickBot="1" x14ac:dyDescent="0.25">
      <c r="A7" s="616"/>
      <c r="B7" s="619"/>
      <c r="C7" s="629"/>
      <c r="D7" s="632"/>
      <c r="E7" s="635"/>
      <c r="F7" s="626"/>
      <c r="G7" s="626"/>
    </row>
    <row r="8" spans="1:7" ht="13.5" thickTop="1" x14ac:dyDescent="0.2">
      <c r="A8" s="288" t="s">
        <v>58</v>
      </c>
      <c r="B8" s="289">
        <f>B9+B11</f>
        <v>2988.5</v>
      </c>
      <c r="C8" s="290">
        <f>+B8</f>
        <v>2988.5</v>
      </c>
      <c r="D8" s="291">
        <f t="shared" ref="D8:D14" si="0">E8-C8</f>
        <v>578.49999999999955</v>
      </c>
      <c r="E8" s="291">
        <f>E9+E11</f>
        <v>3566.9999999999995</v>
      </c>
      <c r="F8" s="292">
        <f>F9+F11</f>
        <v>3794.8999999999996</v>
      </c>
      <c r="G8" s="292">
        <f>G9+G11</f>
        <v>4069.1000000000004</v>
      </c>
    </row>
    <row r="9" spans="1:7" x14ac:dyDescent="0.2">
      <c r="A9" s="293" t="s">
        <v>59</v>
      </c>
      <c r="B9" s="294">
        <f>'05 Programa'!M127</f>
        <v>2962.4</v>
      </c>
      <c r="C9" s="295">
        <f>+B9</f>
        <v>2962.4</v>
      </c>
      <c r="D9" s="29">
        <f t="shared" si="0"/>
        <v>529.19999999999936</v>
      </c>
      <c r="E9" s="296">
        <f>'05 Programa'!Q127</f>
        <v>3491.5999999999995</v>
      </c>
      <c r="F9" s="30">
        <f>'05 Programa'!U127</f>
        <v>3779.8999999999996</v>
      </c>
      <c r="G9" s="30">
        <f>'05 Programa'!Y127</f>
        <v>4056.6000000000004</v>
      </c>
    </row>
    <row r="10" spans="1:7" x14ac:dyDescent="0.2">
      <c r="A10" s="297" t="s">
        <v>60</v>
      </c>
      <c r="B10" s="298">
        <f>'05 Programa'!N127</f>
        <v>2227.6</v>
      </c>
      <c r="C10" s="295">
        <f>+B10</f>
        <v>2227.6</v>
      </c>
      <c r="D10" s="29">
        <f t="shared" si="0"/>
        <v>315.59999999999945</v>
      </c>
      <c r="E10" s="299">
        <f>'05 Programa'!R127</f>
        <v>2543.1999999999994</v>
      </c>
      <c r="F10" s="52">
        <f>'05 Programa'!V127</f>
        <v>2751.1</v>
      </c>
      <c r="G10" s="52">
        <f>'05 Programa'!Z127</f>
        <v>2948.5</v>
      </c>
    </row>
    <row r="11" spans="1:7" ht="26.25" thickBot="1" x14ac:dyDescent="0.25">
      <c r="A11" s="300" t="s">
        <v>61</v>
      </c>
      <c r="B11" s="301">
        <f>'05 Programa'!O127</f>
        <v>26.1</v>
      </c>
      <c r="C11" s="302">
        <f>+B11</f>
        <v>26.1</v>
      </c>
      <c r="D11" s="303">
        <f t="shared" si="0"/>
        <v>49.300000000000004</v>
      </c>
      <c r="E11" s="304">
        <f>'05 Programa'!S127</f>
        <v>75.400000000000006</v>
      </c>
      <c r="F11" s="56">
        <f>'05 Programa'!W127</f>
        <v>15</v>
      </c>
      <c r="G11" s="56">
        <f>'05 Programa'!AA127</f>
        <v>12.5</v>
      </c>
    </row>
    <row r="12" spans="1:7" ht="13.5" thickTop="1" x14ac:dyDescent="0.2">
      <c r="A12" s="305" t="s">
        <v>62</v>
      </c>
      <c r="B12" s="27">
        <f>B8</f>
        <v>2988.5</v>
      </c>
      <c r="C12" s="50">
        <f>C13+C18</f>
        <v>2988.5</v>
      </c>
      <c r="D12" s="306">
        <f t="shared" si="0"/>
        <v>578.49999999999955</v>
      </c>
      <c r="E12" s="307">
        <f>E13+E18</f>
        <v>3566.9999999999995</v>
      </c>
      <c r="F12" s="28">
        <f t="shared" ref="F12:G12" si="1">F13+F18</f>
        <v>3794.8999999999996</v>
      </c>
      <c r="G12" s="28">
        <f t="shared" si="1"/>
        <v>4069.1000000000004</v>
      </c>
    </row>
    <row r="13" spans="1:7" x14ac:dyDescent="0.2">
      <c r="A13" s="308" t="s">
        <v>63</v>
      </c>
      <c r="B13" s="309">
        <f>B8-B18</f>
        <v>2897.9</v>
      </c>
      <c r="C13" s="309">
        <f t="shared" ref="C13:E13" si="2">C8-C18</f>
        <v>2897.9</v>
      </c>
      <c r="D13" s="310">
        <f t="shared" si="2"/>
        <v>568.59999999999957</v>
      </c>
      <c r="E13" s="311">
        <f t="shared" si="2"/>
        <v>3466.4999999999995</v>
      </c>
      <c r="F13" s="51">
        <f>+F8-F18</f>
        <v>3686.3999999999996</v>
      </c>
      <c r="G13" s="51">
        <f>+G8-G18</f>
        <v>3955.1000000000004</v>
      </c>
    </row>
    <row r="14" spans="1:7" ht="25.5" x14ac:dyDescent="0.2">
      <c r="A14" s="312" t="s">
        <v>64</v>
      </c>
      <c r="B14" s="53">
        <f>'05 Šaltiniai'!B4</f>
        <v>0</v>
      </c>
      <c r="C14" s="55">
        <f>B14</f>
        <v>0</v>
      </c>
      <c r="D14" s="49">
        <f t="shared" si="0"/>
        <v>0</v>
      </c>
      <c r="E14" s="313">
        <f>'05 Šaltiniai'!C4</f>
        <v>0</v>
      </c>
      <c r="F14" s="52">
        <f>'05 Šaltiniai'!D4</f>
        <v>0</v>
      </c>
      <c r="G14" s="52">
        <f>'05 Šaltiniai'!E4</f>
        <v>0</v>
      </c>
    </row>
    <row r="15" spans="1:7" ht="25.5" x14ac:dyDescent="0.2">
      <c r="A15" s="314" t="s">
        <v>65</v>
      </c>
      <c r="B15" s="315">
        <v>0</v>
      </c>
      <c r="C15" s="31">
        <f>B15</f>
        <v>0</v>
      </c>
      <c r="D15" s="316">
        <v>0</v>
      </c>
      <c r="E15" s="296">
        <v>0</v>
      </c>
      <c r="F15" s="30">
        <v>0</v>
      </c>
      <c r="G15" s="30">
        <f>'[1]01 Šaltiniai'!E5</f>
        <v>0</v>
      </c>
    </row>
    <row r="16" spans="1:7" ht="25.5" x14ac:dyDescent="0.2">
      <c r="A16" s="314" t="s">
        <v>66</v>
      </c>
      <c r="B16" s="317">
        <v>0</v>
      </c>
      <c r="C16" s="32">
        <f>B16</f>
        <v>0</v>
      </c>
      <c r="D16" s="316">
        <v>0</v>
      </c>
      <c r="E16" s="318">
        <v>0</v>
      </c>
      <c r="F16" s="33">
        <v>0</v>
      </c>
      <c r="G16" s="33">
        <f>'[1]01 Šaltiniai'!E10</f>
        <v>0</v>
      </c>
    </row>
    <row r="17" spans="1:7" x14ac:dyDescent="0.2">
      <c r="A17" s="314" t="s">
        <v>86</v>
      </c>
      <c r="B17" s="315">
        <f>'05 Šaltiniai'!B6</f>
        <v>78.5</v>
      </c>
      <c r="C17" s="31">
        <f>B17</f>
        <v>78.5</v>
      </c>
      <c r="D17" s="29">
        <f>E17-C17</f>
        <v>57</v>
      </c>
      <c r="E17" s="296">
        <f>'05 Šaltiniai'!C6</f>
        <v>135.5</v>
      </c>
      <c r="F17" s="30">
        <f>'05 Šaltiniai'!D6</f>
        <v>146.29999999999998</v>
      </c>
      <c r="G17" s="30">
        <f>'05 Šaltiniai'!E6</f>
        <v>155.40000000000003</v>
      </c>
    </row>
    <row r="18" spans="1:7" x14ac:dyDescent="0.2">
      <c r="A18" s="319" t="s">
        <v>67</v>
      </c>
      <c r="B18" s="320">
        <f>SUM(B19:B25)</f>
        <v>90.6</v>
      </c>
      <c r="C18" s="54">
        <f>SUM(C19:C25)</f>
        <v>90.6</v>
      </c>
      <c r="D18" s="321">
        <f>E18-C18</f>
        <v>9.9000000000000057</v>
      </c>
      <c r="E18" s="322">
        <f>SUM(E19:E25)</f>
        <v>100.5</v>
      </c>
      <c r="F18" s="34">
        <f>SUM(F19:F25)</f>
        <v>108.5</v>
      </c>
      <c r="G18" s="34">
        <f>SUM(G19:G25)</f>
        <v>114</v>
      </c>
    </row>
    <row r="19" spans="1:7" ht="25.5" x14ac:dyDescent="0.2">
      <c r="A19" s="323" t="s">
        <v>87</v>
      </c>
      <c r="B19" s="315">
        <v>0</v>
      </c>
      <c r="C19" s="55">
        <v>0</v>
      </c>
      <c r="D19" s="324">
        <v>0</v>
      </c>
      <c r="E19" s="296">
        <v>0</v>
      </c>
      <c r="F19" s="30">
        <v>0</v>
      </c>
      <c r="G19" s="30">
        <v>0</v>
      </c>
    </row>
    <row r="20" spans="1:7" x14ac:dyDescent="0.2">
      <c r="A20" s="323" t="s">
        <v>88</v>
      </c>
      <c r="B20" s="325">
        <f>'[1]01 Šaltiniai'!B10</f>
        <v>0</v>
      </c>
      <c r="C20" s="326">
        <f>+B20</f>
        <v>0</v>
      </c>
      <c r="D20" s="327">
        <f>E20-C20</f>
        <v>0</v>
      </c>
      <c r="E20" s="328">
        <f>'[1]01 Šaltiniai'!C10</f>
        <v>0</v>
      </c>
      <c r="F20" s="329">
        <f>'[1]01 Šaltiniai'!D10</f>
        <v>0</v>
      </c>
      <c r="G20" s="329">
        <v>0</v>
      </c>
    </row>
    <row r="21" spans="1:7" x14ac:dyDescent="0.2">
      <c r="A21" s="323" t="s">
        <v>94</v>
      </c>
      <c r="B21" s="325">
        <v>0</v>
      </c>
      <c r="C21" s="326">
        <v>0</v>
      </c>
      <c r="D21" s="327">
        <f t="shared" ref="D21:D25" si="3">E21-C21</f>
        <v>0</v>
      </c>
      <c r="E21" s="328">
        <v>0</v>
      </c>
      <c r="F21" s="329">
        <v>0</v>
      </c>
      <c r="G21" s="329">
        <v>0</v>
      </c>
    </row>
    <row r="22" spans="1:7" ht="25.5" x14ac:dyDescent="0.2">
      <c r="A22" s="323" t="s">
        <v>148</v>
      </c>
      <c r="B22" s="315">
        <v>0</v>
      </c>
      <c r="C22" s="31">
        <f>B22</f>
        <v>0</v>
      </c>
      <c r="D22" s="324">
        <f t="shared" si="3"/>
        <v>0</v>
      </c>
      <c r="E22" s="296">
        <v>0</v>
      </c>
      <c r="F22" s="30">
        <v>0</v>
      </c>
      <c r="G22" s="30">
        <v>0</v>
      </c>
    </row>
    <row r="23" spans="1:7" x14ac:dyDescent="0.2">
      <c r="A23" s="330" t="s">
        <v>89</v>
      </c>
      <c r="B23" s="53">
        <f>'05 Šaltiniai'!B11</f>
        <v>55.8</v>
      </c>
      <c r="C23" s="31">
        <f t="shared" ref="C23:C25" si="4">B23</f>
        <v>55.8</v>
      </c>
      <c r="D23" s="324">
        <f t="shared" si="3"/>
        <v>24.700000000000003</v>
      </c>
      <c r="E23" s="313">
        <f>'05 Šaltiniai'!C11</f>
        <v>80.5</v>
      </c>
      <c r="F23" s="52">
        <f>'05 Šaltiniai'!D11</f>
        <v>83.5</v>
      </c>
      <c r="G23" s="52">
        <f>'05 Šaltiniai'!E11</f>
        <v>84</v>
      </c>
    </row>
    <row r="24" spans="1:7" ht="25.5" x14ac:dyDescent="0.2">
      <c r="A24" s="323" t="s">
        <v>90</v>
      </c>
      <c r="B24" s="331">
        <v>0</v>
      </c>
      <c r="C24" s="31">
        <f t="shared" si="4"/>
        <v>0</v>
      </c>
      <c r="D24" s="324">
        <f t="shared" si="3"/>
        <v>0</v>
      </c>
      <c r="E24" s="332">
        <v>0</v>
      </c>
      <c r="F24" s="56">
        <v>0</v>
      </c>
      <c r="G24" s="56">
        <v>0</v>
      </c>
    </row>
    <row r="25" spans="1:7" ht="13.5" thickBot="1" x14ac:dyDescent="0.25">
      <c r="A25" s="333" t="s">
        <v>91</v>
      </c>
      <c r="B25" s="334">
        <f>'05 Šaltiniai'!B12</f>
        <v>34.799999999999997</v>
      </c>
      <c r="C25" s="38">
        <f t="shared" si="4"/>
        <v>34.799999999999997</v>
      </c>
      <c r="D25" s="335">
        <f t="shared" si="3"/>
        <v>-14.799999999999997</v>
      </c>
      <c r="E25" s="336">
        <f>'05 Šaltiniai'!C12</f>
        <v>20</v>
      </c>
      <c r="F25" s="35">
        <f>'05 Šaltiniai'!D12</f>
        <v>25</v>
      </c>
      <c r="G25" s="35">
        <f>'05 Šaltiniai'!E12</f>
        <v>30</v>
      </c>
    </row>
  </sheetData>
  <sheetProtection selectLockedCells="1" selectUnlockedCells="1"/>
  <mergeCells count="8">
    <mergeCell ref="A3:A7"/>
    <mergeCell ref="B3:B7"/>
    <mergeCell ref="C3:E4"/>
    <mergeCell ref="F3:F7"/>
    <mergeCell ref="G3:G7"/>
    <mergeCell ref="C5:C7"/>
    <mergeCell ref="D5:D7"/>
    <mergeCell ref="E5:E7"/>
  </mergeCells>
  <printOptions horizontalCentered="1"/>
  <pageMargins left="0.74803149606299213" right="0.39370078740157483" top="0.98425196850393704" bottom="0.98425196850393704" header="0.51181102362204722" footer="0.51181102362204722"/>
  <pageSetup paperSize="9" scale="82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Įvardytieji diapazonai</vt:lpstr>
      </vt:variant>
      <vt:variant>
        <vt:i4>1</vt:i4>
      </vt:variant>
    </vt:vector>
  </HeadingPairs>
  <TitlesOfParts>
    <vt:vector size="5" baseType="lpstr">
      <vt:lpstr>05 Programa</vt:lpstr>
      <vt:lpstr>05 Išlaidų suvestinė</vt:lpstr>
      <vt:lpstr>05 Šaltiniai</vt:lpstr>
      <vt:lpstr>05 Bendros lėšos</vt:lpstr>
      <vt:lpstr>'05 Programa'!Print_Titles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Pletra_IP</dc:creator>
  <cp:lastModifiedBy>Pletra_AS</cp:lastModifiedBy>
  <cp:lastPrinted>2024-01-03T17:43:45Z</cp:lastPrinted>
  <dcterms:created xsi:type="dcterms:W3CDTF">2010-10-01T08:57:15Z</dcterms:created>
  <dcterms:modified xsi:type="dcterms:W3CDTF">2024-01-09T08:44:21Z</dcterms:modified>
</cp:coreProperties>
</file>