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32069DB4-6380-4DD8-A831-5F3C7CA30B07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06 Programa" sheetId="1" r:id="rId1"/>
    <sheet name="06 Išlaidų suvestinė" sheetId="3" r:id="rId2"/>
    <sheet name="06 Šaltiniai" sheetId="2" r:id="rId3"/>
    <sheet name="06 Bendros lėšos" sheetId="4" r:id="rId4"/>
  </sheets>
  <externalReferences>
    <externalReference r:id="rId5"/>
  </externalReferences>
  <definedNames>
    <definedName name="_xlnm.Print_Area" localSheetId="3">'06 Bendros lėšos'!$A$1:$H$27</definedName>
    <definedName name="_xlnm.Print_Area" localSheetId="1">'06 Išlaidų suvestinė'!$A$1:$U$8</definedName>
    <definedName name="_xlnm.Print_Area" localSheetId="0">'06 Programa'!$A$1:$AA$94</definedName>
    <definedName name="_xlnm.Print_Area" localSheetId="2">'06 Šaltiniai'!$A$1:$E$33</definedName>
    <definedName name="Print_Area_0" localSheetId="3">'06 Bendros lėšos'!$A$1:$H$1</definedName>
    <definedName name="Print_Area_0" localSheetId="1">'06 Išlaidų suvestinė'!$A$1:$U$8</definedName>
    <definedName name="Print_Area_0" localSheetId="0">'06 Programa'!$A$1:$AA$93</definedName>
    <definedName name="Print_Area_0_0" localSheetId="3">'06 Bendros lėšos'!$A$1:$H$1</definedName>
    <definedName name="Print_Area_0_0" localSheetId="1">'06 Išlaidų suvestinė'!$A$1:$U$8</definedName>
    <definedName name="Print_Area_0_0" localSheetId="0">'06 Programa'!$A$1:$AA$93</definedName>
    <definedName name="Print_Area_0_0_0" localSheetId="3">'06 Bendros lėšos'!$A$1:$H$1</definedName>
    <definedName name="Print_Area_0_0_0" localSheetId="1">'06 Išlaidų suvestinė'!$A$1:$U$8</definedName>
    <definedName name="Print_Area_0_0_0" localSheetId="0">'06 Programa'!$A$1:$AA$93</definedName>
    <definedName name="Print_Area_0_0_0_0" localSheetId="3">'06 Bendros lėšos'!$A$1:$H$1</definedName>
    <definedName name="Print_Area_0_0_0_0" localSheetId="1">'06 Išlaidų suvestinė'!$A$1:$U$8</definedName>
    <definedName name="Print_Area_0_0_0_0" localSheetId="0">'06 Programa'!$A$1:$AA$93</definedName>
    <definedName name="Print_Area_0_0_0_0_0" localSheetId="3">'06 Bendros lėšos'!$A$1:$H$1</definedName>
    <definedName name="Print_Area_0_0_0_0_0" localSheetId="1">'06 Išlaidų suvestinė'!$A$1:$U$8</definedName>
    <definedName name="Print_Area_0_0_0_0_0" localSheetId="0">'06 Programa'!$A$1:$AA$93</definedName>
    <definedName name="Print_Area_0_0_0_0_0_0" localSheetId="3">'06 Bendros lėšos'!$A$1:$H$1</definedName>
    <definedName name="Print_Area_0_0_0_0_0_0" localSheetId="1">'06 Išlaidų suvestinė'!$A$1:$U$8</definedName>
    <definedName name="Print_Area_0_0_0_0_0_0" localSheetId="0">'06 Programa'!$A$1:$AA$93</definedName>
    <definedName name="Print_Area_0_0_0_0_0_0_0" localSheetId="3">'06 Bendros lėšos'!$A$1:$H$1</definedName>
    <definedName name="Print_Area_0_0_0_0_0_0_0" localSheetId="1">'06 Išlaidų suvestinė'!$A$1:$U$8</definedName>
    <definedName name="Print_Area_0_0_0_0_0_0_0" localSheetId="0">'06 Programa'!$A$1:$AA$93</definedName>
    <definedName name="Print_Area_0_0_0_0_0_0_0_0" localSheetId="3">'06 Bendros lėšos'!$A$1:$H$1</definedName>
    <definedName name="Print_Area_0_0_0_0_0_0_0_0" localSheetId="1">'06 Išlaidų suvestinė'!$A$1:$U$8</definedName>
    <definedName name="Print_Area_0_0_0_0_0_0_0_0" localSheetId="0">'06 Programa'!$A$1:$AA$93</definedName>
    <definedName name="_xlnm.Print_Titles" localSheetId="0">'06 Programa'!$8:$10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77" i="1" l="1"/>
  <c r="T77" i="1"/>
  <c r="D4" i="2" s="1"/>
  <c r="P77" i="1"/>
  <c r="P75" i="1"/>
  <c r="P76" i="1" s="1"/>
  <c r="D15" i="4"/>
  <c r="D16" i="4"/>
  <c r="D17" i="4"/>
  <c r="E17" i="4"/>
  <c r="C14" i="4"/>
  <c r="E4" i="2"/>
  <c r="B4" i="2"/>
  <c r="M79" i="1"/>
  <c r="N79" i="1"/>
  <c r="O79" i="1"/>
  <c r="Q79" i="1"/>
  <c r="S79" i="1"/>
  <c r="U79" i="1"/>
  <c r="W79" i="1"/>
  <c r="Y79" i="1"/>
  <c r="AA79" i="1"/>
  <c r="L79" i="1"/>
  <c r="AA76" i="1"/>
  <c r="Z76" i="1"/>
  <c r="Y76" i="1"/>
  <c r="W76" i="1"/>
  <c r="V76" i="1"/>
  <c r="U76" i="1"/>
  <c r="T76" i="1"/>
  <c r="S76" i="1"/>
  <c r="R76" i="1"/>
  <c r="Q76" i="1"/>
  <c r="O76" i="1"/>
  <c r="N76" i="1"/>
  <c r="M76" i="1"/>
  <c r="L76" i="1"/>
  <c r="X75" i="1"/>
  <c r="X76" i="1" s="1"/>
  <c r="T75" i="1"/>
  <c r="L75" i="1"/>
  <c r="G22" i="4"/>
  <c r="F22" i="4"/>
  <c r="E22" i="4"/>
  <c r="D22" i="4"/>
  <c r="B22" i="4"/>
  <c r="C22" i="4" s="1"/>
  <c r="C18" i="4" s="1"/>
  <c r="E25" i="4"/>
  <c r="D25" i="4" s="1"/>
  <c r="C25" i="4"/>
  <c r="C24" i="4"/>
  <c r="D24" i="4" s="1"/>
  <c r="C23" i="4"/>
  <c r="D23" i="4" s="1"/>
  <c r="G18" i="4"/>
  <c r="D21" i="4"/>
  <c r="F20" i="4"/>
  <c r="F18" i="4" s="1"/>
  <c r="E20" i="4"/>
  <c r="B20" i="4"/>
  <c r="C20" i="4" s="1"/>
  <c r="G16" i="4"/>
  <c r="G15" i="4"/>
  <c r="E27" i="2"/>
  <c r="D27" i="2"/>
  <c r="C27" i="2"/>
  <c r="B27" i="2"/>
  <c r="E24" i="2"/>
  <c r="D24" i="2"/>
  <c r="C24" i="2"/>
  <c r="B24" i="2"/>
  <c r="U67" i="1"/>
  <c r="V67" i="1"/>
  <c r="W67" i="1"/>
  <c r="Y67" i="1"/>
  <c r="Z67" i="1"/>
  <c r="AA67" i="1"/>
  <c r="Y83" i="1"/>
  <c r="Z83" i="1"/>
  <c r="AA83" i="1"/>
  <c r="U82" i="1"/>
  <c r="U83" i="1" s="1"/>
  <c r="V82" i="1"/>
  <c r="V83" i="1" s="1"/>
  <c r="W82" i="1"/>
  <c r="W83" i="1" s="1"/>
  <c r="Y82" i="1"/>
  <c r="Z82" i="1"/>
  <c r="AA82" i="1"/>
  <c r="U88" i="1"/>
  <c r="V88" i="1"/>
  <c r="W88" i="1"/>
  <c r="Y88" i="1"/>
  <c r="Z88" i="1"/>
  <c r="AA88" i="1"/>
  <c r="U65" i="1"/>
  <c r="V65" i="1"/>
  <c r="W65" i="1"/>
  <c r="Y65" i="1"/>
  <c r="Z65" i="1"/>
  <c r="AA65" i="1"/>
  <c r="U59" i="1"/>
  <c r="V59" i="1"/>
  <c r="W59" i="1"/>
  <c r="Y59" i="1"/>
  <c r="Z59" i="1"/>
  <c r="AA59" i="1"/>
  <c r="U69" i="1"/>
  <c r="V69" i="1"/>
  <c r="W69" i="1"/>
  <c r="Y69" i="1"/>
  <c r="Z69" i="1"/>
  <c r="AA69" i="1"/>
  <c r="U50" i="1"/>
  <c r="V50" i="1"/>
  <c r="W50" i="1"/>
  <c r="Y50" i="1"/>
  <c r="Z50" i="1"/>
  <c r="AA50" i="1"/>
  <c r="U56" i="1"/>
  <c r="V56" i="1"/>
  <c r="W56" i="1"/>
  <c r="Y56" i="1"/>
  <c r="Z56" i="1"/>
  <c r="AA56" i="1"/>
  <c r="U63" i="1"/>
  <c r="V63" i="1"/>
  <c r="W63" i="1"/>
  <c r="Y63" i="1"/>
  <c r="Z63" i="1"/>
  <c r="AA63" i="1"/>
  <c r="D20" i="4" l="1"/>
  <c r="B18" i="4"/>
  <c r="E18" i="4"/>
  <c r="D18" i="4" s="1"/>
  <c r="U61" i="1"/>
  <c r="V61" i="1"/>
  <c r="W61" i="1"/>
  <c r="Y61" i="1"/>
  <c r="Z61" i="1"/>
  <c r="AA61" i="1"/>
  <c r="U52" i="1" l="1"/>
  <c r="V52" i="1"/>
  <c r="W52" i="1"/>
  <c r="Y52" i="1"/>
  <c r="Z52" i="1"/>
  <c r="AA52" i="1"/>
  <c r="AA42" i="1" l="1"/>
  <c r="Z42" i="1"/>
  <c r="Y42" i="1"/>
  <c r="W42" i="1"/>
  <c r="V42" i="1"/>
  <c r="U42" i="1"/>
  <c r="S42" i="1"/>
  <c r="R42" i="1"/>
  <c r="Q42" i="1"/>
  <c r="O42" i="1"/>
  <c r="N42" i="1"/>
  <c r="M42" i="1"/>
  <c r="X41" i="1"/>
  <c r="X42" i="1" s="1"/>
  <c r="T41" i="1"/>
  <c r="T42" i="1" s="1"/>
  <c r="P41" i="1"/>
  <c r="L41" i="1"/>
  <c r="L42" i="1" s="1"/>
  <c r="P42" i="1" l="1"/>
  <c r="AA46" i="1"/>
  <c r="Z46" i="1"/>
  <c r="Y46" i="1"/>
  <c r="W46" i="1"/>
  <c r="V46" i="1"/>
  <c r="U46" i="1"/>
  <c r="S46" i="1"/>
  <c r="R46" i="1"/>
  <c r="Q46" i="1"/>
  <c r="O46" i="1"/>
  <c r="N46" i="1"/>
  <c r="M46" i="1"/>
  <c r="X45" i="1"/>
  <c r="X46" i="1" s="1"/>
  <c r="T45" i="1"/>
  <c r="T46" i="1" s="1"/>
  <c r="P45" i="1"/>
  <c r="P46" i="1" s="1"/>
  <c r="L45" i="1"/>
  <c r="L46" i="1" s="1"/>
  <c r="T87" i="1" l="1"/>
  <c r="M72" i="1" l="1"/>
  <c r="N72" i="1"/>
  <c r="O72" i="1"/>
  <c r="Q72" i="1"/>
  <c r="R72" i="1"/>
  <c r="S72" i="1"/>
  <c r="U72" i="1"/>
  <c r="V72" i="1"/>
  <c r="W72" i="1"/>
  <c r="Y72" i="1"/>
  <c r="Z72" i="1"/>
  <c r="AA72" i="1"/>
  <c r="X71" i="1"/>
  <c r="T71" i="1"/>
  <c r="P71" i="1"/>
  <c r="L71" i="1"/>
  <c r="L77" i="1" l="1"/>
  <c r="L89" i="1" l="1"/>
  <c r="L87" i="1"/>
  <c r="AA44" i="1" l="1"/>
  <c r="Z44" i="1"/>
  <c r="Y44" i="1"/>
  <c r="W44" i="1"/>
  <c r="V44" i="1"/>
  <c r="U44" i="1"/>
  <c r="S44" i="1"/>
  <c r="R44" i="1"/>
  <c r="Q44" i="1"/>
  <c r="O44" i="1"/>
  <c r="N44" i="1"/>
  <c r="M44" i="1"/>
  <c r="X43" i="1"/>
  <c r="X44" i="1" s="1"/>
  <c r="T43" i="1"/>
  <c r="T44" i="1" s="1"/>
  <c r="P43" i="1"/>
  <c r="P44" i="1" s="1"/>
  <c r="L43" i="1"/>
  <c r="L44" i="1" s="1"/>
  <c r="M78" i="1" l="1"/>
  <c r="N78" i="1"/>
  <c r="O78" i="1"/>
  <c r="Q78" i="1"/>
  <c r="R78" i="1"/>
  <c r="R79" i="1" s="1"/>
  <c r="S78" i="1"/>
  <c r="U78" i="1"/>
  <c r="V78" i="1"/>
  <c r="V79" i="1" s="1"/>
  <c r="W78" i="1"/>
  <c r="Y78" i="1"/>
  <c r="Z78" i="1"/>
  <c r="Z79" i="1" s="1"/>
  <c r="AA78" i="1"/>
  <c r="L78" i="1"/>
  <c r="X78" i="1"/>
  <c r="X79" i="1" s="1"/>
  <c r="P78" i="1" l="1"/>
  <c r="P79" i="1" s="1"/>
  <c r="C4" i="2"/>
  <c r="E14" i="4" s="1"/>
  <c r="D14" i="4" s="1"/>
  <c r="T78" i="1"/>
  <c r="T79" i="1" s="1"/>
  <c r="T89" i="1"/>
  <c r="O90" i="1"/>
  <c r="N90" i="1"/>
  <c r="M90" i="1"/>
  <c r="L90" i="1"/>
  <c r="O88" i="1"/>
  <c r="N88" i="1"/>
  <c r="M88" i="1"/>
  <c r="L88" i="1"/>
  <c r="T81" i="1"/>
  <c r="O74" i="1"/>
  <c r="N74" i="1"/>
  <c r="M74" i="1"/>
  <c r="L73" i="1"/>
  <c r="L70" i="1"/>
  <c r="B6" i="2" s="1"/>
  <c r="O69" i="1"/>
  <c r="N69" i="1"/>
  <c r="M69" i="1"/>
  <c r="L68" i="1"/>
  <c r="L69" i="1" s="1"/>
  <c r="O67" i="1"/>
  <c r="N67" i="1"/>
  <c r="M67" i="1"/>
  <c r="L66" i="1"/>
  <c r="L67" i="1" s="1"/>
  <c r="O65" i="1"/>
  <c r="N65" i="1"/>
  <c r="M65" i="1"/>
  <c r="L64" i="1"/>
  <c r="L65" i="1" s="1"/>
  <c r="O63" i="1"/>
  <c r="N63" i="1"/>
  <c r="M63" i="1"/>
  <c r="L62" i="1"/>
  <c r="O61" i="1"/>
  <c r="N61" i="1"/>
  <c r="M61" i="1"/>
  <c r="L60" i="1"/>
  <c r="L61" i="1" s="1"/>
  <c r="O59" i="1"/>
  <c r="N59" i="1"/>
  <c r="M59" i="1"/>
  <c r="L57" i="1"/>
  <c r="O56" i="1"/>
  <c r="N56" i="1"/>
  <c r="M56" i="1"/>
  <c r="L55" i="1"/>
  <c r="L56" i="1" s="1"/>
  <c r="O54" i="1"/>
  <c r="N54" i="1"/>
  <c r="M54" i="1"/>
  <c r="L53" i="1"/>
  <c r="L54" i="1" s="1"/>
  <c r="O52" i="1"/>
  <c r="N52" i="1"/>
  <c r="M52" i="1"/>
  <c r="L51" i="1"/>
  <c r="L52" i="1" s="1"/>
  <c r="O50" i="1"/>
  <c r="N50" i="1"/>
  <c r="M50" i="1"/>
  <c r="L49" i="1"/>
  <c r="L50" i="1" s="1"/>
  <c r="O40" i="1"/>
  <c r="N40" i="1"/>
  <c r="M40" i="1"/>
  <c r="L39" i="1"/>
  <c r="L40" i="1" s="1"/>
  <c r="O38" i="1"/>
  <c r="N38" i="1"/>
  <c r="M38" i="1"/>
  <c r="L37" i="1"/>
  <c r="L38" i="1" s="1"/>
  <c r="O36" i="1"/>
  <c r="N36" i="1"/>
  <c r="M36" i="1"/>
  <c r="L35" i="1"/>
  <c r="L34" i="1"/>
  <c r="O33" i="1"/>
  <c r="N33" i="1"/>
  <c r="M33" i="1"/>
  <c r="L32" i="1"/>
  <c r="L31" i="1"/>
  <c r="O30" i="1"/>
  <c r="N30" i="1"/>
  <c r="M30" i="1"/>
  <c r="L29" i="1"/>
  <c r="L28" i="1"/>
  <c r="O27" i="1"/>
  <c r="N27" i="1"/>
  <c r="M27" i="1"/>
  <c r="L26" i="1"/>
  <c r="L25" i="1"/>
  <c r="O24" i="1"/>
  <c r="N24" i="1"/>
  <c r="M24" i="1"/>
  <c r="L23" i="1"/>
  <c r="L24" i="1" s="1"/>
  <c r="O22" i="1"/>
  <c r="N22" i="1"/>
  <c r="M22" i="1"/>
  <c r="L21" i="1"/>
  <c r="L22" i="1" s="1"/>
  <c r="O20" i="1"/>
  <c r="N20" i="1"/>
  <c r="M20" i="1"/>
  <c r="L19" i="1"/>
  <c r="L20" i="1" s="1"/>
  <c r="O18" i="1"/>
  <c r="N18" i="1"/>
  <c r="M18" i="1"/>
  <c r="L17" i="1"/>
  <c r="L18" i="1" s="1"/>
  <c r="O16" i="1"/>
  <c r="N16" i="1"/>
  <c r="M16" i="1"/>
  <c r="L15" i="1"/>
  <c r="B17" i="4" l="1"/>
  <c r="C17" i="4" s="1"/>
  <c r="B23" i="2"/>
  <c r="O47" i="1"/>
  <c r="N47" i="1"/>
  <c r="M47" i="1"/>
  <c r="L72" i="1"/>
  <c r="L63" i="1"/>
  <c r="L16" i="1"/>
  <c r="L59" i="1"/>
  <c r="L36" i="1"/>
  <c r="L33" i="1"/>
  <c r="L27" i="1"/>
  <c r="L74" i="1"/>
  <c r="L30" i="1"/>
  <c r="AA74" i="1"/>
  <c r="Z74" i="1"/>
  <c r="Y74" i="1"/>
  <c r="W74" i="1"/>
  <c r="V74" i="1"/>
  <c r="U74" i="1"/>
  <c r="S74" i="1"/>
  <c r="R74" i="1"/>
  <c r="Q74" i="1"/>
  <c r="X73" i="1"/>
  <c r="X74" i="1" s="1"/>
  <c r="T73" i="1"/>
  <c r="P73" i="1"/>
  <c r="B22" i="2" l="1"/>
  <c r="B14" i="4"/>
  <c r="L47" i="1"/>
  <c r="T74" i="1"/>
  <c r="P74" i="1"/>
  <c r="P49" i="1"/>
  <c r="T49" i="1"/>
  <c r="X49" i="1"/>
  <c r="X50" i="1" s="1"/>
  <c r="Q50" i="1"/>
  <c r="R50" i="1"/>
  <c r="S50" i="1"/>
  <c r="P50" i="1" l="1"/>
  <c r="T50" i="1"/>
  <c r="P39" i="1" l="1"/>
  <c r="T37" i="1" l="1"/>
  <c r="P37" i="1"/>
  <c r="P34" i="1"/>
  <c r="P31" i="1"/>
  <c r="AA90" i="1" l="1"/>
  <c r="AA91" i="1" s="1"/>
  <c r="AA92" i="1" s="1"/>
  <c r="Z90" i="1"/>
  <c r="Z91" i="1" s="1"/>
  <c r="Z92" i="1" s="1"/>
  <c r="Y90" i="1"/>
  <c r="Y91" i="1" s="1"/>
  <c r="Y92" i="1" s="1"/>
  <c r="W90" i="1"/>
  <c r="V90" i="1"/>
  <c r="U90" i="1"/>
  <c r="T90" i="1"/>
  <c r="S90" i="1"/>
  <c r="R90" i="1"/>
  <c r="Q90" i="1"/>
  <c r="X89" i="1"/>
  <c r="X90" i="1" s="1"/>
  <c r="P89" i="1"/>
  <c r="T88" i="1"/>
  <c r="S88" i="1"/>
  <c r="R88" i="1"/>
  <c r="Q88" i="1"/>
  <c r="O91" i="1"/>
  <c r="O92" i="1" s="1"/>
  <c r="X87" i="1"/>
  <c r="P87" i="1"/>
  <c r="P88" i="1" s="1"/>
  <c r="O83" i="1"/>
  <c r="N83" i="1"/>
  <c r="T82" i="1"/>
  <c r="T83" i="1" s="1"/>
  <c r="S82" i="1"/>
  <c r="S83" i="1" s="1"/>
  <c r="R82" i="1"/>
  <c r="R83" i="1" s="1"/>
  <c r="Q82" i="1"/>
  <c r="Q83" i="1" s="1"/>
  <c r="M82" i="1"/>
  <c r="M83" i="1" s="1"/>
  <c r="X81" i="1"/>
  <c r="X82" i="1" s="1"/>
  <c r="X83" i="1" s="1"/>
  <c r="P81" i="1"/>
  <c r="L81" i="1"/>
  <c r="B3" i="2" s="1"/>
  <c r="B21" i="2" s="1"/>
  <c r="B20" i="2" s="1"/>
  <c r="B29" i="2" s="1"/>
  <c r="X70" i="1"/>
  <c r="T70" i="1"/>
  <c r="D6" i="2" s="1"/>
  <c r="D23" i="2" s="1"/>
  <c r="P70" i="1"/>
  <c r="S69" i="1"/>
  <c r="R69" i="1"/>
  <c r="Q69" i="1"/>
  <c r="X68" i="1"/>
  <c r="X69" i="1" s="1"/>
  <c r="T68" i="1"/>
  <c r="P68" i="1"/>
  <c r="S67" i="1"/>
  <c r="R67" i="1"/>
  <c r="Q67" i="1"/>
  <c r="X66" i="1"/>
  <c r="X67" i="1" s="1"/>
  <c r="T66" i="1"/>
  <c r="T67" i="1" s="1"/>
  <c r="P66" i="1"/>
  <c r="P67" i="1" s="1"/>
  <c r="S65" i="1"/>
  <c r="R65" i="1"/>
  <c r="Q65" i="1"/>
  <c r="X64" i="1"/>
  <c r="X65" i="1" s="1"/>
  <c r="T64" i="1"/>
  <c r="T65" i="1" s="1"/>
  <c r="P64" i="1"/>
  <c r="P65" i="1" s="1"/>
  <c r="S63" i="1"/>
  <c r="R63" i="1"/>
  <c r="Q63" i="1"/>
  <c r="X62" i="1"/>
  <c r="X63" i="1" s="1"/>
  <c r="T62" i="1"/>
  <c r="T63" i="1" s="1"/>
  <c r="P62" i="1"/>
  <c r="P63" i="1" s="1"/>
  <c r="S61" i="1"/>
  <c r="R61" i="1"/>
  <c r="Q61" i="1"/>
  <c r="X60" i="1"/>
  <c r="X61" i="1" s="1"/>
  <c r="T60" i="1"/>
  <c r="T61" i="1" s="1"/>
  <c r="P60" i="1"/>
  <c r="P61" i="1" s="1"/>
  <c r="S59" i="1"/>
  <c r="R59" i="1"/>
  <c r="Q59" i="1"/>
  <c r="X57" i="1"/>
  <c r="X59" i="1" s="1"/>
  <c r="T57" i="1"/>
  <c r="T59" i="1" s="1"/>
  <c r="P57" i="1"/>
  <c r="P59" i="1" s="1"/>
  <c r="S56" i="1"/>
  <c r="R56" i="1"/>
  <c r="Q56" i="1"/>
  <c r="X55" i="1"/>
  <c r="X56" i="1" s="1"/>
  <c r="T55" i="1"/>
  <c r="T56" i="1" s="1"/>
  <c r="P55" i="1"/>
  <c r="P56" i="1" s="1"/>
  <c r="W54" i="1"/>
  <c r="V54" i="1"/>
  <c r="U54" i="1"/>
  <c r="S54" i="1"/>
  <c r="R54" i="1"/>
  <c r="Q54" i="1"/>
  <c r="X53" i="1"/>
  <c r="T53" i="1"/>
  <c r="T54" i="1" s="1"/>
  <c r="P53" i="1"/>
  <c r="P54" i="1" s="1"/>
  <c r="S52" i="1"/>
  <c r="R52" i="1"/>
  <c r="Q52" i="1"/>
  <c r="X51" i="1"/>
  <c r="X52" i="1" s="1"/>
  <c r="T51" i="1"/>
  <c r="P51" i="1"/>
  <c r="AA40" i="1"/>
  <c r="Z40" i="1"/>
  <c r="Y40" i="1"/>
  <c r="W40" i="1"/>
  <c r="V40" i="1"/>
  <c r="U40" i="1"/>
  <c r="S40" i="1"/>
  <c r="R40" i="1"/>
  <c r="Q40" i="1"/>
  <c r="P40" i="1"/>
  <c r="X39" i="1"/>
  <c r="X40" i="1" s="1"/>
  <c r="T39" i="1"/>
  <c r="AA38" i="1"/>
  <c r="Z38" i="1"/>
  <c r="Y38" i="1"/>
  <c r="W38" i="1"/>
  <c r="V38" i="1"/>
  <c r="U38" i="1"/>
  <c r="S38" i="1"/>
  <c r="R38" i="1"/>
  <c r="Q38" i="1"/>
  <c r="X37" i="1"/>
  <c r="X38" i="1" s="1"/>
  <c r="T38" i="1"/>
  <c r="P38" i="1"/>
  <c r="AA36" i="1"/>
  <c r="Z36" i="1"/>
  <c r="Y36" i="1"/>
  <c r="W36" i="1"/>
  <c r="V36" i="1"/>
  <c r="U36" i="1"/>
  <c r="S36" i="1"/>
  <c r="R36" i="1"/>
  <c r="Q36" i="1"/>
  <c r="X35" i="1"/>
  <c r="T35" i="1"/>
  <c r="P35" i="1"/>
  <c r="P36" i="1" s="1"/>
  <c r="X34" i="1"/>
  <c r="T34" i="1"/>
  <c r="AA33" i="1"/>
  <c r="Z33" i="1"/>
  <c r="Y33" i="1"/>
  <c r="W33" i="1"/>
  <c r="V33" i="1"/>
  <c r="U33" i="1"/>
  <c r="S33" i="1"/>
  <c r="R33" i="1"/>
  <c r="Q33" i="1"/>
  <c r="X32" i="1"/>
  <c r="T32" i="1"/>
  <c r="P32" i="1"/>
  <c r="P33" i="1" s="1"/>
  <c r="X31" i="1"/>
  <c r="T31" i="1"/>
  <c r="AA30" i="1"/>
  <c r="Z30" i="1"/>
  <c r="Y30" i="1"/>
  <c r="W30" i="1"/>
  <c r="V30" i="1"/>
  <c r="U30" i="1"/>
  <c r="S30" i="1"/>
  <c r="R30" i="1"/>
  <c r="Q30" i="1"/>
  <c r="X29" i="1"/>
  <c r="T29" i="1"/>
  <c r="P29" i="1"/>
  <c r="X28" i="1"/>
  <c r="T28" i="1"/>
  <c r="P28" i="1"/>
  <c r="AA27" i="1"/>
  <c r="Z27" i="1"/>
  <c r="Y27" i="1"/>
  <c r="W27" i="1"/>
  <c r="V27" i="1"/>
  <c r="U27" i="1"/>
  <c r="S27" i="1"/>
  <c r="R27" i="1"/>
  <c r="Q27" i="1"/>
  <c r="X26" i="1"/>
  <c r="T26" i="1"/>
  <c r="P26" i="1"/>
  <c r="X25" i="1"/>
  <c r="T25" i="1"/>
  <c r="P25" i="1"/>
  <c r="AA24" i="1"/>
  <c r="Z24" i="1"/>
  <c r="Y24" i="1"/>
  <c r="W24" i="1"/>
  <c r="V24" i="1"/>
  <c r="U24" i="1"/>
  <c r="S24" i="1"/>
  <c r="R24" i="1"/>
  <c r="Q24" i="1"/>
  <c r="X23" i="1"/>
  <c r="X24" i="1" s="1"/>
  <c r="T23" i="1"/>
  <c r="T24" i="1" s="1"/>
  <c r="P23" i="1"/>
  <c r="P24" i="1" s="1"/>
  <c r="AA22" i="1"/>
  <c r="Z22" i="1"/>
  <c r="Y22" i="1"/>
  <c r="W22" i="1"/>
  <c r="V22" i="1"/>
  <c r="U22" i="1"/>
  <c r="S22" i="1"/>
  <c r="R22" i="1"/>
  <c r="Q22" i="1"/>
  <c r="X21" i="1"/>
  <c r="X22" i="1" s="1"/>
  <c r="T21" i="1"/>
  <c r="T22" i="1" s="1"/>
  <c r="P21" i="1"/>
  <c r="AA20" i="1"/>
  <c r="Z20" i="1"/>
  <c r="Y20" i="1"/>
  <c r="W20" i="1"/>
  <c r="V20" i="1"/>
  <c r="U20" i="1"/>
  <c r="S20" i="1"/>
  <c r="R20" i="1"/>
  <c r="Q20" i="1"/>
  <c r="X19" i="1"/>
  <c r="X20" i="1" s="1"/>
  <c r="T19" i="1"/>
  <c r="T20" i="1" s="1"/>
  <c r="P19" i="1"/>
  <c r="P20" i="1" s="1"/>
  <c r="AA18" i="1"/>
  <c r="Z18" i="1"/>
  <c r="Y18" i="1"/>
  <c r="W18" i="1"/>
  <c r="V18" i="1"/>
  <c r="U18" i="1"/>
  <c r="S18" i="1"/>
  <c r="R18" i="1"/>
  <c r="Q18" i="1"/>
  <c r="X17" i="1"/>
  <c r="X18" i="1" s="1"/>
  <c r="T17" i="1"/>
  <c r="T18" i="1" s="1"/>
  <c r="P17" i="1"/>
  <c r="P18" i="1" s="1"/>
  <c r="AA16" i="1"/>
  <c r="Z16" i="1"/>
  <c r="Y16" i="1"/>
  <c r="W16" i="1"/>
  <c r="V16" i="1"/>
  <c r="U16" i="1"/>
  <c r="S16" i="1"/>
  <c r="R16" i="1"/>
  <c r="Q16" i="1"/>
  <c r="X15" i="1"/>
  <c r="T15" i="1"/>
  <c r="P15" i="1"/>
  <c r="B32" i="2" l="1"/>
  <c r="B31" i="2"/>
  <c r="X72" i="1"/>
  <c r="E6" i="2"/>
  <c r="X88" i="1"/>
  <c r="X91" i="1" s="1"/>
  <c r="X92" i="1" s="1"/>
  <c r="E3" i="2"/>
  <c r="D3" i="2"/>
  <c r="D21" i="2" s="1"/>
  <c r="T69" i="1"/>
  <c r="D22" i="2"/>
  <c r="Z47" i="1"/>
  <c r="Z84" i="1" s="1"/>
  <c r="Z93" i="1" s="1"/>
  <c r="W47" i="1"/>
  <c r="AA47" i="1"/>
  <c r="AA84" i="1" s="1"/>
  <c r="AA93" i="1" s="1"/>
  <c r="Y47" i="1"/>
  <c r="Y84" i="1" s="1"/>
  <c r="Y93" i="1" s="1"/>
  <c r="S6" i="3" s="1"/>
  <c r="S7" i="3" s="1"/>
  <c r="C3" i="2"/>
  <c r="C21" i="2" s="1"/>
  <c r="S47" i="1"/>
  <c r="U47" i="1"/>
  <c r="V47" i="1"/>
  <c r="R47" i="1"/>
  <c r="Q47" i="1"/>
  <c r="C6" i="2"/>
  <c r="P72" i="1"/>
  <c r="P52" i="1"/>
  <c r="T72" i="1"/>
  <c r="V84" i="1"/>
  <c r="U84" i="1"/>
  <c r="T52" i="1"/>
  <c r="T27" i="1"/>
  <c r="P30" i="1"/>
  <c r="P69" i="1"/>
  <c r="P82" i="1"/>
  <c r="P83" i="1" s="1"/>
  <c r="X36" i="1"/>
  <c r="X27" i="1"/>
  <c r="T30" i="1"/>
  <c r="T33" i="1"/>
  <c r="L82" i="1"/>
  <c r="L83" i="1" s="1"/>
  <c r="P27" i="1"/>
  <c r="X33" i="1"/>
  <c r="T36" i="1"/>
  <c r="X30" i="1"/>
  <c r="P16" i="1"/>
  <c r="N91" i="1"/>
  <c r="N92" i="1" s="1"/>
  <c r="X16" i="1"/>
  <c r="P90" i="1"/>
  <c r="P91" i="1" s="1"/>
  <c r="P92" i="1" s="1"/>
  <c r="T40" i="1"/>
  <c r="L91" i="1"/>
  <c r="L92" i="1" s="1"/>
  <c r="T16" i="1"/>
  <c r="P22" i="1"/>
  <c r="T91" i="1"/>
  <c r="T92" i="1" s="1"/>
  <c r="Q91" i="1"/>
  <c r="Q92" i="1" s="1"/>
  <c r="M91" i="1"/>
  <c r="M92" i="1" s="1"/>
  <c r="S91" i="1"/>
  <c r="S92" i="1" s="1"/>
  <c r="W91" i="1"/>
  <c r="W92" i="1" s="1"/>
  <c r="U91" i="1"/>
  <c r="U92" i="1" s="1"/>
  <c r="R91" i="1"/>
  <c r="R92" i="1" s="1"/>
  <c r="V91" i="1"/>
  <c r="V92" i="1" s="1"/>
  <c r="U6" i="3" l="1"/>
  <c r="U7" i="3" s="1"/>
  <c r="G11" i="4"/>
  <c r="T6" i="3"/>
  <c r="T7" i="3" s="1"/>
  <c r="G10" i="4"/>
  <c r="G17" i="4"/>
  <c r="F17" i="4"/>
  <c r="E23" i="2"/>
  <c r="W84" i="1"/>
  <c r="W93" i="1" s="1"/>
  <c r="C23" i="2"/>
  <c r="C22" i="2"/>
  <c r="C20" i="2" s="1"/>
  <c r="C29" i="2" s="1"/>
  <c r="G9" i="4"/>
  <c r="G14" i="4"/>
  <c r="F14" i="4"/>
  <c r="E22" i="2"/>
  <c r="D20" i="2"/>
  <c r="D29" i="2" s="1"/>
  <c r="E16" i="2"/>
  <c r="E21" i="2"/>
  <c r="D16" i="2"/>
  <c r="X47" i="1"/>
  <c r="X84" i="1" s="1"/>
  <c r="X93" i="1" s="1"/>
  <c r="R6" i="3" s="1"/>
  <c r="R7" i="3" s="1"/>
  <c r="T47" i="1"/>
  <c r="P47" i="1"/>
  <c r="S84" i="1"/>
  <c r="S93" i="1" s="1"/>
  <c r="E11" i="4" s="1"/>
  <c r="M84" i="1"/>
  <c r="M93" i="1" s="1"/>
  <c r="B9" i="4" s="1"/>
  <c r="B16" i="2"/>
  <c r="Q84" i="1"/>
  <c r="Q93" i="1" s="1"/>
  <c r="E9" i="4" s="1"/>
  <c r="N84" i="1"/>
  <c r="N93" i="1" s="1"/>
  <c r="B10" i="4" s="1"/>
  <c r="C10" i="4" s="1"/>
  <c r="O84" i="1"/>
  <c r="O93" i="1" s="1"/>
  <c r="B11" i="4" s="1"/>
  <c r="C11" i="4" s="1"/>
  <c r="V93" i="1"/>
  <c r="F10" i="4" s="1"/>
  <c r="R84" i="1"/>
  <c r="R93" i="1" s="1"/>
  <c r="E10" i="4" s="1"/>
  <c r="U93" i="1"/>
  <c r="F9" i="4" s="1"/>
  <c r="L84" i="1"/>
  <c r="L93" i="1" s="1"/>
  <c r="C16" i="2"/>
  <c r="E20" i="2" l="1"/>
  <c r="E29" i="2" s="1"/>
  <c r="E32" i="2" s="1"/>
  <c r="C31" i="2"/>
  <c r="C32" i="2"/>
  <c r="D31" i="2"/>
  <c r="D32" i="2"/>
  <c r="C9" i="4"/>
  <c r="D9" i="4" s="1"/>
  <c r="B8" i="4"/>
  <c r="G8" i="4"/>
  <c r="G13" i="4" s="1"/>
  <c r="G12" i="4" s="1"/>
  <c r="D10" i="4"/>
  <c r="Q6" i="3"/>
  <c r="F11" i="4"/>
  <c r="F8" i="4" s="1"/>
  <c r="F13" i="4" s="1"/>
  <c r="F12" i="4" s="1"/>
  <c r="D11" i="4"/>
  <c r="E8" i="4"/>
  <c r="P84" i="1"/>
  <c r="P93" i="1" s="1"/>
  <c r="T84" i="1"/>
  <c r="T93" i="1" s="1"/>
  <c r="Q7" i="3"/>
  <c r="M6" i="3"/>
  <c r="M7" i="3" s="1"/>
  <c r="I6" i="3"/>
  <c r="I7" i="3" s="1"/>
  <c r="P6" i="3"/>
  <c r="P7" i="3" s="1"/>
  <c r="O6" i="3"/>
  <c r="O7" i="3" s="1"/>
  <c r="L6" i="3"/>
  <c r="L7" i="3" s="1"/>
  <c r="K6" i="3"/>
  <c r="K7" i="3" s="1"/>
  <c r="H6" i="3"/>
  <c r="H7" i="3" s="1"/>
  <c r="F6" i="3"/>
  <c r="F7" i="3" s="1"/>
  <c r="G6" i="3"/>
  <c r="G7" i="3" s="1"/>
  <c r="E31" i="2" l="1"/>
  <c r="C8" i="4"/>
  <c r="C13" i="4" s="1"/>
  <c r="C12" i="4" s="1"/>
  <c r="B12" i="4"/>
  <c r="B13" i="4"/>
  <c r="D8" i="4"/>
  <c r="D13" i="4" s="1"/>
  <c r="E13" i="4"/>
  <c r="E12" i="4" s="1"/>
  <c r="D12" i="4" s="1"/>
  <c r="J6" i="3"/>
  <c r="J7" i="3" s="1"/>
  <c r="N6" i="3"/>
  <c r="N7" i="3" s="1"/>
</calcChain>
</file>

<file path=xl/sharedStrings.xml><?xml version="1.0" encoding="utf-8"?>
<sst xmlns="http://schemas.openxmlformats.org/spreadsheetml/2006/main" count="570" uniqueCount="179">
  <si>
    <t xml:space="preserve">EFEKTYVAUS SAVIVALDYBĖS VALDYMO PROGRAMOS 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</si>
  <si>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</si>
  <si>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</si>
  <si>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</si>
  <si>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</si>
  <si>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</si>
  <si>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</si>
  <si>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</si>
  <si>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</si>
  <si>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</si>
  <si>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</si>
  <si>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</si>
  <si>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</si>
  <si>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02. Savivaldybės veiklos gerinimas/stiprinimas</t>
  </si>
  <si>
    <t>06 Efektyvaus Savivaldybės valdymo programa</t>
  </si>
  <si>
    <t>06</t>
  </si>
  <si>
    <t xml:space="preserve">01 </t>
  </si>
  <si>
    <t xml:space="preserve">Efektyviai vykdyti Savivaldybės veiklą </t>
  </si>
  <si>
    <t>01</t>
  </si>
  <si>
    <t>Sudaryti sąlygas kokybiškai įgyvendinti Savivaldybės funkcijas</t>
  </si>
  <si>
    <t>Mero institucijos išlaikymas</t>
  </si>
  <si>
    <t>188723322</t>
  </si>
  <si>
    <t>SB</t>
  </si>
  <si>
    <t>02</t>
  </si>
  <si>
    <t>Mero fondas</t>
  </si>
  <si>
    <t>03</t>
  </si>
  <si>
    <t>Tarybos darbo organizavimas</t>
  </si>
  <si>
    <t>04</t>
  </si>
  <si>
    <t>Asociacijos veikla</t>
  </si>
  <si>
    <t>05</t>
  </si>
  <si>
    <t>Ūkinės veiklos įgyvendinimas (savivaldybės administracija)</t>
  </si>
  <si>
    <t>SB(VB)</t>
  </si>
  <si>
    <t>07</t>
  </si>
  <si>
    <t>08.06.01.09</t>
  </si>
  <si>
    <t>08</t>
  </si>
  <si>
    <t>09.08.01.09</t>
  </si>
  <si>
    <t>09</t>
  </si>
  <si>
    <t>10.09.01.09</t>
  </si>
  <si>
    <t>10</t>
  </si>
  <si>
    <t>Ūkinės veiklos įgyvendinimas (seniūnijų valdymas)</t>
  </si>
  <si>
    <t>188698374</t>
  </si>
  <si>
    <t>11</t>
  </si>
  <si>
    <t>Savivaldybės Kontrolės ir audito tarnybos darbo užtikrinimas</t>
  </si>
  <si>
    <t>Vykdyti sprendimų priėmimo laisve perduotas vykdyti valstybines (perduotas Savivaldybei) funkcijas</t>
  </si>
  <si>
    <t>Civiliniu kodeksu priskirtas civilinės būklės aktų registravimas</t>
  </si>
  <si>
    <t>Gyventojų registrų tvarkymas ir duomenų valstybės registrui teikimas</t>
  </si>
  <si>
    <t xml:space="preserve">Piliečių prašymų atkurti nuosavybės teises į gyvenamuosius namus, jų dalis, butus, ūkinės ir komercinės paskirties pastatus nagrinėjimas bei sprendimų dėl nuosavybės teisės atkūrimo priėmimas </t>
  </si>
  <si>
    <t>Valstybinės kalbos vartojimo ir taisyklingumo kontrolė</t>
  </si>
  <si>
    <t>Žemės ūkio funkcijų vykdymas</t>
  </si>
  <si>
    <t>Archyvinių dokumentų tvarkymas</t>
  </si>
  <si>
    <t>01.03.03.02</t>
  </si>
  <si>
    <t>Jaunimo reikalų koordinatoriaus veikla</t>
  </si>
  <si>
    <t>20</t>
  </si>
  <si>
    <t>Mobilizacijos administravimas</t>
  </si>
  <si>
    <t>Pirminė teisinė pagalba</t>
  </si>
  <si>
    <t>Gyvenamosios vietos deklaravimas</t>
  </si>
  <si>
    <t>17</t>
  </si>
  <si>
    <t>12</t>
  </si>
  <si>
    <t>Turto remontas</t>
  </si>
  <si>
    <t>13</t>
  </si>
  <si>
    <t>15</t>
  </si>
  <si>
    <t>16</t>
  </si>
  <si>
    <t>Savivaldybės veiklos viešinimas ir reprezentavimas</t>
  </si>
  <si>
    <t>Užtikrinti finansavimą nenumatytoms išlaidoms dengti</t>
  </si>
  <si>
    <t>9</t>
  </si>
  <si>
    <t xml:space="preserve">SB </t>
  </si>
  <si>
    <t>02 Savivaldybės paskolų dengimą finansuoti laiku, kuo mažesniais kaštais</t>
  </si>
  <si>
    <t>Užtikrinti paskolų grąžinimą</t>
  </si>
  <si>
    <t>Paskolų grąžinimas</t>
  </si>
  <si>
    <t>Palūkanų mokėjimas</t>
  </si>
  <si>
    <t>Finansavimo šaltiniai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</si>
  <si>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</si>
  <si>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</si>
  <si>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</si>
  <si>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</si>
  <si>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</si>
  <si>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</si>
  <si>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</si>
  <si>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</si>
  <si>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</si>
  <si>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</si>
  <si>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</si>
  <si>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</si>
  <si>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</si>
  <si>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</si>
  <si>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</si>
  <si>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188723322  188698374</t>
  </si>
  <si>
    <t>Efektyvaus savivaldybės valdymo programa</t>
  </si>
  <si>
    <t>01.06.01.02</t>
  </si>
  <si>
    <t>19</t>
  </si>
  <si>
    <t>Tarpinstitucinio bendradarbiavimo koordinatoriaus pareigybės finansavimas</t>
  </si>
  <si>
    <t>Savivaldybės erdvinių duomenų rinkinio tvarkymas</t>
  </si>
  <si>
    <t>Turtui įsigyti ir finansiniams įsipareigojimams vykdyti</t>
  </si>
  <si>
    <t>1</t>
  </si>
  <si>
    <t>tūkst. Eur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</si>
  <si>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</si>
  <si>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</si>
  <si>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6</t>
  </si>
  <si>
    <t>3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</si>
  <si>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</si>
  <si>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01.01.01.03  01.03.02.09  08.06.01.09  09.08.01.09  10.09.01.09  01.06.01.02  01.03.03.02  04.02.01.04  02.01.01.04   01.06.01.03    01.06.01.04  01.03.02.01</t>
  </si>
  <si>
    <t>SB(SP)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</si>
  <si>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</si>
  <si>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</si>
  <si>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</si>
  <si>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</si>
  <si>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>Užsienio valstybių, tarptautinių organizacijų ir Europos Sąjungos lėšos</t>
    </r>
    <r>
      <rPr>
        <b/>
        <sz val="10"/>
        <rFont val="Times New Roman"/>
        <family val="1"/>
      </rPr>
      <t xml:space="preserve"> ES, EEE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</si>
  <si>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</si>
  <si>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</si>
  <si>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</si>
  <si>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</si>
  <si>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</si>
  <si>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</si>
  <si>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</si>
  <si>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</si>
  <si>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</si>
  <si>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</si>
  <si>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</si>
  <si>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</si>
  <si>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>Savivaldybės neprojektinių renginių organizavimas</t>
  </si>
  <si>
    <t>Ūkinės veiklos įgyvendinimas (Socialinės paramos skyrius)</t>
  </si>
  <si>
    <t>01.01.01.03</t>
  </si>
  <si>
    <t>01.03.02.09</t>
  </si>
  <si>
    <t xml:space="preserve">01.03.02.09 </t>
  </si>
  <si>
    <t>04.02.01.04</t>
  </si>
  <si>
    <t>02.01.01.04</t>
  </si>
  <si>
    <t>01.03.02.09        01.06.01.03</t>
  </si>
  <si>
    <t>01.03.02.01</t>
  </si>
  <si>
    <t>Mero ir Tarybos veiklos administravimo skyriaus išlaikymas</t>
  </si>
  <si>
    <t>Šilutės rajono savivaldybės mero rezervo lėšų panaudojimas</t>
  </si>
  <si>
    <t>01.01.01.02</t>
  </si>
  <si>
    <t>Šilutės rajono savivaldybės tarybos 2024 m. sausio 25 d.</t>
  </si>
  <si>
    <t>sprendimu Nr. T1-</t>
  </si>
  <si>
    <t>Savivaldybės SPP tikslo / uždavinio / priemonės kodas</t>
  </si>
  <si>
    <t>2023 m. faktas</t>
  </si>
  <si>
    <t>2025 m. poreikis</t>
  </si>
  <si>
    <t>2026 m. poreikis</t>
  </si>
  <si>
    <t>Iš viso uždaviniui</t>
  </si>
  <si>
    <t>Iš viso tikslui</t>
  </si>
  <si>
    <t>2024 m. poreikis</t>
  </si>
  <si>
    <t>IŠ VISO</t>
  </si>
  <si>
    <t>2024–2026 m.  ŠILUTĖS RAJONO SAVIVALDYBĖS</t>
  </si>
  <si>
    <t>04.02.01.02</t>
  </si>
  <si>
    <t xml:space="preserve">09.08.01.01 </t>
  </si>
  <si>
    <t>188723349</t>
  </si>
  <si>
    <t>01.07.01.01</t>
  </si>
  <si>
    <t>Elektroninės demokratijos, viešųjų ir (arba) administracinių paslaugų plėtra, mažinant administracinę naštą juridiniams ir fiziniams asm. (komp. technikos, progr. įrangos įsigijimas ir eksloatavimas, licencijų įsigijimas)</t>
  </si>
  <si>
    <t>RP - regiono pažangos priemonė (projektas), PP - pažangos priemonė (projektas), TP - tęstinės veiklos priemonė, NF - nefinansinė priemonė</t>
  </si>
  <si>
    <t>TP</t>
  </si>
  <si>
    <t>-</t>
  </si>
  <si>
    <t>2.1.1.3  2.1.1.2</t>
  </si>
  <si>
    <t>2.1.1.4</t>
  </si>
  <si>
    <t>Šilutės rajono savivaldybės 2024–2026 m. Efektyvaus savivaldybės valdymo programos išlaidų suvestinė</t>
  </si>
  <si>
    <t>06. Efektyvaus savivaldybės valdymo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</si>
  <si>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</si>
  <si>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</si>
  <si>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</si>
  <si>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</si>
  <si>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</si>
  <si>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</si>
  <si>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</si>
  <si>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</si>
  <si>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</si>
  <si>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</si>
  <si>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</si>
  <si>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</si>
  <si>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</si>
  <si>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</si>
  <si>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06. Efektyvaus savivaldybės valdymo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</si>
  <si>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</si>
  <si>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</si>
  <si>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</si>
  <si>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Ūkinės veiklos įgyvendinimas (Švietimo, sporto ir kultūros skyriaus Kultūros poskyris)</t>
  </si>
  <si>
    <t xml:space="preserve">Ūkinės veiklos įgyvendinimas (Švietimo, sporto ir kultūros skyrius) </t>
  </si>
  <si>
    <t>TIKSLŲ, PROGRAMŲ, UŽDAVINIŲ, PRIEMONIŲ IR PRIEMONIŲ IŠLAIDŲ SUVESTINĖ</t>
  </si>
  <si>
    <t>Iš viso 06 programai</t>
  </si>
  <si>
    <t>21</t>
  </si>
  <si>
    <t>Savivaldybei priskirtos valstybinės žemės ir kito valstybės turto valdymas ir disponavimas juo patikėjimo teise</t>
  </si>
  <si>
    <t>01.06.01.03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</si>
</sst>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FFFF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969696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FFFF99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59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2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/>
    <xf numFmtId="0" fontId="1" fillId="2" borderId="0" xfId="0" applyFont="1" applyFill="1"/>
    <xf numFmtId="164" fontId="2" fillId="10" borderId="13" xfId="0" applyNumberFormat="1" applyFont="1" applyFill="1" applyBorder="1" applyAlignment="1">
      <alignment horizontal="center" vertical="top"/>
    </xf>
    <xf numFmtId="164" fontId="2" fillId="10" borderId="12" xfId="0" applyNumberFormat="1" applyFont="1" applyFill="1" applyBorder="1" applyAlignment="1">
      <alignment horizontal="center" vertical="top"/>
    </xf>
    <xf numFmtId="164" fontId="2" fillId="10" borderId="29" xfId="0" applyNumberFormat="1" applyFont="1" applyFill="1" applyBorder="1" applyAlignment="1">
      <alignment horizontal="center" vertical="top"/>
    </xf>
    <xf numFmtId="164" fontId="2" fillId="10" borderId="30" xfId="0" applyNumberFormat="1" applyFont="1" applyFill="1" applyBorder="1" applyAlignment="1">
      <alignment horizontal="center" vertical="top"/>
    </xf>
    <xf numFmtId="164" fontId="2" fillId="10" borderId="17" xfId="0" applyNumberFormat="1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5" borderId="29" xfId="0" applyNumberFormat="1" applyFont="1" applyFill="1" applyBorder="1" applyAlignment="1">
      <alignment horizontal="center" vertical="top"/>
    </xf>
    <xf numFmtId="164" fontId="2" fillId="5" borderId="12" xfId="0" applyNumberFormat="1" applyFont="1" applyFill="1" applyBorder="1" applyAlignment="1">
      <alignment horizontal="center" vertical="top"/>
    </xf>
    <xf numFmtId="164" fontId="2" fillId="5" borderId="13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/>
    </xf>
    <xf numFmtId="164" fontId="2" fillId="5" borderId="17" xfId="0" applyNumberFormat="1" applyFont="1" applyFill="1" applyBorder="1" applyAlignment="1">
      <alignment horizontal="center" vertical="top"/>
    </xf>
    <xf numFmtId="164" fontId="2" fillId="5" borderId="19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164" fontId="1" fillId="2" borderId="0" xfId="0" applyNumberFormat="1" applyFont="1" applyFill="1"/>
    <xf numFmtId="164" fontId="2" fillId="4" borderId="13" xfId="0" applyNumberFormat="1" applyFont="1" applyFill="1" applyBorder="1" applyAlignment="1">
      <alignment horizontal="center" vertical="top"/>
    </xf>
    <xf numFmtId="164" fontId="2" fillId="4" borderId="30" xfId="0" applyNumberFormat="1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1" fillId="2" borderId="0" xfId="0" applyFont="1" applyFill="1" applyAlignment="1">
      <alignment vertical="top"/>
    </xf>
    <xf numFmtId="0" fontId="1" fillId="9" borderId="28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0" fontId="7" fillId="0" borderId="0" xfId="0" applyFont="1"/>
    <xf numFmtId="164" fontId="7" fillId="0" borderId="0" xfId="0" applyNumberFormat="1" applyFont="1"/>
    <xf numFmtId="0" fontId="2" fillId="0" borderId="0" xfId="0" applyFont="1" applyProtection="1"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0" fontId="5" fillId="0" borderId="0" xfId="0" applyFont="1" applyProtection="1">
      <protection locked="0"/>
    </xf>
    <xf numFmtId="0" fontId="1" fillId="0" borderId="17" xfId="0" applyFont="1" applyBorder="1" applyAlignment="1">
      <alignment horizontal="center" vertical="center" wrapText="1" indent="1"/>
    </xf>
    <xf numFmtId="164" fontId="1" fillId="0" borderId="29" xfId="0" applyNumberFormat="1" applyFont="1" applyBorder="1" applyAlignment="1">
      <alignment horizontal="center" vertical="top"/>
    </xf>
    <xf numFmtId="164" fontId="2" fillId="12" borderId="17" xfId="0" applyNumberFormat="1" applyFont="1" applyFill="1" applyBorder="1" applyAlignment="1">
      <alignment horizontal="center" vertical="top"/>
    </xf>
    <xf numFmtId="0" fontId="6" fillId="0" borderId="0" xfId="0" applyFont="1"/>
    <xf numFmtId="0" fontId="8" fillId="0" borderId="0" xfId="0" applyFont="1"/>
    <xf numFmtId="164" fontId="2" fillId="10" borderId="63" xfId="0" applyNumberFormat="1" applyFont="1" applyFill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164" fontId="1" fillId="7" borderId="41" xfId="0" applyNumberFormat="1" applyFont="1" applyFill="1" applyBorder="1" applyAlignment="1">
      <alignment horizontal="center" vertical="center"/>
    </xf>
    <xf numFmtId="164" fontId="1" fillId="0" borderId="71" xfId="0" applyNumberFormat="1" applyFont="1" applyBorder="1" applyAlignment="1">
      <alignment horizontal="center"/>
    </xf>
    <xf numFmtId="0" fontId="1" fillId="0" borderId="43" xfId="0" applyFont="1" applyBorder="1" applyAlignment="1" applyProtection="1">
      <alignment horizontal="center" vertical="center" textRotation="90"/>
      <protection locked="0"/>
    </xf>
    <xf numFmtId="0" fontId="1" fillId="0" borderId="43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2" fillId="12" borderId="29" xfId="0" applyNumberFormat="1" applyFont="1" applyFill="1" applyBorder="1" applyAlignment="1">
      <alignment horizontal="center" vertical="top"/>
    </xf>
    <xf numFmtId="164" fontId="2" fillId="12" borderId="13" xfId="0" applyNumberFormat="1" applyFont="1" applyFill="1" applyBorder="1" applyAlignment="1">
      <alignment horizontal="center" vertical="top"/>
    </xf>
    <xf numFmtId="164" fontId="2" fillId="12" borderId="30" xfId="0" applyNumberFormat="1" applyFont="1" applyFill="1" applyBorder="1" applyAlignment="1">
      <alignment horizontal="center" vertical="top"/>
    </xf>
    <xf numFmtId="164" fontId="2" fillId="12" borderId="63" xfId="0" applyNumberFormat="1" applyFont="1" applyFill="1" applyBorder="1" applyAlignment="1">
      <alignment horizontal="center" vertical="top"/>
    </xf>
    <xf numFmtId="0" fontId="1" fillId="8" borderId="18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49" fontId="2" fillId="3" borderId="17" xfId="0" applyNumberFormat="1" applyFont="1" applyFill="1" applyBorder="1" applyAlignment="1">
      <alignment horizontal="center" vertical="top"/>
    </xf>
    <xf numFmtId="49" fontId="2" fillId="4" borderId="12" xfId="0" applyNumberFormat="1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top" wrapText="1"/>
    </xf>
    <xf numFmtId="164" fontId="1" fillId="2" borderId="29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top"/>
    </xf>
    <xf numFmtId="49" fontId="2" fillId="4" borderId="13" xfId="0" applyNumberFormat="1" applyFont="1" applyFill="1" applyBorder="1" applyAlignment="1">
      <alignment horizontal="center" vertical="top"/>
    </xf>
    <xf numFmtId="0" fontId="1" fillId="0" borderId="28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2" fillId="5" borderId="84" xfId="0" applyNumberFormat="1" applyFont="1" applyFill="1" applyBorder="1" applyAlignment="1">
      <alignment horizontal="center" vertical="top"/>
    </xf>
    <xf numFmtId="164" fontId="2" fillId="5" borderId="63" xfId="0" applyNumberFormat="1" applyFont="1" applyFill="1" applyBorder="1" applyAlignment="1">
      <alignment horizontal="center" vertical="top"/>
    </xf>
    <xf numFmtId="49" fontId="2" fillId="4" borderId="13" xfId="0" applyNumberFormat="1" applyFont="1" applyFill="1" applyBorder="1" applyAlignment="1">
      <alignment horizontal="right" vertical="top"/>
    </xf>
    <xf numFmtId="164" fontId="2" fillId="3" borderId="39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63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4" borderId="39" xfId="0" applyNumberFormat="1" applyFont="1" applyFill="1" applyBorder="1" applyAlignment="1">
      <alignment horizontal="center" vertical="center"/>
    </xf>
    <xf numFmtId="164" fontId="2" fillId="4" borderId="30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top"/>
    </xf>
    <xf numFmtId="164" fontId="2" fillId="3" borderId="13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30" xfId="0" applyNumberFormat="1" applyFont="1" applyFill="1" applyBorder="1" applyAlignment="1">
      <alignment horizontal="center" vertical="top"/>
    </xf>
    <xf numFmtId="164" fontId="2" fillId="4" borderId="39" xfId="0" applyNumberFormat="1" applyFont="1" applyFill="1" applyBorder="1" applyAlignment="1">
      <alignment horizontal="center" vertical="top"/>
    </xf>
    <xf numFmtId="164" fontId="2" fillId="3" borderId="12" xfId="0" applyNumberFormat="1" applyFont="1" applyFill="1" applyBorder="1" applyAlignment="1">
      <alignment horizontal="center" vertical="top"/>
    </xf>
    <xf numFmtId="0" fontId="1" fillId="0" borderId="82" xfId="0" applyFont="1" applyBorder="1" applyAlignment="1">
      <alignment horizontal="center" vertical="center" wrapText="1"/>
    </xf>
    <xf numFmtId="164" fontId="1" fillId="2" borderId="54" xfId="0" applyNumberFormat="1" applyFont="1" applyFill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2" fillId="10" borderId="84" xfId="0" applyNumberFormat="1" applyFont="1" applyFill="1" applyBorder="1" applyAlignment="1">
      <alignment horizontal="center" vertical="top"/>
    </xf>
    <xf numFmtId="164" fontId="1" fillId="11" borderId="40" xfId="0" applyNumberFormat="1" applyFont="1" applyFill="1" applyBorder="1" applyAlignment="1">
      <alignment horizontal="center" vertical="center"/>
    </xf>
    <xf numFmtId="164" fontId="1" fillId="7" borderId="42" xfId="0" applyNumberFormat="1" applyFont="1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2" fillId="10" borderId="39" xfId="0" applyNumberFormat="1" applyFont="1" applyFill="1" applyBorder="1" applyAlignment="1">
      <alignment horizontal="center" vertical="top"/>
    </xf>
    <xf numFmtId="0" fontId="2" fillId="0" borderId="0" xfId="0" applyFont="1"/>
    <xf numFmtId="164" fontId="2" fillId="12" borderId="66" xfId="0" applyNumberFormat="1" applyFont="1" applyFill="1" applyBorder="1" applyAlignment="1">
      <alignment horizontal="center" vertical="top" wrapText="1"/>
    </xf>
    <xf numFmtId="0" fontId="1" fillId="7" borderId="28" xfId="0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6" xfId="0" applyNumberFormat="1" applyFont="1" applyBorder="1" applyAlignment="1">
      <alignment horizontal="center" vertical="top"/>
    </xf>
    <xf numFmtId="164" fontId="2" fillId="10" borderId="59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10" borderId="58" xfId="0" applyNumberFormat="1" applyFont="1" applyFill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10" borderId="23" xfId="0" applyNumberFormat="1" applyFont="1" applyFill="1" applyBorder="1" applyAlignment="1">
      <alignment horizontal="center" vertical="top"/>
    </xf>
    <xf numFmtId="164" fontId="2" fillId="5" borderId="59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22" xfId="0" applyNumberFormat="1" applyFont="1" applyFill="1" applyBorder="1" applyAlignment="1">
      <alignment horizontal="center" vertical="top"/>
    </xf>
    <xf numFmtId="164" fontId="2" fillId="5" borderId="23" xfId="0" applyNumberFormat="1" applyFont="1" applyFill="1" applyBorder="1" applyAlignment="1">
      <alignment horizontal="center" vertical="top"/>
    </xf>
    <xf numFmtId="49" fontId="2" fillId="17" borderId="29" xfId="0" applyNumberFormat="1" applyFont="1" applyFill="1" applyBorder="1" applyAlignment="1">
      <alignment horizontal="center" vertical="top"/>
    </xf>
    <xf numFmtId="49" fontId="2" fillId="17" borderId="84" xfId="0" applyNumberFormat="1" applyFont="1" applyFill="1" applyBorder="1" applyAlignment="1">
      <alignment horizontal="center" vertical="top"/>
    </xf>
    <xf numFmtId="164" fontId="2" fillId="17" borderId="17" xfId="0" applyNumberFormat="1" applyFont="1" applyFill="1" applyBorder="1" applyAlignment="1">
      <alignment horizontal="center" vertical="center"/>
    </xf>
    <xf numFmtId="164" fontId="2" fillId="17" borderId="30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164" fontId="2" fillId="12" borderId="84" xfId="0" applyNumberFormat="1" applyFont="1" applyFill="1" applyBorder="1" applyAlignment="1">
      <alignment horizontal="center" vertical="top"/>
    </xf>
    <xf numFmtId="164" fontId="2" fillId="10" borderId="85" xfId="0" applyNumberFormat="1" applyFont="1" applyFill="1" applyBorder="1" applyAlignment="1">
      <alignment horizontal="center" vertical="top"/>
    </xf>
    <xf numFmtId="164" fontId="2" fillId="10" borderId="86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164" fontId="2" fillId="5" borderId="107" xfId="0" applyNumberFormat="1" applyFont="1" applyFill="1" applyBorder="1" applyAlignment="1">
      <alignment horizontal="center" vertical="top"/>
    </xf>
    <xf numFmtId="164" fontId="2" fillId="4" borderId="29" xfId="0" applyNumberFormat="1" applyFont="1" applyFill="1" applyBorder="1" applyAlignment="1">
      <alignment horizontal="center" vertical="top"/>
    </xf>
    <xf numFmtId="164" fontId="2" fillId="3" borderId="29" xfId="0" applyNumberFormat="1" applyFont="1" applyFill="1" applyBorder="1" applyAlignment="1">
      <alignment horizontal="center" vertical="top"/>
    </xf>
    <xf numFmtId="164" fontId="2" fillId="4" borderId="29" xfId="0" applyNumberFormat="1" applyFont="1" applyFill="1" applyBorder="1" applyAlignment="1">
      <alignment horizontal="center" vertical="center"/>
    </xf>
    <xf numFmtId="164" fontId="2" fillId="17" borderId="29" xfId="0" applyNumberFormat="1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top"/>
    </xf>
    <xf numFmtId="0" fontId="2" fillId="12" borderId="28" xfId="0" applyFont="1" applyFill="1" applyBorder="1" applyAlignment="1">
      <alignment horizontal="center" vertical="top" wrapText="1"/>
    </xf>
    <xf numFmtId="164" fontId="2" fillId="5" borderId="28" xfId="0" applyNumberFormat="1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top" wrapText="1"/>
    </xf>
    <xf numFmtId="164" fontId="2" fillId="10" borderId="107" xfId="0" applyNumberFormat="1" applyFont="1" applyFill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2" borderId="84" xfId="0" applyNumberFormat="1" applyFont="1" applyFill="1" applyBorder="1" applyAlignment="1">
      <alignment horizontal="center" vertical="center"/>
    </xf>
    <xf numFmtId="164" fontId="1" fillId="2" borderId="85" xfId="0" applyNumberFormat="1" applyFont="1" applyFill="1" applyBorder="1" applyAlignment="1">
      <alignment horizontal="center" vertical="center" wrapText="1"/>
    </xf>
    <xf numFmtId="164" fontId="1" fillId="2" borderId="86" xfId="0" applyNumberFormat="1" applyFont="1" applyFill="1" applyBorder="1" applyAlignment="1">
      <alignment horizontal="center" vertical="center" wrapText="1"/>
    </xf>
    <xf numFmtId="164" fontId="1" fillId="6" borderId="99" xfId="0" applyNumberFormat="1" applyFont="1" applyFill="1" applyBorder="1" applyAlignment="1">
      <alignment horizontal="center" vertical="center" wrapText="1"/>
    </xf>
    <xf numFmtId="164" fontId="1" fillId="2" borderId="85" xfId="0" applyNumberFormat="1" applyFont="1" applyFill="1" applyBorder="1" applyAlignment="1">
      <alignment horizontal="center" vertical="center"/>
    </xf>
    <xf numFmtId="164" fontId="1" fillId="2" borderId="86" xfId="0" applyNumberFormat="1" applyFont="1" applyFill="1" applyBorder="1" applyAlignment="1">
      <alignment horizontal="center" vertical="center"/>
    </xf>
    <xf numFmtId="164" fontId="1" fillId="6" borderId="80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0" borderId="84" xfId="0" applyNumberFormat="1" applyFont="1" applyBorder="1" applyAlignment="1">
      <alignment horizontal="center" vertical="center"/>
    </xf>
    <xf numFmtId="164" fontId="1" fillId="0" borderId="99" xfId="0" applyNumberFormat="1" applyFont="1" applyBorder="1" applyAlignment="1">
      <alignment horizontal="center" vertical="center"/>
    </xf>
    <xf numFmtId="164" fontId="1" fillId="2" borderId="92" xfId="0" applyNumberFormat="1" applyFont="1" applyFill="1" applyBorder="1" applyAlignment="1">
      <alignment horizontal="center" vertical="center"/>
    </xf>
    <xf numFmtId="164" fontId="1" fillId="0" borderId="98" xfId="0" applyNumberFormat="1" applyFont="1" applyBorder="1" applyAlignment="1">
      <alignment horizontal="center" vertical="center"/>
    </xf>
    <xf numFmtId="164" fontId="1" fillId="0" borderId="101" xfId="0" applyNumberFormat="1" applyFont="1" applyBorder="1" applyAlignment="1">
      <alignment horizontal="center" vertical="center"/>
    </xf>
    <xf numFmtId="164" fontId="1" fillId="0" borderId="92" xfId="0" applyNumberFormat="1" applyFont="1" applyBorder="1" applyAlignment="1">
      <alignment horizontal="center" vertical="center"/>
    </xf>
    <xf numFmtId="164" fontId="1" fillId="0" borderId="102" xfId="0" applyNumberFormat="1" applyFont="1" applyBorder="1" applyAlignment="1">
      <alignment horizontal="center" vertical="center"/>
    </xf>
    <xf numFmtId="164" fontId="1" fillId="0" borderId="103" xfId="0" applyNumberFormat="1" applyFont="1" applyBorder="1" applyAlignment="1">
      <alignment horizontal="center" vertical="center"/>
    </xf>
    <xf numFmtId="164" fontId="1" fillId="0" borderId="105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10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7" borderId="29" xfId="0" applyNumberFormat="1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>
      <alignment horizontal="center" vertical="center"/>
    </xf>
    <xf numFmtId="164" fontId="1" fillId="7" borderId="30" xfId="0" applyNumberFormat="1" applyFont="1" applyFill="1" applyBorder="1" applyAlignment="1">
      <alignment horizontal="center" vertical="center"/>
    </xf>
    <xf numFmtId="164" fontId="1" fillId="2" borderId="59" xfId="0" applyNumberFormat="1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2" borderId="37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6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2" borderId="89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164" fontId="1" fillId="0" borderId="109" xfId="0" applyNumberFormat="1" applyFont="1" applyBorder="1" applyAlignment="1">
      <alignment horizontal="center" vertical="center"/>
    </xf>
    <xf numFmtId="164" fontId="1" fillId="0" borderId="110" xfId="0" applyNumberFormat="1" applyFont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164" fontId="1" fillId="0" borderId="63" xfId="0" applyNumberFormat="1" applyFont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11" borderId="92" xfId="0" applyNumberFormat="1" applyFont="1" applyFill="1" applyBorder="1" applyAlignment="1">
      <alignment horizontal="center" vertical="center"/>
    </xf>
    <xf numFmtId="164" fontId="1" fillId="7" borderId="98" xfId="0" applyNumberFormat="1" applyFont="1" applyFill="1" applyBorder="1" applyAlignment="1">
      <alignment horizontal="center" vertical="center"/>
    </xf>
    <xf numFmtId="164" fontId="1" fillId="7" borderId="101" xfId="0" applyNumberFormat="1" applyFont="1" applyFill="1" applyBorder="1" applyAlignment="1">
      <alignment horizontal="center" vertical="center"/>
    </xf>
    <xf numFmtId="164" fontId="1" fillId="9" borderId="29" xfId="0" applyNumberFormat="1" applyFont="1" applyFill="1" applyBorder="1" applyAlignment="1">
      <alignment horizontal="center" vertical="center"/>
    </xf>
    <xf numFmtId="164" fontId="1" fillId="9" borderId="13" xfId="0" applyNumberFormat="1" applyFont="1" applyFill="1" applyBorder="1" applyAlignment="1">
      <alignment horizontal="center" vertical="center"/>
    </xf>
    <xf numFmtId="164" fontId="1" fillId="9" borderId="30" xfId="0" applyNumberFormat="1" applyFont="1" applyFill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7" borderId="63" xfId="0" applyNumberFormat="1" applyFont="1" applyFill="1" applyBorder="1" applyAlignment="1">
      <alignment horizontal="center" vertical="center"/>
    </xf>
    <xf numFmtId="164" fontId="1" fillId="7" borderId="12" xfId="0" applyNumberFormat="1" applyFont="1" applyFill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70" xfId="0" applyNumberFormat="1" applyFont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top"/>
    </xf>
    <xf numFmtId="164" fontId="2" fillId="12" borderId="59" xfId="0" applyNumberFormat="1" applyFont="1" applyFill="1" applyBorder="1" applyAlignment="1">
      <alignment horizontal="center" vertical="top"/>
    </xf>
    <xf numFmtId="164" fontId="2" fillId="12" borderId="24" xfId="0" applyNumberFormat="1" applyFont="1" applyFill="1" applyBorder="1" applyAlignment="1">
      <alignment horizontal="center" vertical="top"/>
    </xf>
    <xf numFmtId="164" fontId="2" fillId="12" borderId="58" xfId="0" applyNumberFormat="1" applyFont="1" applyFill="1" applyBorder="1" applyAlignment="1">
      <alignment horizontal="center" vertical="top"/>
    </xf>
    <xf numFmtId="164" fontId="2" fillId="4" borderId="84" xfId="0" applyNumberFormat="1" applyFont="1" applyFill="1" applyBorder="1" applyAlignment="1">
      <alignment horizontal="center" vertical="top"/>
    </xf>
    <xf numFmtId="164" fontId="2" fillId="4" borderId="107" xfId="0" applyNumberFormat="1" applyFont="1" applyFill="1" applyBorder="1" applyAlignment="1">
      <alignment horizontal="center" vertical="top"/>
    </xf>
    <xf numFmtId="164" fontId="2" fillId="3" borderId="84" xfId="0" applyNumberFormat="1" applyFont="1" applyFill="1" applyBorder="1" applyAlignment="1">
      <alignment horizontal="center" vertical="top"/>
    </xf>
    <xf numFmtId="164" fontId="2" fillId="3" borderId="107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65" xfId="0" applyNumberFormat="1" applyFont="1" applyFill="1" applyBorder="1" applyAlignment="1">
      <alignment horizontal="center" vertical="center"/>
    </xf>
    <xf numFmtId="164" fontId="2" fillId="17" borderId="40" xfId="0" applyNumberFormat="1" applyFont="1" applyFill="1" applyBorder="1" applyAlignment="1">
      <alignment horizontal="center" vertical="center"/>
    </xf>
    <xf numFmtId="164" fontId="2" fillId="17" borderId="43" xfId="0" applyNumberFormat="1" applyFont="1" applyFill="1" applyBorder="1" applyAlignment="1">
      <alignment horizontal="center" vertical="center"/>
    </xf>
    <xf numFmtId="164" fontId="2" fillId="17" borderId="70" xfId="0" applyNumberFormat="1" applyFont="1" applyFill="1" applyBorder="1" applyAlignment="1">
      <alignment horizontal="center" vertical="center"/>
    </xf>
    <xf numFmtId="164" fontId="2" fillId="3" borderId="84" xfId="0" applyNumberFormat="1" applyFont="1" applyFill="1" applyBorder="1" applyAlignment="1">
      <alignment horizontal="center" vertical="center"/>
    </xf>
    <xf numFmtId="164" fontId="2" fillId="3" borderId="10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" fillId="0" borderId="49" xfId="0" applyFont="1" applyBorder="1"/>
    <xf numFmtId="0" fontId="1" fillId="0" borderId="47" xfId="0" applyFont="1" applyBorder="1"/>
    <xf numFmtId="0" fontId="2" fillId="13" borderId="29" xfId="0" applyFont="1" applyFill="1" applyBorder="1" applyAlignment="1">
      <alignment vertical="center"/>
    </xf>
    <xf numFmtId="0" fontId="1" fillId="0" borderId="56" xfId="0" applyFont="1" applyBorder="1"/>
    <xf numFmtId="0" fontId="1" fillId="0" borderId="49" xfId="0" applyFont="1" applyBorder="1" applyAlignment="1">
      <alignment vertical="top" wrapText="1"/>
    </xf>
    <xf numFmtId="0" fontId="2" fillId="13" borderId="51" xfId="0" applyFont="1" applyFill="1" applyBorder="1" applyAlignment="1">
      <alignment horizontal="right" vertical="top"/>
    </xf>
    <xf numFmtId="164" fontId="2" fillId="13" borderId="72" xfId="0" applyNumberFormat="1" applyFont="1" applyFill="1" applyBorder="1" applyAlignment="1">
      <alignment horizontal="center" vertical="top"/>
    </xf>
    <xf numFmtId="164" fontId="2" fillId="13" borderId="25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2" fillId="12" borderId="3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8" borderId="89" xfId="0" applyFont="1" applyFill="1" applyBorder="1" applyAlignment="1">
      <alignment horizontal="left" vertical="top" wrapText="1"/>
    </xf>
    <xf numFmtId="164" fontId="2" fillId="18" borderId="104" xfId="0" applyNumberFormat="1" applyFont="1" applyFill="1" applyBorder="1" applyAlignment="1">
      <alignment horizontal="center" vertical="top" wrapText="1"/>
    </xf>
    <xf numFmtId="0" fontId="1" fillId="0" borderId="117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0" fontId="1" fillId="0" borderId="119" xfId="0" applyFont="1" applyBorder="1" applyAlignment="1">
      <alignment vertical="top" wrapText="1"/>
    </xf>
    <xf numFmtId="164" fontId="1" fillId="0" borderId="120" xfId="0" applyNumberFormat="1" applyFont="1" applyBorder="1" applyAlignment="1">
      <alignment horizontal="center" vertical="top" wrapText="1"/>
    </xf>
    <xf numFmtId="0" fontId="2" fillId="19" borderId="39" xfId="0" applyFont="1" applyFill="1" applyBorder="1" applyAlignment="1">
      <alignment horizontal="left" vertical="top" wrapText="1"/>
    </xf>
    <xf numFmtId="164" fontId="2" fillId="19" borderId="28" xfId="0" applyNumberFormat="1" applyFont="1" applyFill="1" applyBorder="1" applyAlignment="1">
      <alignment horizontal="center" vertical="top" wrapText="1"/>
    </xf>
    <xf numFmtId="0" fontId="1" fillId="0" borderId="121" xfId="0" applyFont="1" applyBorder="1" applyAlignment="1">
      <alignment horizontal="left" vertical="top" wrapText="1"/>
    </xf>
    <xf numFmtId="164" fontId="1" fillId="0" borderId="122" xfId="0" applyNumberFormat="1" applyFont="1" applyBorder="1" applyAlignment="1">
      <alignment horizontal="center" vertical="top" wrapText="1"/>
    </xf>
    <xf numFmtId="0" fontId="2" fillId="20" borderId="123" xfId="0" applyFont="1" applyFill="1" applyBorder="1" applyAlignment="1">
      <alignment horizontal="right" vertical="top" wrapText="1"/>
    </xf>
    <xf numFmtId="164" fontId="2" fillId="20" borderId="124" xfId="0" applyNumberFormat="1" applyFont="1" applyFill="1" applyBorder="1" applyAlignment="1">
      <alignment horizontal="center" vertical="top" wrapText="1"/>
    </xf>
    <xf numFmtId="0" fontId="2" fillId="12" borderId="141" xfId="0" applyFont="1" applyFill="1" applyBorder="1" applyAlignment="1">
      <alignment vertical="top" wrapText="1"/>
    </xf>
    <xf numFmtId="164" fontId="2" fillId="12" borderId="142" xfId="0" applyNumberFormat="1" applyFont="1" applyFill="1" applyBorder="1" applyAlignment="1">
      <alignment horizontal="center" vertical="top" wrapText="1"/>
    </xf>
    <xf numFmtId="164" fontId="2" fillId="12" borderId="143" xfId="0" applyNumberFormat="1" applyFont="1" applyFill="1" applyBorder="1" applyAlignment="1">
      <alignment horizontal="center" vertical="top" wrapText="1"/>
    </xf>
    <xf numFmtId="0" fontId="2" fillId="12" borderId="130" xfId="0" applyFont="1" applyFill="1" applyBorder="1" applyAlignment="1">
      <alignment vertical="top" wrapText="1"/>
    </xf>
    <xf numFmtId="164" fontId="2" fillId="12" borderId="89" xfId="0" applyNumberFormat="1" applyFont="1" applyFill="1" applyBorder="1" applyAlignment="1">
      <alignment horizontal="center" vertical="top" wrapText="1"/>
    </xf>
    <xf numFmtId="164" fontId="2" fillId="12" borderId="111" xfId="0" applyNumberFormat="1" applyFont="1" applyFill="1" applyBorder="1" applyAlignment="1">
      <alignment horizontal="center" vertical="top" wrapText="1"/>
    </xf>
    <xf numFmtId="164" fontId="2" fillId="12" borderId="151" xfId="0" applyNumberFormat="1" applyFont="1" applyFill="1" applyBorder="1" applyAlignment="1">
      <alignment horizontal="center" vertical="top" wrapText="1"/>
    </xf>
    <xf numFmtId="164" fontId="2" fillId="12" borderId="152" xfId="0" applyNumberFormat="1" applyFont="1" applyFill="1" applyBorder="1" applyAlignment="1">
      <alignment horizontal="center" vertical="top" wrapText="1"/>
    </xf>
    <xf numFmtId="164" fontId="2" fillId="12" borderId="104" xfId="0" applyNumberFormat="1" applyFont="1" applyFill="1" applyBorder="1" applyAlignment="1">
      <alignment horizontal="center" vertical="top" wrapText="1"/>
    </xf>
    <xf numFmtId="164" fontId="2" fillId="12" borderId="44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66" xfId="0" applyNumberFormat="1" applyFont="1" applyBorder="1" applyAlignment="1">
      <alignment horizontal="center" vertical="top" wrapText="1"/>
    </xf>
    <xf numFmtId="0" fontId="2" fillId="0" borderId="141" xfId="0" applyFont="1" applyBorder="1" applyAlignment="1">
      <alignment horizontal="left" vertical="top" wrapText="1" indent="1"/>
    </xf>
    <xf numFmtId="164" fontId="1" fillId="0" borderId="142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1" fillId="0" borderId="66" xfId="0" applyNumberFormat="1" applyFont="1" applyBorder="1" applyAlignment="1">
      <alignment horizontal="center" vertical="top" wrapText="1"/>
    </xf>
    <xf numFmtId="0" fontId="1" fillId="0" borderId="141" xfId="0" applyFont="1" applyBorder="1" applyAlignment="1">
      <alignment horizontal="left" vertical="top" wrapText="1" indent="2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2" fillId="0" borderId="136" xfId="0" applyFont="1" applyBorder="1" applyAlignment="1">
      <alignment horizontal="left" vertical="top" wrapText="1" indent="1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134" xfId="0" applyNumberFormat="1" applyFont="1" applyBorder="1" applyAlignment="1">
      <alignment horizontal="center" vertical="top" wrapText="1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0" xfId="0" applyNumberFormat="1" applyFont="1" applyBorder="1" applyAlignment="1">
      <alignment horizontal="center" vertical="top" wrapText="1"/>
    </xf>
    <xf numFmtId="0" fontId="2" fillId="0" borderId="130" xfId="0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 indent="1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153" xfId="0" applyNumberFormat="1" applyFont="1" applyBorder="1" applyAlignment="1">
      <alignment horizontal="center" vertical="top" wrapText="1"/>
    </xf>
    <xf numFmtId="164" fontId="2" fillId="0" borderId="154" xfId="0" applyNumberFormat="1" applyFont="1" applyBorder="1" applyAlignment="1">
      <alignment horizontal="center" vertical="top" wrapText="1"/>
    </xf>
    <xf numFmtId="164" fontId="2" fillId="0" borderId="67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 indent="2"/>
    </xf>
    <xf numFmtId="164" fontId="1" fillId="0" borderId="47" xfId="0" applyNumberFormat="1" applyFont="1" applyBorder="1" applyAlignment="1">
      <alignment horizontal="center" vertical="top" wrapText="1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153" xfId="0" applyNumberFormat="1" applyFont="1" applyBorder="1" applyAlignment="1">
      <alignment horizontal="center" vertical="top" wrapText="1"/>
    </xf>
    <xf numFmtId="164" fontId="1" fillId="0" borderId="154" xfId="0" applyNumberFormat="1" applyFont="1" applyBorder="1" applyAlignment="1">
      <alignment horizontal="center" vertical="top" wrapText="1"/>
    </xf>
    <xf numFmtId="0" fontId="1" fillId="0" borderId="130" xfId="0" applyFont="1" applyBorder="1" applyAlignment="1">
      <alignment horizontal="left" vertical="top" wrapText="1" indent="2"/>
    </xf>
    <xf numFmtId="164" fontId="1" fillId="0" borderId="46" xfId="0" applyNumberFormat="1" applyFont="1" applyBorder="1" applyAlignment="1">
      <alignment horizontal="center" vertical="top" wrapText="1"/>
    </xf>
    <xf numFmtId="164" fontId="1" fillId="0" borderId="100" xfId="0" applyNumberFormat="1" applyFont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/>
    </xf>
    <xf numFmtId="164" fontId="1" fillId="0" borderId="10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/>
    </xf>
    <xf numFmtId="164" fontId="1" fillId="0" borderId="66" xfId="0" applyNumberFormat="1" applyFont="1" applyBorder="1" applyAlignment="1">
      <alignment horizontal="center" vertical="top"/>
    </xf>
    <xf numFmtId="164" fontId="2" fillId="0" borderId="46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164" fontId="2" fillId="0" borderId="155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 indent="2"/>
    </xf>
    <xf numFmtId="164" fontId="1" fillId="0" borderId="46" xfId="0" applyNumberFormat="1" applyFont="1" applyBorder="1" applyAlignment="1">
      <alignment horizontal="center" wrapText="1"/>
    </xf>
    <xf numFmtId="164" fontId="1" fillId="0" borderId="100" xfId="0" applyNumberFormat="1" applyFont="1" applyBorder="1" applyAlignment="1">
      <alignment horizontal="center" wrapText="1"/>
    </xf>
    <xf numFmtId="164" fontId="1" fillId="0" borderId="145" xfId="0" applyNumberFormat="1" applyFont="1" applyBorder="1" applyAlignment="1">
      <alignment horizontal="center" wrapText="1"/>
    </xf>
    <xf numFmtId="164" fontId="1" fillId="0" borderId="44" xfId="0" applyNumberFormat="1" applyFont="1" applyBorder="1" applyAlignment="1">
      <alignment horizontal="center" wrapText="1"/>
    </xf>
    <xf numFmtId="164" fontId="1" fillId="0" borderId="66" xfId="0" applyNumberFormat="1" applyFont="1" applyBorder="1" applyAlignment="1">
      <alignment horizontal="center" wrapText="1"/>
    </xf>
    <xf numFmtId="0" fontId="1" fillId="0" borderId="47" xfId="0" applyFont="1" applyBorder="1" applyAlignment="1">
      <alignment horizontal="left" vertical="top" wrapText="1" indent="2"/>
    </xf>
    <xf numFmtId="164" fontId="1" fillId="0" borderId="156" xfId="0" applyNumberFormat="1" applyFont="1" applyBorder="1" applyAlignment="1">
      <alignment horizontal="center" vertical="top" wrapText="1"/>
    </xf>
    <xf numFmtId="164" fontId="1" fillId="0" borderId="157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 indent="2"/>
    </xf>
    <xf numFmtId="164" fontId="1" fillId="0" borderId="50" xfId="0" applyNumberFormat="1" applyFont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68" xfId="0" applyNumberFormat="1" applyFont="1" applyBorder="1" applyAlignment="1">
      <alignment horizontal="center" vertical="top" wrapText="1"/>
    </xf>
    <xf numFmtId="49" fontId="1" fillId="2" borderId="28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73" xfId="0" applyFont="1" applyFill="1" applyBorder="1" applyAlignment="1">
      <alignment horizontal="center" vertical="center" textRotation="90" wrapText="1"/>
    </xf>
    <xf numFmtId="0" fontId="1" fillId="2" borderId="74" xfId="0" applyFont="1" applyFill="1" applyBorder="1" applyAlignment="1">
      <alignment horizontal="center" vertical="center" textRotation="90" wrapText="1"/>
    </xf>
    <xf numFmtId="0" fontId="1" fillId="2" borderId="78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75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textRotation="90" wrapText="1"/>
    </xf>
    <xf numFmtId="49" fontId="1" fillId="2" borderId="104" xfId="0" applyNumberFormat="1" applyFont="1" applyFill="1" applyBorder="1" applyAlignment="1">
      <alignment horizontal="center" vertical="center" textRotation="90"/>
    </xf>
    <xf numFmtId="49" fontId="1" fillId="2" borderId="68" xfId="0" applyNumberFormat="1" applyFont="1" applyFill="1" applyBorder="1" applyAlignment="1">
      <alignment horizontal="center" vertical="center" textRotation="90"/>
    </xf>
    <xf numFmtId="49" fontId="2" fillId="3" borderId="79" xfId="0" applyNumberFormat="1" applyFont="1" applyFill="1" applyBorder="1" applyAlignment="1">
      <alignment horizontal="center" vertical="top"/>
    </xf>
    <xf numFmtId="49" fontId="2" fillId="3" borderId="69" xfId="0" applyNumberFormat="1" applyFont="1" applyFill="1" applyBorder="1" applyAlignment="1">
      <alignment horizontal="center" vertical="top"/>
    </xf>
    <xf numFmtId="49" fontId="2" fillId="4" borderId="98" xfId="0" applyNumberFormat="1" applyFont="1" applyFill="1" applyBorder="1" applyAlignment="1">
      <alignment horizontal="center" vertical="top"/>
    </xf>
    <xf numFmtId="49" fontId="2" fillId="4" borderId="52" xfId="0" applyNumberFormat="1" applyFont="1" applyFill="1" applyBorder="1" applyAlignment="1">
      <alignment horizontal="center" vertical="top"/>
    </xf>
    <xf numFmtId="49" fontId="2" fillId="2" borderId="98" xfId="0" applyNumberFormat="1" applyFont="1" applyFill="1" applyBorder="1" applyAlignment="1">
      <alignment horizontal="center" vertical="top"/>
    </xf>
    <xf numFmtId="49" fontId="2" fillId="2" borderId="41" xfId="0" applyNumberFormat="1" applyFont="1" applyFill="1" applyBorder="1" applyAlignment="1">
      <alignment horizontal="center" vertical="top"/>
    </xf>
    <xf numFmtId="49" fontId="2" fillId="3" borderId="112" xfId="0" applyNumberFormat="1" applyFont="1" applyFill="1" applyBorder="1" applyAlignment="1">
      <alignment horizontal="center" vertical="top"/>
    </xf>
    <xf numFmtId="49" fontId="2" fillId="4" borderId="113" xfId="0" applyNumberFormat="1" applyFont="1" applyFill="1" applyBorder="1" applyAlignment="1">
      <alignment horizontal="center" vertical="top"/>
    </xf>
    <xf numFmtId="49" fontId="2" fillId="2" borderId="113" xfId="0" applyNumberFormat="1" applyFont="1" applyFill="1" applyBorder="1" applyAlignment="1">
      <alignment horizontal="center" vertical="top"/>
    </xf>
    <xf numFmtId="49" fontId="2" fillId="2" borderId="52" xfId="0" applyNumberFormat="1" applyFont="1" applyFill="1" applyBorder="1" applyAlignment="1">
      <alignment horizontal="center" vertical="top"/>
    </xf>
    <xf numFmtId="0" fontId="1" fillId="0" borderId="113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15" borderId="93" xfId="0" applyFont="1" applyFill="1" applyBorder="1" applyAlignment="1">
      <alignment horizontal="center" vertical="center" textRotation="90" wrapText="1"/>
    </xf>
    <xf numFmtId="0" fontId="1" fillId="15" borderId="1" xfId="0" applyFont="1" applyFill="1" applyBorder="1" applyAlignment="1">
      <alignment horizontal="center" vertical="center" textRotation="90" wrapText="1"/>
    </xf>
    <xf numFmtId="0" fontId="1" fillId="15" borderId="38" xfId="0" applyFont="1" applyFill="1" applyBorder="1" applyAlignment="1">
      <alignment horizontal="center" vertical="center" textRotation="90" wrapText="1"/>
    </xf>
    <xf numFmtId="0" fontId="1" fillId="16" borderId="94" xfId="0" applyFont="1" applyFill="1" applyBorder="1" applyAlignment="1">
      <alignment horizontal="center" vertical="center" textRotation="90" wrapText="1"/>
    </xf>
    <xf numFmtId="0" fontId="1" fillId="16" borderId="2" xfId="0" applyFont="1" applyFill="1" applyBorder="1" applyAlignment="1">
      <alignment horizontal="center" vertical="center" textRotation="90" wrapText="1"/>
    </xf>
    <xf numFmtId="0" fontId="1" fillId="16" borderId="31" xfId="0" applyFont="1" applyFill="1" applyBorder="1" applyAlignment="1">
      <alignment horizontal="center" vertical="center" textRotation="90" wrapText="1"/>
    </xf>
    <xf numFmtId="0" fontId="1" fillId="2" borderId="94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 textRotation="90" wrapText="1"/>
    </xf>
    <xf numFmtId="0" fontId="1" fillId="2" borderId="77" xfId="0" applyFont="1" applyFill="1" applyBorder="1" applyAlignment="1">
      <alignment horizontal="center" vertical="center" textRotation="90" wrapText="1"/>
    </xf>
    <xf numFmtId="49" fontId="1" fillId="2" borderId="28" xfId="0" applyNumberFormat="1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center" vertical="center" textRotation="90"/>
    </xf>
    <xf numFmtId="49" fontId="2" fillId="17" borderId="59" xfId="0" applyNumberFormat="1" applyFont="1" applyFill="1" applyBorder="1" applyAlignment="1">
      <alignment horizontal="center" vertical="top"/>
    </xf>
    <xf numFmtId="49" fontId="2" fillId="17" borderId="37" xfId="0" applyNumberFormat="1" applyFont="1" applyFill="1" applyBorder="1" applyAlignment="1">
      <alignment horizontal="center" vertical="top"/>
    </xf>
    <xf numFmtId="49" fontId="2" fillId="17" borderId="40" xfId="0" applyNumberFormat="1" applyFont="1" applyFill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top"/>
    </xf>
    <xf numFmtId="49" fontId="2" fillId="3" borderId="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4" borderId="24" xfId="0" applyNumberFormat="1" applyFont="1" applyFill="1" applyBorder="1" applyAlignment="1">
      <alignment horizontal="center" vertical="top"/>
    </xf>
    <xf numFmtId="49" fontId="2" fillId="4" borderId="8" xfId="0" applyNumberFormat="1" applyFont="1" applyFill="1" applyBorder="1" applyAlignment="1">
      <alignment horizontal="center" vertical="top"/>
    </xf>
    <xf numFmtId="49" fontId="2" fillId="4" borderId="41" xfId="0" applyNumberFormat="1" applyFont="1" applyFill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0" fontId="1" fillId="14" borderId="92" xfId="0" applyFont="1" applyFill="1" applyBorder="1" applyAlignment="1">
      <alignment horizontal="center" vertical="center" textRotation="90" wrapText="1"/>
    </xf>
    <xf numFmtId="0" fontId="1" fillId="14" borderId="96" xfId="0" applyFont="1" applyFill="1" applyBorder="1" applyAlignment="1">
      <alignment horizontal="center" vertical="center" textRotation="90" wrapText="1"/>
    </xf>
    <xf numFmtId="0" fontId="1" fillId="14" borderId="97" xfId="0" applyFont="1" applyFill="1" applyBorder="1" applyAlignment="1">
      <alignment horizontal="center" vertical="center" textRotation="90" wrapText="1"/>
    </xf>
    <xf numFmtId="0" fontId="1" fillId="0" borderId="9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2" borderId="98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49" fontId="2" fillId="17" borderId="92" xfId="0" applyNumberFormat="1" applyFont="1" applyFill="1" applyBorder="1" applyAlignment="1">
      <alignment horizontal="center" vertical="top"/>
    </xf>
    <xf numFmtId="49" fontId="2" fillId="17" borderId="51" xfId="0" applyNumberFormat="1" applyFont="1" applyFill="1" applyBorder="1" applyAlignment="1">
      <alignment horizontal="center" vertical="top"/>
    </xf>
    <xf numFmtId="49" fontId="2" fillId="17" borderId="111" xfId="0" applyNumberFormat="1" applyFont="1" applyFill="1" applyBorder="1" applyAlignment="1">
      <alignment horizontal="center" vertical="top"/>
    </xf>
    <xf numFmtId="49" fontId="2" fillId="17" borderId="49" xfId="0" applyNumberFormat="1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49" fontId="2" fillId="0" borderId="24" xfId="0" applyNumberFormat="1" applyFont="1" applyBorder="1" applyAlignment="1">
      <alignment horizontal="center" vertical="top"/>
    </xf>
    <xf numFmtId="0" fontId="1" fillId="7" borderId="24" xfId="0" applyFont="1" applyFill="1" applyBorder="1" applyAlignment="1">
      <alignment horizontal="left" vertical="top" wrapText="1"/>
    </xf>
    <xf numFmtId="0" fontId="1" fillId="7" borderId="41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 wrapText="1"/>
    </xf>
    <xf numFmtId="49" fontId="1" fillId="0" borderId="53" xfId="0" applyNumberFormat="1" applyFont="1" applyBorder="1" applyAlignment="1">
      <alignment horizontal="center" vertical="top" textRotation="90"/>
    </xf>
    <xf numFmtId="49" fontId="1" fillId="0" borderId="104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 textRotation="90"/>
    </xf>
    <xf numFmtId="49" fontId="1" fillId="0" borderId="60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2" fillId="0" borderId="98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52" xfId="0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 textRotation="90"/>
    </xf>
    <xf numFmtId="49" fontId="1" fillId="0" borderId="81" xfId="0" applyNumberFormat="1" applyFont="1" applyBorder="1" applyAlignment="1">
      <alignment horizontal="center" vertical="top" textRotation="90"/>
    </xf>
    <xf numFmtId="49" fontId="1" fillId="0" borderId="104" xfId="0" applyNumberFormat="1" applyFont="1" applyBorder="1" applyAlignment="1">
      <alignment horizontal="center" vertical="top"/>
    </xf>
    <xf numFmtId="49" fontId="1" fillId="0" borderId="67" xfId="0" applyNumberFormat="1" applyFont="1" applyBorder="1" applyAlignment="1">
      <alignment horizontal="center" vertical="top"/>
    </xf>
    <xf numFmtId="49" fontId="1" fillId="0" borderId="68" xfId="0" applyNumberFormat="1" applyFont="1" applyBorder="1" applyAlignment="1">
      <alignment horizontal="center" vertical="top"/>
    </xf>
    <xf numFmtId="0" fontId="1" fillId="2" borderId="113" xfId="0" applyFont="1" applyFill="1" applyBorder="1" applyAlignment="1">
      <alignment horizontal="center" vertical="top" wrapText="1"/>
    </xf>
    <xf numFmtId="49" fontId="1" fillId="2" borderId="104" xfId="0" applyNumberFormat="1" applyFont="1" applyFill="1" applyBorder="1" applyAlignment="1">
      <alignment horizontal="center" vertical="top"/>
    </xf>
    <xf numFmtId="49" fontId="1" fillId="0" borderId="82" xfId="0" applyNumberFormat="1" applyFont="1" applyBorder="1" applyAlignment="1">
      <alignment horizontal="center" vertical="top"/>
    </xf>
    <xf numFmtId="49" fontId="1" fillId="2" borderId="60" xfId="0" applyNumberFormat="1" applyFont="1" applyFill="1" applyBorder="1" applyAlignment="1">
      <alignment horizontal="center" vertical="center" textRotation="90"/>
    </xf>
    <xf numFmtId="49" fontId="1" fillId="2" borderId="68" xfId="0" applyNumberFormat="1" applyFont="1" applyFill="1" applyBorder="1" applyAlignment="1">
      <alignment horizontal="center" vertical="top"/>
    </xf>
    <xf numFmtId="0" fontId="1" fillId="0" borderId="10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49" fontId="1" fillId="0" borderId="66" xfId="0" applyNumberFormat="1" applyFont="1" applyBorder="1" applyAlignment="1">
      <alignment horizontal="center" vertical="center" textRotation="90"/>
    </xf>
    <xf numFmtId="49" fontId="1" fillId="0" borderId="68" xfId="0" applyNumberFormat="1" applyFont="1" applyBorder="1" applyAlignment="1">
      <alignment horizontal="center" vertical="center" textRotation="90"/>
    </xf>
    <xf numFmtId="49" fontId="1" fillId="2" borderId="60" xfId="0" applyNumberFormat="1" applyFont="1" applyFill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0" fontId="2" fillId="4" borderId="85" xfId="0" applyFont="1" applyFill="1" applyBorder="1" applyAlignment="1">
      <alignment horizontal="left" vertical="center"/>
    </xf>
    <xf numFmtId="0" fontId="2" fillId="4" borderId="86" xfId="0" applyFont="1" applyFill="1" applyBorder="1" applyAlignment="1">
      <alignment horizontal="left" vertical="center"/>
    </xf>
    <xf numFmtId="49" fontId="2" fillId="2" borderId="26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vertical="center" wrapText="1"/>
    </xf>
    <xf numFmtId="0" fontId="2" fillId="17" borderId="26" xfId="0" applyFont="1" applyFill="1" applyBorder="1" applyAlignment="1">
      <alignment horizontal="left" vertical="center"/>
    </xf>
    <xf numFmtId="0" fontId="2" fillId="17" borderId="91" xfId="0" applyFont="1" applyFill="1" applyBorder="1" applyAlignment="1">
      <alignment horizontal="left" vertical="center"/>
    </xf>
    <xf numFmtId="0" fontId="2" fillId="17" borderId="86" xfId="0" applyFont="1" applyFill="1" applyBorder="1" applyAlignment="1">
      <alignment horizontal="left" vertical="center"/>
    </xf>
    <xf numFmtId="49" fontId="2" fillId="3" borderId="91" xfId="0" applyNumberFormat="1" applyFont="1" applyFill="1" applyBorder="1" applyAlignment="1">
      <alignment horizontal="left" vertical="center"/>
    </xf>
    <xf numFmtId="49" fontId="2" fillId="3" borderId="86" xfId="0" applyNumberFormat="1" applyFont="1" applyFill="1" applyBorder="1" applyAlignment="1">
      <alignment horizontal="left" vertical="center"/>
    </xf>
    <xf numFmtId="0" fontId="2" fillId="8" borderId="8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64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1" fillId="8" borderId="75" xfId="0" applyFont="1" applyFill="1" applyBorder="1" applyAlignment="1">
      <alignment horizontal="center" vertical="center" textRotation="90" wrapText="1"/>
    </xf>
    <xf numFmtId="0" fontId="1" fillId="8" borderId="35" xfId="0" applyFont="1" applyFill="1" applyBorder="1" applyAlignment="1">
      <alignment horizontal="center" vertical="center" textRotation="90" wrapText="1"/>
    </xf>
    <xf numFmtId="0" fontId="1" fillId="8" borderId="3" xfId="0" applyFont="1" applyFill="1" applyBorder="1" applyAlignment="1">
      <alignment horizontal="center" vertical="center"/>
    </xf>
    <xf numFmtId="0" fontId="1" fillId="8" borderId="76" xfId="0" applyFont="1" applyFill="1" applyBorder="1" applyAlignment="1">
      <alignment horizontal="center" vertical="center" textRotation="90" wrapText="1"/>
    </xf>
    <xf numFmtId="0" fontId="1" fillId="8" borderId="36" xfId="0" applyFont="1" applyFill="1" applyBorder="1" applyAlignment="1">
      <alignment horizontal="center" vertical="center" textRotation="90" wrapText="1"/>
    </xf>
    <xf numFmtId="0" fontId="1" fillId="2" borderId="60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8" borderId="98" xfId="0" applyFont="1" applyFill="1" applyBorder="1" applyAlignment="1">
      <alignment horizontal="left" vertical="top" wrapText="1"/>
    </xf>
    <xf numFmtId="0" fontId="1" fillId="8" borderId="52" xfId="0" applyFont="1" applyFill="1" applyBorder="1" applyAlignment="1">
      <alignment horizontal="left" vertical="top" wrapText="1"/>
    </xf>
    <xf numFmtId="0" fontId="1" fillId="7" borderId="98" xfId="0" applyFont="1" applyFill="1" applyBorder="1" applyAlignment="1">
      <alignment horizontal="left" vertical="top" wrapText="1"/>
    </xf>
    <xf numFmtId="0" fontId="1" fillId="7" borderId="52" xfId="0" applyFont="1" applyFill="1" applyBorder="1" applyAlignment="1">
      <alignment horizontal="left" vertical="top" wrapText="1"/>
    </xf>
    <xf numFmtId="0" fontId="1" fillId="0" borderId="98" xfId="0" applyFont="1" applyBorder="1" applyAlignment="1">
      <alignment horizontal="center" vertical="top" wrapText="1"/>
    </xf>
    <xf numFmtId="49" fontId="1" fillId="7" borderId="60" xfId="0" applyNumberFormat="1" applyFont="1" applyFill="1" applyBorder="1" applyAlignment="1">
      <alignment horizontal="center" vertical="top" textRotation="90"/>
    </xf>
    <xf numFmtId="49" fontId="1" fillId="7" borderId="7" xfId="0" applyNumberFormat="1" applyFont="1" applyFill="1" applyBorder="1" applyAlignment="1">
      <alignment horizontal="center" vertical="top" textRotation="90"/>
    </xf>
    <xf numFmtId="0" fontId="2" fillId="4" borderId="12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88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top" wrapText="1"/>
    </xf>
    <xf numFmtId="0" fontId="1" fillId="8" borderId="41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67" xfId="0" applyNumberFormat="1" applyFont="1" applyBorder="1" applyAlignment="1">
      <alignment horizontal="center" vertical="top" textRotation="90"/>
    </xf>
    <xf numFmtId="164" fontId="1" fillId="0" borderId="98" xfId="0" applyNumberFormat="1" applyFont="1" applyBorder="1" applyAlignment="1">
      <alignment horizontal="left" vertical="top" wrapText="1"/>
    </xf>
    <xf numFmtId="164" fontId="1" fillId="0" borderId="52" xfId="0" applyNumberFormat="1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49" fontId="1" fillId="0" borderId="65" xfId="0" applyNumberFormat="1" applyFont="1" applyBorder="1" applyAlignment="1">
      <alignment horizontal="center" vertical="top" textRotation="90"/>
    </xf>
    <xf numFmtId="164" fontId="2" fillId="3" borderId="91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right" vertical="top"/>
    </xf>
    <xf numFmtId="164" fontId="2" fillId="3" borderId="30" xfId="0" applyNumberFormat="1" applyFont="1" applyFill="1" applyBorder="1" applyAlignment="1">
      <alignment horizontal="right" vertical="top"/>
    </xf>
    <xf numFmtId="164" fontId="2" fillId="0" borderId="98" xfId="0" applyNumberFormat="1" applyFont="1" applyBorder="1" applyAlignment="1">
      <alignment horizontal="center" vertical="top"/>
    </xf>
    <xf numFmtId="164" fontId="2" fillId="0" borderId="52" xfId="0" applyNumberFormat="1" applyFont="1" applyBorder="1" applyAlignment="1">
      <alignment horizontal="center" vertical="top"/>
    </xf>
    <xf numFmtId="164" fontId="1" fillId="0" borderId="98" xfId="0" applyNumberFormat="1" applyFont="1" applyBorder="1" applyAlignment="1">
      <alignment horizontal="center" vertical="top" wrapText="1"/>
    </xf>
    <xf numFmtId="164" fontId="1" fillId="0" borderId="52" xfId="0" applyNumberFormat="1" applyFont="1" applyBorder="1" applyAlignment="1">
      <alignment horizontal="center" vertical="top" wrapText="1"/>
    </xf>
    <xf numFmtId="1" fontId="1" fillId="0" borderId="104" xfId="0" applyNumberFormat="1" applyFont="1" applyBorder="1" applyAlignment="1">
      <alignment horizontal="center" vertical="top" textRotation="90"/>
    </xf>
    <xf numFmtId="1" fontId="1" fillId="0" borderId="68" xfId="0" applyNumberFormat="1" applyFont="1" applyBorder="1" applyAlignment="1">
      <alignment horizontal="center" vertical="top" textRotation="90"/>
    </xf>
    <xf numFmtId="164" fontId="1" fillId="0" borderId="104" xfId="0" applyNumberFormat="1" applyFont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2" fillId="4" borderId="91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center" vertical="top"/>
    </xf>
    <xf numFmtId="49" fontId="2" fillId="4" borderId="91" xfId="0" applyNumberFormat="1" applyFont="1" applyFill="1" applyBorder="1" applyAlignment="1">
      <alignment horizontal="right" vertical="center"/>
    </xf>
    <xf numFmtId="49" fontId="2" fillId="4" borderId="26" xfId="0" applyNumberFormat="1" applyFont="1" applyFill="1" applyBorder="1" applyAlignment="1">
      <alignment horizontal="right" vertical="center"/>
    </xf>
    <xf numFmtId="49" fontId="2" fillId="4" borderId="39" xfId="0" applyNumberFormat="1" applyFont="1" applyFill="1" applyBorder="1" applyAlignment="1">
      <alignment horizontal="right" vertical="center"/>
    </xf>
    <xf numFmtId="49" fontId="2" fillId="4" borderId="28" xfId="0" applyNumberFormat="1" applyFont="1" applyFill="1" applyBorder="1" applyAlignment="1">
      <alignment horizontal="right" vertical="center"/>
    </xf>
    <xf numFmtId="49" fontId="2" fillId="4" borderId="91" xfId="0" applyNumberFormat="1" applyFont="1" applyFill="1" applyBorder="1" applyAlignment="1">
      <alignment horizontal="right" vertical="top"/>
    </xf>
    <xf numFmtId="49" fontId="2" fillId="4" borderId="12" xfId="0" applyNumberFormat="1" applyFont="1" applyFill="1" applyBorder="1" applyAlignment="1">
      <alignment horizontal="right" vertical="top"/>
    </xf>
    <xf numFmtId="49" fontId="2" fillId="4" borderId="30" xfId="0" applyNumberFormat="1" applyFont="1" applyFill="1" applyBorder="1" applyAlignment="1">
      <alignment horizontal="right" vertical="top"/>
    </xf>
    <xf numFmtId="164" fontId="2" fillId="17" borderId="15" xfId="0" applyNumberFormat="1" applyFont="1" applyFill="1" applyBorder="1" applyAlignment="1">
      <alignment horizontal="right" vertical="top"/>
    </xf>
    <xf numFmtId="164" fontId="2" fillId="17" borderId="19" xfId="0" applyNumberFormat="1" applyFont="1" applyFill="1" applyBorder="1" applyAlignment="1">
      <alignment horizontal="right" vertical="top"/>
    </xf>
    <xf numFmtId="164" fontId="2" fillId="17" borderId="63" xfId="0" applyNumberFormat="1" applyFont="1" applyFill="1" applyBorder="1" applyAlignment="1">
      <alignment horizontal="right" vertical="top"/>
    </xf>
    <xf numFmtId="49" fontId="2" fillId="3" borderId="91" xfId="0" applyNumberFormat="1" applyFont="1" applyFill="1" applyBorder="1" applyAlignment="1">
      <alignment horizontal="right" vertical="top"/>
    </xf>
    <xf numFmtId="49" fontId="2" fillId="3" borderId="12" xfId="0" applyNumberFormat="1" applyFont="1" applyFill="1" applyBorder="1" applyAlignment="1">
      <alignment horizontal="right" vertical="top"/>
    </xf>
    <xf numFmtId="49" fontId="2" fillId="3" borderId="30" xfId="0" applyNumberFormat="1" applyFont="1" applyFill="1" applyBorder="1" applyAlignment="1">
      <alignment horizontal="right" vertical="top"/>
    </xf>
    <xf numFmtId="49" fontId="2" fillId="3" borderId="116" xfId="0" applyNumberFormat="1" applyFont="1" applyFill="1" applyBorder="1" applyAlignment="1">
      <alignment horizontal="left" vertical="center"/>
    </xf>
    <xf numFmtId="49" fontId="2" fillId="3" borderId="42" xfId="0" applyNumberFormat="1" applyFont="1" applyFill="1" applyBorder="1" applyAlignment="1">
      <alignment horizontal="left" vertical="center"/>
    </xf>
    <xf numFmtId="0" fontId="10" fillId="0" borderId="2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 vertical="top" wrapText="1"/>
    </xf>
    <xf numFmtId="0" fontId="2" fillId="11" borderId="0" xfId="0" applyFont="1" applyFill="1" applyAlignment="1">
      <alignment horizontal="right" vertical="top"/>
    </xf>
    <xf numFmtId="0" fontId="1" fillId="0" borderId="8" xfId="0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 textRotation="90"/>
    </xf>
    <xf numFmtId="49" fontId="2" fillId="7" borderId="24" xfId="0" applyNumberFormat="1" applyFont="1" applyFill="1" applyBorder="1" applyAlignment="1">
      <alignment horizontal="center" vertical="top"/>
    </xf>
    <xf numFmtId="49" fontId="2" fillId="7" borderId="8" xfId="0" applyNumberFormat="1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 vertical="top" wrapText="1"/>
    </xf>
    <xf numFmtId="0" fontId="1" fillId="7" borderId="24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164" fontId="2" fillId="4" borderId="12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49" fontId="1" fillId="7" borderId="60" xfId="0" applyNumberFormat="1" applyFont="1" applyFill="1" applyBorder="1" applyAlignment="1">
      <alignment horizontal="center" vertical="top"/>
    </xf>
    <xf numFmtId="49" fontId="1" fillId="7" borderId="7" xfId="0" applyNumberFormat="1" applyFont="1" applyFill="1" applyBorder="1" applyAlignment="1">
      <alignment horizontal="center" vertical="top"/>
    </xf>
    <xf numFmtId="164" fontId="1" fillId="0" borderId="60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1" fillId="0" borderId="0" xfId="0" applyFont="1" applyAlignment="1" applyProtection="1">
      <alignment horizontal="right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19" xfId="0" applyFont="1" applyFill="1" applyBorder="1" applyAlignment="1">
      <alignment horizontal="right" vertical="top"/>
    </xf>
    <xf numFmtId="0" fontId="2" fillId="12" borderId="63" xfId="0" applyFont="1" applyFill="1" applyBorder="1" applyAlignment="1">
      <alignment horizontal="right" vertical="top"/>
    </xf>
    <xf numFmtId="0" fontId="2" fillId="0" borderId="32" xfId="0" applyFont="1" applyBorder="1" applyAlignment="1" applyProtection="1">
      <alignment horizontal="center" vertical="top"/>
      <protection locked="0"/>
    </xf>
    <xf numFmtId="0" fontId="2" fillId="0" borderId="33" xfId="0" applyFont="1" applyBorder="1" applyAlignment="1" applyProtection="1">
      <alignment horizontal="center" vertical="top"/>
      <protection locked="0"/>
    </xf>
    <xf numFmtId="0" fontId="2" fillId="0" borderId="34" xfId="0" applyFont="1" applyBorder="1" applyAlignment="1" applyProtection="1">
      <alignment horizontal="center" vertical="top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1" fillId="0" borderId="40" xfId="0" applyFont="1" applyBorder="1" applyAlignment="1" applyProtection="1">
      <alignment horizontal="center" vertical="center" textRotation="90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 textRotation="90" wrapText="1"/>
      <protection locked="0"/>
    </xf>
    <xf numFmtId="0" fontId="1" fillId="0" borderId="42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40" xfId="0" applyFont="1" applyBorder="1" applyAlignment="1" applyProtection="1">
      <alignment horizontal="center" vertical="center" textRotation="90" wrapText="1"/>
      <protection locked="0"/>
    </xf>
    <xf numFmtId="0" fontId="1" fillId="0" borderId="59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8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58" xfId="0" applyFont="1" applyBorder="1" applyAlignment="1" applyProtection="1">
      <alignment horizontal="center" vertical="center" textRotation="90"/>
      <protection locked="0"/>
    </xf>
    <xf numFmtId="0" fontId="1" fillId="0" borderId="62" xfId="0" applyFont="1" applyBorder="1" applyAlignment="1" applyProtection="1">
      <alignment horizontal="center" vertical="center" textRotation="90"/>
      <protection locked="0"/>
    </xf>
    <xf numFmtId="0" fontId="1" fillId="0" borderId="42" xfId="0" applyFont="1" applyBorder="1" applyAlignment="1" applyProtection="1">
      <alignment horizontal="center" vertical="center" textRotation="90"/>
      <protection locked="0"/>
    </xf>
    <xf numFmtId="0" fontId="12" fillId="0" borderId="125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26" xfId="0" applyFont="1" applyBorder="1" applyAlignment="1" applyProtection="1">
      <alignment horizontal="center" vertical="center" wrapText="1"/>
      <protection locked="0"/>
    </xf>
    <xf numFmtId="0" fontId="2" fillId="0" borderId="129" xfId="0" applyFont="1" applyBorder="1" applyAlignment="1" applyProtection="1">
      <alignment horizontal="center" vertical="center" wrapText="1"/>
      <protection locked="0"/>
    </xf>
    <xf numFmtId="0" fontId="2" fillId="0" borderId="136" xfId="0" applyFont="1" applyBorder="1" applyAlignment="1" applyProtection="1">
      <alignment horizontal="center" vertical="center" wrapText="1"/>
      <protection locked="0"/>
    </xf>
    <xf numFmtId="0" fontId="2" fillId="0" borderId="126" xfId="0" applyFont="1" applyBorder="1" applyAlignment="1" applyProtection="1">
      <alignment horizontal="center" vertical="center" textRotation="90" wrapText="1"/>
      <protection locked="0"/>
    </xf>
    <xf numFmtId="0" fontId="2" fillId="0" borderId="129" xfId="0" applyFont="1" applyBorder="1" applyAlignment="1" applyProtection="1">
      <alignment horizontal="center" vertical="center" textRotation="90" wrapText="1"/>
      <protection locked="0"/>
    </xf>
    <xf numFmtId="0" fontId="2" fillId="0" borderId="136" xfId="0" applyFont="1" applyBorder="1" applyAlignment="1" applyProtection="1">
      <alignment horizontal="center" vertical="center" textRotation="90" wrapText="1"/>
      <protection locked="0"/>
    </xf>
    <xf numFmtId="0" fontId="2" fillId="0" borderId="127" xfId="0" applyFont="1" applyBorder="1" applyAlignment="1" applyProtection="1">
      <alignment horizontal="center" vertical="center" wrapText="1"/>
      <protection locked="0"/>
    </xf>
    <xf numFmtId="0" fontId="2" fillId="0" borderId="128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140" xfId="0" applyFont="1" applyBorder="1" applyAlignment="1" applyProtection="1">
      <alignment horizontal="center" vertical="center" textRotation="90" wrapText="1"/>
      <protection locked="0"/>
    </xf>
    <xf numFmtId="0" fontId="9" fillId="0" borderId="131" xfId="0" applyFont="1" applyBorder="1" applyAlignment="1" applyProtection="1">
      <alignment horizontal="center" vertical="top" wrapText="1"/>
      <protection locked="0"/>
    </xf>
    <xf numFmtId="0" fontId="9" fillId="0" borderId="134" xfId="0" applyFont="1" applyBorder="1" applyAlignment="1" applyProtection="1">
      <alignment horizontal="center" vertical="top" wrapText="1"/>
      <protection locked="0"/>
    </xf>
    <xf numFmtId="0" fontId="9" fillId="0" borderId="137" xfId="0" applyFont="1" applyBorder="1" applyAlignment="1" applyProtection="1">
      <alignment horizontal="center" vertical="top" wrapText="1"/>
      <protection locked="0"/>
    </xf>
    <xf numFmtId="0" fontId="9" fillId="0" borderId="132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138" xfId="0" applyFont="1" applyBorder="1" applyAlignment="1" applyProtection="1">
      <alignment horizontal="center" vertical="top" wrapText="1"/>
      <protection locked="0"/>
    </xf>
    <xf numFmtId="0" fontId="9" fillId="0" borderId="133" xfId="0" applyFont="1" applyBorder="1" applyAlignment="1" applyProtection="1">
      <alignment horizontal="center" vertical="top" wrapText="1"/>
      <protection locked="0"/>
    </xf>
    <xf numFmtId="0" fontId="9" fillId="0" borderId="135" xfId="0" applyFont="1" applyBorder="1" applyAlignment="1" applyProtection="1">
      <alignment horizontal="center" vertical="top" wrapText="1"/>
      <protection locked="0"/>
    </xf>
    <xf numFmtId="0" fontId="9" fillId="0" borderId="139" xfId="0" applyFont="1" applyBorder="1" applyAlignment="1" applyProtection="1">
      <alignment horizontal="center" vertical="top" wrapText="1"/>
      <protection locked="0"/>
    </xf>
    <xf numFmtId="164" fontId="2" fillId="5" borderId="158" xfId="0" applyNumberFormat="1" applyFont="1" applyFill="1" applyBorder="1" applyAlignment="1">
      <alignment horizontal="center" vertical="top"/>
    </xf>
    <xf numFmtId="0" fontId="2" fillId="4" borderId="116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165" fontId="2" fillId="4" borderId="84" xfId="0" applyNumberFormat="1" applyFont="1" applyFill="1" applyBorder="1" applyAlignment="1">
      <alignment horizontal="center" vertical="top"/>
    </xf>
    <xf numFmtId="165" fontId="2" fillId="4" borderId="85" xfId="0" applyNumberFormat="1" applyFont="1" applyFill="1" applyBorder="1" applyAlignment="1">
      <alignment horizontal="center" vertical="top"/>
    </xf>
    <xf numFmtId="165" fontId="2" fillId="4" borderId="86" xfId="0" applyNumberFormat="1" applyFont="1" applyFill="1" applyBorder="1" applyAlignment="1">
      <alignment horizontal="center" vertical="top"/>
    </xf>
    <xf numFmtId="49" fontId="1" fillId="0" borderId="90" xfId="0" applyNumberFormat="1" applyFont="1" applyBorder="1" applyAlignment="1">
      <alignment horizontal="center" vertical="center" textRotation="90"/>
    </xf>
    <xf numFmtId="49" fontId="1" fillId="0" borderId="53" xfId="0" applyNumberFormat="1" applyFont="1" applyBorder="1" applyAlignment="1">
      <alignment horizontal="center" vertical="center" textRotation="90"/>
    </xf>
    <xf numFmtId="49" fontId="1" fillId="0" borderId="90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center" textRotation="90" wrapText="1"/>
    </xf>
    <xf numFmtId="49" fontId="1" fillId="0" borderId="53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center" textRotation="90"/>
    </xf>
    <xf numFmtId="49" fontId="1" fillId="0" borderId="65" xfId="0" applyNumberFormat="1" applyFont="1" applyBorder="1" applyAlignment="1">
      <alignment horizontal="center" vertical="center" textRotation="90"/>
    </xf>
    <xf numFmtId="49" fontId="1" fillId="0" borderId="70" xfId="0" applyNumberFormat="1" applyFont="1" applyBorder="1" applyAlignment="1">
      <alignment horizontal="center" vertical="center" textRotation="90"/>
    </xf>
    <xf numFmtId="49" fontId="1" fillId="7" borderId="65" xfId="0" applyNumberFormat="1" applyFont="1" applyFill="1" applyBorder="1" applyAlignment="1">
      <alignment horizontal="center" vertical="center" textRotation="90"/>
    </xf>
    <xf numFmtId="49" fontId="1" fillId="7" borderId="10" xfId="0" applyNumberFormat="1" applyFont="1" applyFill="1" applyBorder="1" applyAlignment="1">
      <alignment horizontal="center" vertical="center" textRotation="90"/>
    </xf>
    <xf numFmtId="49" fontId="1" fillId="0" borderId="10" xfId="0" applyNumberFormat="1" applyFont="1" applyBorder="1" applyAlignment="1">
      <alignment horizontal="center" vertical="center" textRotation="90"/>
    </xf>
    <xf numFmtId="49" fontId="1" fillId="0" borderId="44" xfId="0" applyNumberFormat="1" applyFont="1" applyBorder="1" applyAlignment="1">
      <alignment horizontal="center" vertical="center" textRotation="90"/>
    </xf>
    <xf numFmtId="49" fontId="1" fillId="0" borderId="20" xfId="0" applyNumberFormat="1" applyFont="1" applyBorder="1" applyAlignment="1">
      <alignment horizontal="center" vertical="center" textRotation="90"/>
    </xf>
    <xf numFmtId="49" fontId="1" fillId="2" borderId="90" xfId="0" applyNumberFormat="1" applyFont="1" applyFill="1" applyBorder="1" applyAlignment="1">
      <alignment horizontal="center" vertical="center" textRotation="90"/>
    </xf>
    <xf numFmtId="49" fontId="1" fillId="2" borderId="70" xfId="0" applyNumberFormat="1" applyFont="1" applyFill="1" applyBorder="1" applyAlignment="1">
      <alignment horizontal="center" vertical="center" textRotation="90"/>
    </xf>
    <xf numFmtId="49" fontId="1" fillId="2" borderId="114" xfId="0" applyNumberFormat="1" applyFont="1" applyFill="1" applyBorder="1" applyAlignment="1">
      <alignment horizontal="center" vertical="center" textRotation="90"/>
    </xf>
    <xf numFmtId="49" fontId="1" fillId="2" borderId="115" xfId="0" applyNumberFormat="1" applyFont="1" applyFill="1" applyBorder="1" applyAlignment="1">
      <alignment horizontal="center" vertical="center" textRotation="90"/>
    </xf>
    <xf numFmtId="164" fontId="1" fillId="0" borderId="90" xfId="0" applyNumberFormat="1" applyFont="1" applyBorder="1" applyAlignment="1">
      <alignment horizontal="center" vertical="center" textRotation="90"/>
    </xf>
    <xf numFmtId="164" fontId="1" fillId="0" borderId="53" xfId="0" applyNumberFormat="1" applyFont="1" applyBorder="1" applyAlignment="1">
      <alignment horizontal="center" vertical="center" textRotation="9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103"/>
  <sheetViews>
    <sheetView tabSelected="1" zoomScaleNormal="100" zoomScaleSheetLayoutView="100" workbookViewId="0">
      <pane ySplit="10" topLeftCell="A83" activePane="bottomLeft" state="frozen"/>
      <selection pane="bottomLeft" activeCell="AE89" sqref="AE89"/>
    </sheetView>
  </sheetViews>
  <sheetFormatPr defaultRowHeight="12.75" x14ac:dyDescent="0.2"/>
  <cols>
    <col min="1" max="4" width="3.140625" style="24" customWidth="1"/>
    <col min="5" max="5" width="26.5703125" style="24" customWidth="1"/>
    <col min="6" max="6" width="4.28515625" style="24" customWidth="1"/>
    <col min="7" max="7" width="5.85546875" style="24" customWidth="1"/>
    <col min="8" max="8" width="3.140625" style="24" customWidth="1"/>
    <col min="9" max="9" width="4.140625" style="24" customWidth="1"/>
    <col min="10" max="10" width="12" style="24" customWidth="1"/>
    <col min="11" max="12" width="8.28515625" style="24" customWidth="1"/>
    <col min="13" max="13" width="8.42578125" style="24" customWidth="1"/>
    <col min="14" max="14" width="8.5703125" style="24" customWidth="1"/>
    <col min="15" max="15" width="7.85546875" style="24" customWidth="1"/>
    <col min="16" max="17" width="8" style="24" customWidth="1"/>
    <col min="18" max="18" width="7.5703125" style="24" customWidth="1"/>
    <col min="19" max="19" width="7.7109375" style="24" customWidth="1"/>
    <col min="20" max="21" width="7.5703125" style="24" customWidth="1"/>
    <col min="22" max="23" width="7.42578125" style="24" customWidth="1"/>
    <col min="24" max="24" width="7.5703125" style="24" customWidth="1"/>
    <col min="25" max="25" width="7.7109375" style="24" customWidth="1"/>
    <col min="26" max="26" width="7.42578125" style="24" customWidth="1"/>
    <col min="27" max="27" width="7.85546875" style="24" customWidth="1"/>
    <col min="28" max="28" width="8.7109375" style="24" customWidth="1"/>
    <col min="29" max="29" width="7.7109375" style="24" customWidth="1"/>
    <col min="30" max="1018" width="8.7109375" style="24" customWidth="1"/>
    <col min="1019" max="16384" width="9.140625" style="24"/>
  </cols>
  <sheetData>
    <row r="1" spans="1:248" ht="15" customHeight="1" x14ac:dyDescent="0.2">
      <c r="A1" s="3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479" t="s">
        <v>117</v>
      </c>
      <c r="V1" s="479"/>
      <c r="W1" s="479"/>
      <c r="X1" s="479"/>
      <c r="Y1" s="479"/>
      <c r="Z1" s="479"/>
      <c r="AA1" s="479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pans="1:248" ht="15" customHeight="1" x14ac:dyDescent="0.2">
      <c r="A2" s="3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3" t="s">
        <v>131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r="3" spans="1:248" ht="15" customHeight="1" x14ac:dyDescent="0.2">
      <c r="A3" s="3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479" t="s">
        <v>132</v>
      </c>
      <c r="V3" s="479"/>
      <c r="W3" s="479"/>
      <c r="X3" s="479"/>
      <c r="Y3" s="479"/>
      <c r="Z3" s="479"/>
      <c r="AA3" s="47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</row>
    <row r="4" spans="1:248" x14ac:dyDescent="0.2">
      <c r="A4" s="3"/>
      <c r="B4" s="301" t="s">
        <v>141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</row>
    <row r="5" spans="1:248" x14ac:dyDescent="0.2">
      <c r="A5" s="3"/>
      <c r="B5" s="302" t="s">
        <v>0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</row>
    <row r="6" spans="1:248" ht="13.5" customHeight="1" x14ac:dyDescent="0.2">
      <c r="A6" s="480" t="s">
        <v>174</v>
      </c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0"/>
      <c r="AA6" s="480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pans="1:248" ht="12.75" customHeight="1" thickBo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481" t="s">
        <v>94</v>
      </c>
      <c r="Z7" s="481"/>
      <c r="AA7" s="481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</row>
    <row r="8" spans="1:248" ht="20.25" customHeight="1" thickBot="1" x14ac:dyDescent="0.25">
      <c r="A8" s="353" t="s">
        <v>1</v>
      </c>
      <c r="B8" s="325" t="s">
        <v>2</v>
      </c>
      <c r="C8" s="328" t="s">
        <v>3</v>
      </c>
      <c r="D8" s="331" t="s">
        <v>4</v>
      </c>
      <c r="E8" s="334" t="s">
        <v>5</v>
      </c>
      <c r="F8" s="337" t="s">
        <v>6</v>
      </c>
      <c r="G8" s="303" t="s">
        <v>7</v>
      </c>
      <c r="H8" s="303" t="s">
        <v>8</v>
      </c>
      <c r="I8" s="303" t="s">
        <v>9</v>
      </c>
      <c r="J8" s="424" t="s">
        <v>133</v>
      </c>
      <c r="K8" s="303" t="s">
        <v>10</v>
      </c>
      <c r="L8" s="413" t="s">
        <v>134</v>
      </c>
      <c r="M8" s="414"/>
      <c r="N8" s="414"/>
      <c r="O8" s="415"/>
      <c r="P8" s="413" t="s">
        <v>139</v>
      </c>
      <c r="Q8" s="414"/>
      <c r="R8" s="414"/>
      <c r="S8" s="415"/>
      <c r="T8" s="416" t="s">
        <v>135</v>
      </c>
      <c r="U8" s="417"/>
      <c r="V8" s="417"/>
      <c r="W8" s="418"/>
      <c r="X8" s="416" t="s">
        <v>136</v>
      </c>
      <c r="Y8" s="417"/>
      <c r="Z8" s="417"/>
      <c r="AA8" s="418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3"/>
    </row>
    <row r="9" spans="1:248" ht="15" customHeight="1" thickTop="1" thickBot="1" x14ac:dyDescent="0.25">
      <c r="A9" s="354"/>
      <c r="B9" s="326"/>
      <c r="C9" s="329"/>
      <c r="D9" s="332"/>
      <c r="E9" s="335"/>
      <c r="F9" s="338"/>
      <c r="G9" s="304"/>
      <c r="H9" s="304"/>
      <c r="I9" s="304"/>
      <c r="J9" s="425"/>
      <c r="K9" s="304"/>
      <c r="L9" s="419" t="s">
        <v>11</v>
      </c>
      <c r="M9" s="421" t="s">
        <v>12</v>
      </c>
      <c r="N9" s="421"/>
      <c r="O9" s="422" t="s">
        <v>92</v>
      </c>
      <c r="P9" s="419" t="s">
        <v>11</v>
      </c>
      <c r="Q9" s="421" t="s">
        <v>12</v>
      </c>
      <c r="R9" s="421"/>
      <c r="S9" s="422" t="s">
        <v>92</v>
      </c>
      <c r="T9" s="309" t="s">
        <v>11</v>
      </c>
      <c r="U9" s="306" t="s">
        <v>12</v>
      </c>
      <c r="V9" s="306"/>
      <c r="W9" s="307" t="s">
        <v>92</v>
      </c>
      <c r="X9" s="309" t="s">
        <v>11</v>
      </c>
      <c r="Y9" s="306" t="s">
        <v>12</v>
      </c>
      <c r="Z9" s="306"/>
      <c r="AA9" s="307" t="s">
        <v>92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3"/>
    </row>
    <row r="10" spans="1:248" ht="122.25" customHeight="1" thickTop="1" thickBot="1" x14ac:dyDescent="0.25">
      <c r="A10" s="355"/>
      <c r="B10" s="327"/>
      <c r="C10" s="330"/>
      <c r="D10" s="333"/>
      <c r="E10" s="336"/>
      <c r="F10" s="339"/>
      <c r="G10" s="305"/>
      <c r="H10" s="305"/>
      <c r="I10" s="305"/>
      <c r="J10" s="426"/>
      <c r="K10" s="305"/>
      <c r="L10" s="420"/>
      <c r="M10" s="57" t="s">
        <v>11</v>
      </c>
      <c r="N10" s="57" t="s">
        <v>73</v>
      </c>
      <c r="O10" s="423"/>
      <c r="P10" s="420"/>
      <c r="Q10" s="57" t="s">
        <v>11</v>
      </c>
      <c r="R10" s="57" t="s">
        <v>73</v>
      </c>
      <c r="S10" s="423"/>
      <c r="T10" s="310"/>
      <c r="U10" s="58" t="s">
        <v>11</v>
      </c>
      <c r="V10" s="58" t="s">
        <v>73</v>
      </c>
      <c r="W10" s="308"/>
      <c r="X10" s="310"/>
      <c r="Y10" s="58" t="s">
        <v>11</v>
      </c>
      <c r="Z10" s="58" t="s">
        <v>73</v>
      </c>
      <c r="AA10" s="308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3"/>
    </row>
    <row r="11" spans="1:248" ht="18" customHeight="1" thickBot="1" x14ac:dyDescent="0.25">
      <c r="A11" s="405" t="s">
        <v>13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3"/>
    </row>
    <row r="12" spans="1:248" ht="18.75" customHeight="1" thickBot="1" x14ac:dyDescent="0.25">
      <c r="A12" s="408" t="s">
        <v>14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10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3"/>
    </row>
    <row r="13" spans="1:248" ht="18" customHeight="1" thickBot="1" x14ac:dyDescent="0.25">
      <c r="A13" s="119" t="s">
        <v>15</v>
      </c>
      <c r="B13" s="59" t="s">
        <v>16</v>
      </c>
      <c r="C13" s="411" t="s">
        <v>17</v>
      </c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2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3"/>
    </row>
    <row r="14" spans="1:248" ht="19.5" customHeight="1" thickBot="1" x14ac:dyDescent="0.25">
      <c r="A14" s="119" t="s">
        <v>15</v>
      </c>
      <c r="B14" s="59" t="s">
        <v>18</v>
      </c>
      <c r="C14" s="60" t="s">
        <v>18</v>
      </c>
      <c r="D14" s="403" t="s">
        <v>19</v>
      </c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3"/>
    </row>
    <row r="15" spans="1:248" ht="27.75" customHeight="1" thickBot="1" x14ac:dyDescent="0.25">
      <c r="A15" s="362" t="s">
        <v>15</v>
      </c>
      <c r="B15" s="313" t="s">
        <v>18</v>
      </c>
      <c r="C15" s="315" t="s">
        <v>18</v>
      </c>
      <c r="D15" s="317" t="s">
        <v>18</v>
      </c>
      <c r="E15" s="356" t="s">
        <v>20</v>
      </c>
      <c r="F15" s="358" t="s">
        <v>148</v>
      </c>
      <c r="G15" s="566" t="s">
        <v>130</v>
      </c>
      <c r="H15" s="340" t="s">
        <v>21</v>
      </c>
      <c r="I15" s="299" t="s">
        <v>64</v>
      </c>
      <c r="J15" s="401" t="s">
        <v>149</v>
      </c>
      <c r="K15" s="61" t="s">
        <v>22</v>
      </c>
      <c r="L15" s="144">
        <f>+M15+O15</f>
        <v>116.2</v>
      </c>
      <c r="M15" s="145">
        <v>116.2</v>
      </c>
      <c r="N15" s="145">
        <v>108.3</v>
      </c>
      <c r="O15" s="146">
        <v>0</v>
      </c>
      <c r="P15" s="144">
        <f>+Q15+S15</f>
        <v>294.7</v>
      </c>
      <c r="Q15" s="147">
        <v>294.7</v>
      </c>
      <c r="R15" s="147">
        <v>290</v>
      </c>
      <c r="S15" s="146">
        <v>0</v>
      </c>
      <c r="T15" s="144">
        <f>+U15+W15</f>
        <v>294.7</v>
      </c>
      <c r="U15" s="145">
        <v>294.7</v>
      </c>
      <c r="V15" s="145">
        <v>290</v>
      </c>
      <c r="W15" s="146">
        <v>0</v>
      </c>
      <c r="X15" s="144">
        <f>+Y15+AA15</f>
        <v>294.7</v>
      </c>
      <c r="Y15" s="145">
        <v>294.7</v>
      </c>
      <c r="Z15" s="145">
        <v>290</v>
      </c>
      <c r="AA15" s="146">
        <v>0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spans="1:248" ht="27.75" customHeight="1" thickBot="1" x14ac:dyDescent="0.25">
      <c r="A16" s="363"/>
      <c r="B16" s="314"/>
      <c r="C16" s="316"/>
      <c r="D16" s="318"/>
      <c r="E16" s="357"/>
      <c r="F16" s="359"/>
      <c r="G16" s="567"/>
      <c r="H16" s="341"/>
      <c r="I16" s="300"/>
      <c r="J16" s="300"/>
      <c r="K16" s="62" t="s">
        <v>11</v>
      </c>
      <c r="L16" s="96">
        <f t="shared" ref="L16:O16" si="0">SUM(L15:L15)</f>
        <v>116.2</v>
      </c>
      <c r="M16" s="128">
        <f t="shared" si="0"/>
        <v>116.2</v>
      </c>
      <c r="N16" s="128">
        <f t="shared" si="0"/>
        <v>108.3</v>
      </c>
      <c r="O16" s="129">
        <f t="shared" si="0"/>
        <v>0</v>
      </c>
      <c r="P16" s="96">
        <f t="shared" ref="P16:AA16" si="1">SUM(P15:P15)</f>
        <v>294.7</v>
      </c>
      <c r="Q16" s="6">
        <f t="shared" si="1"/>
        <v>294.7</v>
      </c>
      <c r="R16" s="128">
        <f t="shared" si="1"/>
        <v>290</v>
      </c>
      <c r="S16" s="129">
        <f t="shared" si="1"/>
        <v>0</v>
      </c>
      <c r="T16" s="96">
        <f t="shared" si="1"/>
        <v>294.7</v>
      </c>
      <c r="U16" s="128">
        <f t="shared" si="1"/>
        <v>294.7</v>
      </c>
      <c r="V16" s="128">
        <f t="shared" si="1"/>
        <v>290</v>
      </c>
      <c r="W16" s="129">
        <f t="shared" si="1"/>
        <v>0</v>
      </c>
      <c r="X16" s="96">
        <f t="shared" si="1"/>
        <v>294.7</v>
      </c>
      <c r="Y16" s="128">
        <f t="shared" si="1"/>
        <v>294.7</v>
      </c>
      <c r="Z16" s="128">
        <f t="shared" si="1"/>
        <v>290</v>
      </c>
      <c r="AA16" s="129">
        <f t="shared" si="1"/>
        <v>0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 spans="1:248" ht="26.25" customHeight="1" thickBot="1" x14ac:dyDescent="0.25">
      <c r="A17" s="364" t="s">
        <v>15</v>
      </c>
      <c r="B17" s="319" t="s">
        <v>18</v>
      </c>
      <c r="C17" s="320" t="s">
        <v>18</v>
      </c>
      <c r="D17" s="321" t="s">
        <v>23</v>
      </c>
      <c r="E17" s="323" t="s">
        <v>24</v>
      </c>
      <c r="F17" s="392" t="s">
        <v>148</v>
      </c>
      <c r="G17" s="568" t="s">
        <v>130</v>
      </c>
      <c r="H17" s="311" t="s">
        <v>21</v>
      </c>
      <c r="I17" s="393" t="s">
        <v>64</v>
      </c>
      <c r="J17" s="401" t="s">
        <v>149</v>
      </c>
      <c r="K17" s="61" t="s">
        <v>22</v>
      </c>
      <c r="L17" s="144">
        <f>+M17+O17</f>
        <v>22</v>
      </c>
      <c r="M17" s="148">
        <v>22</v>
      </c>
      <c r="N17" s="148">
        <v>0</v>
      </c>
      <c r="O17" s="149">
        <v>0</v>
      </c>
      <c r="P17" s="144">
        <f>+Q17+S17</f>
        <v>24</v>
      </c>
      <c r="Q17" s="150">
        <v>24</v>
      </c>
      <c r="R17" s="151">
        <v>0</v>
      </c>
      <c r="S17" s="152">
        <v>0</v>
      </c>
      <c r="T17" s="144">
        <f>+U17+W17</f>
        <v>24</v>
      </c>
      <c r="U17" s="151">
        <v>24</v>
      </c>
      <c r="V17" s="151">
        <v>0</v>
      </c>
      <c r="W17" s="152">
        <v>0</v>
      </c>
      <c r="X17" s="144">
        <f>+Y17+AA17</f>
        <v>24</v>
      </c>
      <c r="Y17" s="151">
        <v>24</v>
      </c>
      <c r="Z17" s="151">
        <v>0</v>
      </c>
      <c r="AA17" s="152">
        <v>0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spans="1:248" ht="27" customHeight="1" thickBot="1" x14ac:dyDescent="0.25">
      <c r="A18" s="363"/>
      <c r="B18" s="314"/>
      <c r="C18" s="316"/>
      <c r="D18" s="322"/>
      <c r="E18" s="324"/>
      <c r="F18" s="382"/>
      <c r="G18" s="569"/>
      <c r="H18" s="341"/>
      <c r="I18" s="299"/>
      <c r="J18" s="300"/>
      <c r="K18" s="62" t="s">
        <v>11</v>
      </c>
      <c r="L18" s="96">
        <f t="shared" ref="L18:O18" si="2">SUM(L17:L17)</f>
        <v>22</v>
      </c>
      <c r="M18" s="5">
        <f t="shared" si="2"/>
        <v>22</v>
      </c>
      <c r="N18" s="5">
        <f t="shared" si="2"/>
        <v>0</v>
      </c>
      <c r="O18" s="8">
        <f t="shared" si="2"/>
        <v>0</v>
      </c>
      <c r="P18" s="96">
        <f t="shared" ref="P18:AA18" si="3">SUM(P17:P17)</f>
        <v>24</v>
      </c>
      <c r="Q18" s="6">
        <f t="shared" si="3"/>
        <v>24</v>
      </c>
      <c r="R18" s="5">
        <f t="shared" si="3"/>
        <v>0</v>
      </c>
      <c r="S18" s="8">
        <f t="shared" si="3"/>
        <v>0</v>
      </c>
      <c r="T18" s="96">
        <f t="shared" si="3"/>
        <v>24</v>
      </c>
      <c r="U18" s="5">
        <f t="shared" si="3"/>
        <v>24</v>
      </c>
      <c r="V18" s="5">
        <f t="shared" si="3"/>
        <v>0</v>
      </c>
      <c r="W18" s="8">
        <f t="shared" si="3"/>
        <v>0</v>
      </c>
      <c r="X18" s="96">
        <f t="shared" si="3"/>
        <v>24</v>
      </c>
      <c r="Y18" s="5">
        <f t="shared" si="3"/>
        <v>24</v>
      </c>
      <c r="Z18" s="5">
        <f t="shared" si="3"/>
        <v>0</v>
      </c>
      <c r="AA18" s="8">
        <f t="shared" si="3"/>
        <v>0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spans="1:248" ht="25.5" customHeight="1" thickBot="1" x14ac:dyDescent="0.25">
      <c r="A19" s="364" t="s">
        <v>15</v>
      </c>
      <c r="B19" s="383" t="s">
        <v>18</v>
      </c>
      <c r="C19" s="320" t="s">
        <v>18</v>
      </c>
      <c r="D19" s="321" t="s">
        <v>25</v>
      </c>
      <c r="E19" s="323" t="s">
        <v>26</v>
      </c>
      <c r="F19" s="381" t="s">
        <v>148</v>
      </c>
      <c r="G19" s="568" t="s">
        <v>130</v>
      </c>
      <c r="H19" s="395" t="s">
        <v>21</v>
      </c>
      <c r="I19" s="393" t="s">
        <v>64</v>
      </c>
      <c r="J19" s="401" t="s">
        <v>149</v>
      </c>
      <c r="K19" s="61" t="s">
        <v>22</v>
      </c>
      <c r="L19" s="144">
        <f>+M19+O19</f>
        <v>260</v>
      </c>
      <c r="M19" s="151">
        <v>260</v>
      </c>
      <c r="N19" s="151">
        <v>15</v>
      </c>
      <c r="O19" s="152">
        <v>0</v>
      </c>
      <c r="P19" s="144">
        <f>+Q19+S19</f>
        <v>335</v>
      </c>
      <c r="Q19" s="150">
        <v>335</v>
      </c>
      <c r="R19" s="151">
        <v>335</v>
      </c>
      <c r="S19" s="152">
        <v>0</v>
      </c>
      <c r="T19" s="144">
        <f>+U19+W19</f>
        <v>335</v>
      </c>
      <c r="U19" s="151">
        <v>335</v>
      </c>
      <c r="V19" s="151">
        <v>335</v>
      </c>
      <c r="W19" s="152">
        <v>0</v>
      </c>
      <c r="X19" s="144">
        <f>+Y19+AA19</f>
        <v>335</v>
      </c>
      <c r="Y19" s="151">
        <v>335</v>
      </c>
      <c r="Z19" s="151">
        <v>335</v>
      </c>
      <c r="AA19" s="152">
        <v>0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</row>
    <row r="20" spans="1:248" ht="30" customHeight="1" thickBot="1" x14ac:dyDescent="0.25">
      <c r="A20" s="363"/>
      <c r="B20" s="314"/>
      <c r="C20" s="316"/>
      <c r="D20" s="322"/>
      <c r="E20" s="324"/>
      <c r="F20" s="382"/>
      <c r="G20" s="569"/>
      <c r="H20" s="312"/>
      <c r="I20" s="396"/>
      <c r="J20" s="300"/>
      <c r="K20" s="62" t="s">
        <v>11</v>
      </c>
      <c r="L20" s="96">
        <f t="shared" ref="L20:O20" si="4">SUM(L19:L19)</f>
        <v>260</v>
      </c>
      <c r="M20" s="5">
        <f t="shared" si="4"/>
        <v>260</v>
      </c>
      <c r="N20" s="10">
        <f t="shared" si="4"/>
        <v>15</v>
      </c>
      <c r="O20" s="8">
        <f t="shared" si="4"/>
        <v>0</v>
      </c>
      <c r="P20" s="96">
        <f t="shared" ref="P20:AA20" si="5">SUM(P19:P19)</f>
        <v>335</v>
      </c>
      <c r="Q20" s="6">
        <f t="shared" si="5"/>
        <v>335</v>
      </c>
      <c r="R20" s="6">
        <f t="shared" si="5"/>
        <v>335</v>
      </c>
      <c r="S20" s="8">
        <f t="shared" si="5"/>
        <v>0</v>
      </c>
      <c r="T20" s="96">
        <f t="shared" si="5"/>
        <v>335</v>
      </c>
      <c r="U20" s="5">
        <f t="shared" si="5"/>
        <v>335</v>
      </c>
      <c r="V20" s="10">
        <f t="shared" si="5"/>
        <v>335</v>
      </c>
      <c r="W20" s="8">
        <f t="shared" si="5"/>
        <v>0</v>
      </c>
      <c r="X20" s="96">
        <f t="shared" si="5"/>
        <v>335</v>
      </c>
      <c r="Y20" s="5">
        <f t="shared" si="5"/>
        <v>335</v>
      </c>
      <c r="Z20" s="5">
        <f t="shared" si="5"/>
        <v>335</v>
      </c>
      <c r="AA20" s="8">
        <f t="shared" si="5"/>
        <v>0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</row>
    <row r="21" spans="1:248" ht="27.75" customHeight="1" thickBot="1" x14ac:dyDescent="0.25">
      <c r="A21" s="342" t="s">
        <v>15</v>
      </c>
      <c r="B21" s="345" t="s">
        <v>18</v>
      </c>
      <c r="C21" s="348" t="s">
        <v>18</v>
      </c>
      <c r="D21" s="386" t="s">
        <v>27</v>
      </c>
      <c r="E21" s="323" t="s">
        <v>28</v>
      </c>
      <c r="F21" s="381" t="s">
        <v>148</v>
      </c>
      <c r="G21" s="568" t="s">
        <v>122</v>
      </c>
      <c r="H21" s="311" t="s">
        <v>21</v>
      </c>
      <c r="I21" s="401" t="s">
        <v>64</v>
      </c>
      <c r="J21" s="401" t="s">
        <v>149</v>
      </c>
      <c r="K21" s="61" t="s">
        <v>22</v>
      </c>
      <c r="L21" s="144">
        <f>+M21+O21</f>
        <v>46</v>
      </c>
      <c r="M21" s="151">
        <v>46</v>
      </c>
      <c r="N21" s="151">
        <v>0</v>
      </c>
      <c r="O21" s="152">
        <v>0</v>
      </c>
      <c r="P21" s="153">
        <f>+Q21+S21</f>
        <v>46</v>
      </c>
      <c r="Q21" s="150">
        <v>46</v>
      </c>
      <c r="R21" s="151">
        <v>0</v>
      </c>
      <c r="S21" s="152">
        <v>0</v>
      </c>
      <c r="T21" s="144">
        <f>+U21+W21</f>
        <v>46</v>
      </c>
      <c r="U21" s="151">
        <v>46</v>
      </c>
      <c r="V21" s="151">
        <v>0</v>
      </c>
      <c r="W21" s="152">
        <v>0</v>
      </c>
      <c r="X21" s="144">
        <f>+Y21+AA21</f>
        <v>46</v>
      </c>
      <c r="Y21" s="151">
        <v>46</v>
      </c>
      <c r="Z21" s="151">
        <v>0</v>
      </c>
      <c r="AA21" s="152">
        <v>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</row>
    <row r="22" spans="1:248" ht="28.5" customHeight="1" thickBot="1" x14ac:dyDescent="0.25">
      <c r="A22" s="344"/>
      <c r="B22" s="347"/>
      <c r="C22" s="350"/>
      <c r="D22" s="318"/>
      <c r="E22" s="324"/>
      <c r="F22" s="359"/>
      <c r="G22" s="569"/>
      <c r="H22" s="312"/>
      <c r="I22" s="300"/>
      <c r="J22" s="300"/>
      <c r="K22" s="62" t="s">
        <v>11</v>
      </c>
      <c r="L22" s="96">
        <f t="shared" ref="L22:O22" si="6">SUM(L21:L21)</f>
        <v>46</v>
      </c>
      <c r="M22" s="6">
        <f t="shared" si="6"/>
        <v>46</v>
      </c>
      <c r="N22" s="6">
        <f t="shared" si="6"/>
        <v>0</v>
      </c>
      <c r="O22" s="8">
        <f t="shared" si="6"/>
        <v>0</v>
      </c>
      <c r="P22" s="96">
        <f t="shared" ref="P22:AA22" si="7">SUM(P21:P21)</f>
        <v>46</v>
      </c>
      <c r="Q22" s="5">
        <f t="shared" si="7"/>
        <v>46</v>
      </c>
      <c r="R22" s="5">
        <f t="shared" si="7"/>
        <v>0</v>
      </c>
      <c r="S22" s="8">
        <f t="shared" si="7"/>
        <v>0</v>
      </c>
      <c r="T22" s="96">
        <f t="shared" si="7"/>
        <v>46</v>
      </c>
      <c r="U22" s="6">
        <f t="shared" si="7"/>
        <v>46</v>
      </c>
      <c r="V22" s="6">
        <f t="shared" si="7"/>
        <v>0</v>
      </c>
      <c r="W22" s="8">
        <f t="shared" si="7"/>
        <v>0</v>
      </c>
      <c r="X22" s="96">
        <f t="shared" si="7"/>
        <v>46</v>
      </c>
      <c r="Y22" s="5">
        <f t="shared" si="7"/>
        <v>46</v>
      </c>
      <c r="Z22" s="5">
        <f t="shared" si="7"/>
        <v>0</v>
      </c>
      <c r="AA22" s="8">
        <f t="shared" si="7"/>
        <v>0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spans="1:248" ht="24" customHeight="1" thickBot="1" x14ac:dyDescent="0.25">
      <c r="A23" s="343" t="s">
        <v>15</v>
      </c>
      <c r="B23" s="346" t="s">
        <v>18</v>
      </c>
      <c r="C23" s="349" t="s">
        <v>18</v>
      </c>
      <c r="D23" s="351" t="s">
        <v>29</v>
      </c>
      <c r="E23" s="397" t="s">
        <v>128</v>
      </c>
      <c r="F23" s="360" t="s">
        <v>148</v>
      </c>
      <c r="G23" s="564" t="s">
        <v>130</v>
      </c>
      <c r="H23" s="399" t="s">
        <v>21</v>
      </c>
      <c r="I23" s="402" t="s">
        <v>64</v>
      </c>
      <c r="J23" s="402" t="s">
        <v>149</v>
      </c>
      <c r="K23" s="66" t="s">
        <v>22</v>
      </c>
      <c r="L23" s="154">
        <f>+M23+O23</f>
        <v>176.8</v>
      </c>
      <c r="M23" s="74">
        <v>176.8</v>
      </c>
      <c r="N23" s="74">
        <v>174</v>
      </c>
      <c r="O23" s="75">
        <v>0</v>
      </c>
      <c r="P23" s="154">
        <f>+Q23+S23</f>
        <v>231.8</v>
      </c>
      <c r="Q23" s="155">
        <v>231.8</v>
      </c>
      <c r="R23" s="155">
        <v>228</v>
      </c>
      <c r="S23" s="75">
        <v>0</v>
      </c>
      <c r="T23" s="154">
        <f>+U23+W23</f>
        <v>231.8</v>
      </c>
      <c r="U23" s="74">
        <v>231.8</v>
      </c>
      <c r="V23" s="74">
        <v>228</v>
      </c>
      <c r="W23" s="75">
        <v>0</v>
      </c>
      <c r="X23" s="154">
        <f>+Y23+AA23</f>
        <v>231.8</v>
      </c>
      <c r="Y23" s="74">
        <v>231.8</v>
      </c>
      <c r="Z23" s="74">
        <v>228</v>
      </c>
      <c r="AA23" s="75">
        <v>0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</row>
    <row r="24" spans="1:248" ht="31.5" customHeight="1" thickBot="1" x14ac:dyDescent="0.25">
      <c r="A24" s="344"/>
      <c r="B24" s="347"/>
      <c r="C24" s="350"/>
      <c r="D24" s="352"/>
      <c r="E24" s="398"/>
      <c r="F24" s="361"/>
      <c r="G24" s="565"/>
      <c r="H24" s="400"/>
      <c r="I24" s="376"/>
      <c r="J24" s="376"/>
      <c r="K24" s="137" t="s">
        <v>11</v>
      </c>
      <c r="L24" s="127">
        <f t="shared" ref="L24:O24" si="8">SUM(L23:L23)</f>
        <v>176.8</v>
      </c>
      <c r="M24" s="136">
        <f t="shared" si="8"/>
        <v>176.8</v>
      </c>
      <c r="N24" s="54">
        <f t="shared" si="8"/>
        <v>174</v>
      </c>
      <c r="O24" s="55">
        <f t="shared" si="8"/>
        <v>0</v>
      </c>
      <c r="P24" s="127">
        <f t="shared" ref="P24:AA24" si="9">SUM(P23:P23)</f>
        <v>231.8</v>
      </c>
      <c r="Q24" s="136">
        <f t="shared" si="9"/>
        <v>231.8</v>
      </c>
      <c r="R24" s="54">
        <f t="shared" si="9"/>
        <v>228</v>
      </c>
      <c r="S24" s="55">
        <f t="shared" si="9"/>
        <v>0</v>
      </c>
      <c r="T24" s="127">
        <f t="shared" si="9"/>
        <v>231.8</v>
      </c>
      <c r="U24" s="136">
        <f t="shared" si="9"/>
        <v>231.8</v>
      </c>
      <c r="V24" s="54">
        <f t="shared" si="9"/>
        <v>228</v>
      </c>
      <c r="W24" s="55">
        <f t="shared" si="9"/>
        <v>0</v>
      </c>
      <c r="X24" s="127">
        <f t="shared" si="9"/>
        <v>231.8</v>
      </c>
      <c r="Y24" s="54">
        <f t="shared" si="9"/>
        <v>231.8</v>
      </c>
      <c r="Z24" s="54">
        <f t="shared" si="9"/>
        <v>228</v>
      </c>
      <c r="AA24" s="55">
        <f t="shared" si="9"/>
        <v>0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18.75" customHeight="1" x14ac:dyDescent="0.2">
      <c r="A25" s="362" t="s">
        <v>15</v>
      </c>
      <c r="B25" s="313" t="s">
        <v>18</v>
      </c>
      <c r="C25" s="315" t="s">
        <v>18</v>
      </c>
      <c r="D25" s="377" t="s">
        <v>15</v>
      </c>
      <c r="E25" s="356" t="s">
        <v>30</v>
      </c>
      <c r="F25" s="371" t="s">
        <v>148</v>
      </c>
      <c r="G25" s="553" t="s">
        <v>122</v>
      </c>
      <c r="H25" s="387" t="s">
        <v>21</v>
      </c>
      <c r="I25" s="394" t="s">
        <v>64</v>
      </c>
      <c r="J25" s="375" t="s">
        <v>149</v>
      </c>
      <c r="K25" s="93" t="s">
        <v>22</v>
      </c>
      <c r="L25" s="156">
        <f>+M25+O25</f>
        <v>4133.2</v>
      </c>
      <c r="M25" s="157">
        <v>4078.6</v>
      </c>
      <c r="N25" s="157">
        <v>3008</v>
      </c>
      <c r="O25" s="158">
        <v>54.6</v>
      </c>
      <c r="P25" s="159">
        <f>+Q25+S25</f>
        <v>5935</v>
      </c>
      <c r="Q25" s="160">
        <v>5058</v>
      </c>
      <c r="R25" s="160">
        <v>4000</v>
      </c>
      <c r="S25" s="161">
        <v>877</v>
      </c>
      <c r="T25" s="156">
        <f>+U25+W25</f>
        <v>5326.7</v>
      </c>
      <c r="U25" s="157">
        <v>5028</v>
      </c>
      <c r="V25" s="157">
        <v>4000</v>
      </c>
      <c r="W25" s="158">
        <v>298.7</v>
      </c>
      <c r="X25" s="156">
        <f>+Y25+AA25</f>
        <v>5349.2</v>
      </c>
      <c r="Y25" s="157">
        <v>5028</v>
      </c>
      <c r="Z25" s="157">
        <v>4000</v>
      </c>
      <c r="AA25" s="158">
        <v>321.2</v>
      </c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</row>
    <row r="26" spans="1:248" ht="20.25" customHeight="1" thickBot="1" x14ac:dyDescent="0.25">
      <c r="A26" s="365"/>
      <c r="B26" s="366"/>
      <c r="C26" s="367"/>
      <c r="D26" s="378"/>
      <c r="E26" s="380"/>
      <c r="F26" s="384"/>
      <c r="G26" s="558"/>
      <c r="H26" s="388"/>
      <c r="I26" s="390"/>
      <c r="J26" s="402"/>
      <c r="K26" s="67" t="s">
        <v>31</v>
      </c>
      <c r="L26" s="68">
        <f>+M26+O26</f>
        <v>0</v>
      </c>
      <c r="M26" s="69">
        <v>0</v>
      </c>
      <c r="N26" s="69">
        <v>0</v>
      </c>
      <c r="O26" s="70">
        <v>0</v>
      </c>
      <c r="P26" s="68">
        <f>+Q26+S26</f>
        <v>0</v>
      </c>
      <c r="Q26" s="69">
        <v>0</v>
      </c>
      <c r="R26" s="71">
        <v>0</v>
      </c>
      <c r="S26" s="72">
        <v>0</v>
      </c>
      <c r="T26" s="68">
        <f>+U26+W26</f>
        <v>0</v>
      </c>
      <c r="U26" s="69">
        <v>0</v>
      </c>
      <c r="V26" s="69">
        <v>0</v>
      </c>
      <c r="W26" s="70">
        <v>0</v>
      </c>
      <c r="X26" s="68">
        <f>+Y26+AA26</f>
        <v>0</v>
      </c>
      <c r="Y26" s="69">
        <v>0</v>
      </c>
      <c r="Z26" s="69">
        <v>0</v>
      </c>
      <c r="AA26" s="70">
        <v>0</v>
      </c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</row>
    <row r="27" spans="1:248" ht="23.25" customHeight="1" thickBot="1" x14ac:dyDescent="0.25">
      <c r="A27" s="363"/>
      <c r="B27" s="314"/>
      <c r="C27" s="316"/>
      <c r="D27" s="379"/>
      <c r="E27" s="324"/>
      <c r="F27" s="385"/>
      <c r="G27" s="554"/>
      <c r="H27" s="374"/>
      <c r="I27" s="391"/>
      <c r="J27" s="376"/>
      <c r="K27" s="138" t="s">
        <v>11</v>
      </c>
      <c r="L27" s="76">
        <f t="shared" ref="L27:O27" si="10">SUM(L25:L26)</f>
        <v>4133.2</v>
      </c>
      <c r="M27" s="12">
        <f t="shared" si="10"/>
        <v>4078.6</v>
      </c>
      <c r="N27" s="12">
        <f t="shared" si="10"/>
        <v>3008</v>
      </c>
      <c r="O27" s="14">
        <f t="shared" si="10"/>
        <v>54.6</v>
      </c>
      <c r="P27" s="76">
        <f t="shared" ref="P27:AA27" si="11">SUM(P25:P26)</f>
        <v>5935</v>
      </c>
      <c r="Q27" s="12">
        <f t="shared" si="11"/>
        <v>5058</v>
      </c>
      <c r="R27" s="12">
        <f t="shared" si="11"/>
        <v>4000</v>
      </c>
      <c r="S27" s="14">
        <f t="shared" si="11"/>
        <v>877</v>
      </c>
      <c r="T27" s="76">
        <f t="shared" si="11"/>
        <v>5326.7</v>
      </c>
      <c r="U27" s="12">
        <f t="shared" si="11"/>
        <v>5028</v>
      </c>
      <c r="V27" s="12">
        <f t="shared" si="11"/>
        <v>4000</v>
      </c>
      <c r="W27" s="14">
        <f t="shared" si="11"/>
        <v>298.7</v>
      </c>
      <c r="X27" s="73">
        <f t="shared" si="11"/>
        <v>5349.2</v>
      </c>
      <c r="Y27" s="12">
        <f t="shared" si="11"/>
        <v>5028</v>
      </c>
      <c r="Z27" s="12">
        <f t="shared" si="11"/>
        <v>4000</v>
      </c>
      <c r="AA27" s="14">
        <f t="shared" si="11"/>
        <v>321.2</v>
      </c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</row>
    <row r="28" spans="1:248" ht="18" customHeight="1" x14ac:dyDescent="0.2">
      <c r="A28" s="362" t="s">
        <v>15</v>
      </c>
      <c r="B28" s="313" t="s">
        <v>18</v>
      </c>
      <c r="C28" s="315" t="s">
        <v>18</v>
      </c>
      <c r="D28" s="377" t="s">
        <v>32</v>
      </c>
      <c r="E28" s="356" t="s">
        <v>172</v>
      </c>
      <c r="F28" s="371" t="s">
        <v>148</v>
      </c>
      <c r="G28" s="553" t="s">
        <v>33</v>
      </c>
      <c r="H28" s="387" t="s">
        <v>21</v>
      </c>
      <c r="I28" s="389" t="s">
        <v>64</v>
      </c>
      <c r="J28" s="375" t="s">
        <v>149</v>
      </c>
      <c r="K28" s="130" t="s">
        <v>22</v>
      </c>
      <c r="L28" s="156">
        <f>+M28+O28</f>
        <v>66.900000000000006</v>
      </c>
      <c r="M28" s="157">
        <v>66.900000000000006</v>
      </c>
      <c r="N28" s="157">
        <v>65.7</v>
      </c>
      <c r="O28" s="158">
        <v>0</v>
      </c>
      <c r="P28" s="159">
        <f>+Q28+S28</f>
        <v>80.400000000000006</v>
      </c>
      <c r="Q28" s="160">
        <v>80.400000000000006</v>
      </c>
      <c r="R28" s="160">
        <v>79</v>
      </c>
      <c r="S28" s="158">
        <v>0</v>
      </c>
      <c r="T28" s="156">
        <f>+U28+W28</f>
        <v>80.400000000000006</v>
      </c>
      <c r="U28" s="157">
        <v>80.400000000000006</v>
      </c>
      <c r="V28" s="157">
        <v>79</v>
      </c>
      <c r="W28" s="158">
        <v>0</v>
      </c>
      <c r="X28" s="156">
        <f>+Y28+AA28</f>
        <v>80.400000000000006</v>
      </c>
      <c r="Y28" s="157">
        <v>80.400000000000006</v>
      </c>
      <c r="Z28" s="157">
        <v>79</v>
      </c>
      <c r="AA28" s="158">
        <v>0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</row>
    <row r="29" spans="1:248" ht="20.25" customHeight="1" thickBot="1" x14ac:dyDescent="0.25">
      <c r="A29" s="365"/>
      <c r="B29" s="366"/>
      <c r="C29" s="367"/>
      <c r="D29" s="378"/>
      <c r="E29" s="380"/>
      <c r="F29" s="384"/>
      <c r="G29" s="558"/>
      <c r="H29" s="388"/>
      <c r="I29" s="390"/>
      <c r="J29" s="402"/>
      <c r="K29" s="67" t="s">
        <v>31</v>
      </c>
      <c r="L29" s="68">
        <f>+M29+O29</f>
        <v>0</v>
      </c>
      <c r="M29" s="69">
        <v>0</v>
      </c>
      <c r="N29" s="69">
        <v>0</v>
      </c>
      <c r="O29" s="70">
        <v>0</v>
      </c>
      <c r="P29" s="68">
        <f>+Q29+S29</f>
        <v>0</v>
      </c>
      <c r="Q29" s="69">
        <v>0</v>
      </c>
      <c r="R29" s="71">
        <v>0</v>
      </c>
      <c r="S29" s="72">
        <v>0</v>
      </c>
      <c r="T29" s="68">
        <f>+U29+W29</f>
        <v>0</v>
      </c>
      <c r="U29" s="69">
        <v>0</v>
      </c>
      <c r="V29" s="69">
        <v>0</v>
      </c>
      <c r="W29" s="70">
        <v>0</v>
      </c>
      <c r="X29" s="68">
        <f>+Y29+AA29</f>
        <v>0</v>
      </c>
      <c r="Y29" s="69">
        <v>0</v>
      </c>
      <c r="Z29" s="69">
        <v>0</v>
      </c>
      <c r="AA29" s="70">
        <v>0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</row>
    <row r="30" spans="1:248" ht="21.75" customHeight="1" thickBot="1" x14ac:dyDescent="0.25">
      <c r="A30" s="363"/>
      <c r="B30" s="314"/>
      <c r="C30" s="316"/>
      <c r="D30" s="379"/>
      <c r="E30" s="324"/>
      <c r="F30" s="385"/>
      <c r="G30" s="554"/>
      <c r="H30" s="374"/>
      <c r="I30" s="391"/>
      <c r="J30" s="376"/>
      <c r="K30" s="138" t="s">
        <v>11</v>
      </c>
      <c r="L30" s="76">
        <f t="shared" ref="L30:O30" si="12">SUM(L28:L29)</f>
        <v>66.900000000000006</v>
      </c>
      <c r="M30" s="12">
        <f t="shared" si="12"/>
        <v>66.900000000000006</v>
      </c>
      <c r="N30" s="12">
        <f t="shared" si="12"/>
        <v>65.7</v>
      </c>
      <c r="O30" s="14">
        <f t="shared" si="12"/>
        <v>0</v>
      </c>
      <c r="P30" s="76">
        <f t="shared" ref="P30:AA30" si="13">SUM(P28:P29)</f>
        <v>80.400000000000006</v>
      </c>
      <c r="Q30" s="12">
        <f t="shared" si="13"/>
        <v>80.400000000000006</v>
      </c>
      <c r="R30" s="12">
        <f t="shared" si="13"/>
        <v>79</v>
      </c>
      <c r="S30" s="14">
        <f t="shared" si="13"/>
        <v>0</v>
      </c>
      <c r="T30" s="76">
        <f t="shared" si="13"/>
        <v>80.400000000000006</v>
      </c>
      <c r="U30" s="12">
        <f t="shared" si="13"/>
        <v>80.400000000000006</v>
      </c>
      <c r="V30" s="12">
        <f t="shared" si="13"/>
        <v>79</v>
      </c>
      <c r="W30" s="14">
        <f t="shared" si="13"/>
        <v>0</v>
      </c>
      <c r="X30" s="73">
        <f t="shared" si="13"/>
        <v>80.400000000000006</v>
      </c>
      <c r="Y30" s="12">
        <f t="shared" si="13"/>
        <v>80.400000000000006</v>
      </c>
      <c r="Z30" s="12">
        <f t="shared" si="13"/>
        <v>79</v>
      </c>
      <c r="AA30" s="14">
        <f t="shared" si="13"/>
        <v>0</v>
      </c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</row>
    <row r="31" spans="1:248" ht="17.25" customHeight="1" x14ac:dyDescent="0.2">
      <c r="A31" s="362" t="s">
        <v>15</v>
      </c>
      <c r="B31" s="313" t="s">
        <v>18</v>
      </c>
      <c r="C31" s="315" t="s">
        <v>18</v>
      </c>
      <c r="D31" s="377" t="s">
        <v>34</v>
      </c>
      <c r="E31" s="356" t="s">
        <v>173</v>
      </c>
      <c r="F31" s="371" t="s">
        <v>148</v>
      </c>
      <c r="G31" s="553" t="s">
        <v>35</v>
      </c>
      <c r="H31" s="387" t="s">
        <v>21</v>
      </c>
      <c r="I31" s="389" t="s">
        <v>64</v>
      </c>
      <c r="J31" s="375" t="s">
        <v>149</v>
      </c>
      <c r="K31" s="130" t="s">
        <v>22</v>
      </c>
      <c r="L31" s="156">
        <f>+M31+O31</f>
        <v>230.4</v>
      </c>
      <c r="M31" s="157">
        <v>230.4</v>
      </c>
      <c r="N31" s="157">
        <v>226.8</v>
      </c>
      <c r="O31" s="158">
        <v>0</v>
      </c>
      <c r="P31" s="162">
        <f>+Q31+S31</f>
        <v>291.5</v>
      </c>
      <c r="Q31" s="160">
        <v>291.5</v>
      </c>
      <c r="R31" s="160">
        <v>287</v>
      </c>
      <c r="S31" s="161">
        <v>0</v>
      </c>
      <c r="T31" s="156">
        <f>+U31+W31</f>
        <v>291.5</v>
      </c>
      <c r="U31" s="157">
        <v>291.5</v>
      </c>
      <c r="V31" s="157">
        <v>287</v>
      </c>
      <c r="W31" s="158">
        <v>0</v>
      </c>
      <c r="X31" s="156">
        <f>+Y31+AA31</f>
        <v>291.5</v>
      </c>
      <c r="Y31" s="157">
        <v>291.5</v>
      </c>
      <c r="Z31" s="157">
        <v>287</v>
      </c>
      <c r="AA31" s="158">
        <v>0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</row>
    <row r="32" spans="1:248" ht="19.5" customHeight="1" thickBot="1" x14ac:dyDescent="0.25">
      <c r="A32" s="365"/>
      <c r="B32" s="366"/>
      <c r="C32" s="367"/>
      <c r="D32" s="378"/>
      <c r="E32" s="380"/>
      <c r="F32" s="384"/>
      <c r="G32" s="558"/>
      <c r="H32" s="388"/>
      <c r="I32" s="390"/>
      <c r="J32" s="402"/>
      <c r="K32" s="67" t="s">
        <v>31</v>
      </c>
      <c r="L32" s="68">
        <f>+M32+O32</f>
        <v>0</v>
      </c>
      <c r="M32" s="69">
        <v>0</v>
      </c>
      <c r="N32" s="69">
        <v>0</v>
      </c>
      <c r="O32" s="70">
        <v>0</v>
      </c>
      <c r="P32" s="68">
        <f>+Q32+S32</f>
        <v>0</v>
      </c>
      <c r="Q32" s="69">
        <v>0</v>
      </c>
      <c r="R32" s="71">
        <v>0</v>
      </c>
      <c r="S32" s="72">
        <v>0</v>
      </c>
      <c r="T32" s="68">
        <f>+U32+W32</f>
        <v>0</v>
      </c>
      <c r="U32" s="69">
        <v>0</v>
      </c>
      <c r="V32" s="69">
        <v>0</v>
      </c>
      <c r="W32" s="70">
        <v>0</v>
      </c>
      <c r="X32" s="68">
        <f>+Y32+AA32</f>
        <v>0</v>
      </c>
      <c r="Y32" s="69">
        <v>0</v>
      </c>
      <c r="Z32" s="69">
        <v>0</v>
      </c>
      <c r="AA32" s="70">
        <v>0</v>
      </c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</row>
    <row r="33" spans="1:248" ht="21.75" customHeight="1" thickBot="1" x14ac:dyDescent="0.25">
      <c r="A33" s="363"/>
      <c r="B33" s="314"/>
      <c r="C33" s="316"/>
      <c r="D33" s="379"/>
      <c r="E33" s="324"/>
      <c r="F33" s="385"/>
      <c r="G33" s="554"/>
      <c r="H33" s="374"/>
      <c r="I33" s="391"/>
      <c r="J33" s="376"/>
      <c r="K33" s="138" t="s">
        <v>11</v>
      </c>
      <c r="L33" s="76">
        <f t="shared" ref="L33:O33" si="14">SUM(L31:L32)</f>
        <v>230.4</v>
      </c>
      <c r="M33" s="12">
        <f t="shared" si="14"/>
        <v>230.4</v>
      </c>
      <c r="N33" s="12">
        <f t="shared" si="14"/>
        <v>226.8</v>
      </c>
      <c r="O33" s="14">
        <f t="shared" si="14"/>
        <v>0</v>
      </c>
      <c r="P33" s="76">
        <f t="shared" ref="P33:AA33" si="15">SUM(P31:P32)</f>
        <v>291.5</v>
      </c>
      <c r="Q33" s="12">
        <f t="shared" si="15"/>
        <v>291.5</v>
      </c>
      <c r="R33" s="12">
        <f t="shared" si="15"/>
        <v>287</v>
      </c>
      <c r="S33" s="14">
        <f t="shared" si="15"/>
        <v>0</v>
      </c>
      <c r="T33" s="76">
        <f t="shared" si="15"/>
        <v>291.5</v>
      </c>
      <c r="U33" s="12">
        <f t="shared" si="15"/>
        <v>291.5</v>
      </c>
      <c r="V33" s="12">
        <f t="shared" si="15"/>
        <v>287</v>
      </c>
      <c r="W33" s="14">
        <f t="shared" si="15"/>
        <v>0</v>
      </c>
      <c r="X33" s="73">
        <f t="shared" si="15"/>
        <v>291.5</v>
      </c>
      <c r="Y33" s="12">
        <f t="shared" si="15"/>
        <v>291.5</v>
      </c>
      <c r="Z33" s="12">
        <f t="shared" si="15"/>
        <v>287</v>
      </c>
      <c r="AA33" s="14">
        <f t="shared" si="15"/>
        <v>0</v>
      </c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</row>
    <row r="34" spans="1:248" ht="17.25" customHeight="1" x14ac:dyDescent="0.2">
      <c r="A34" s="362" t="s">
        <v>15</v>
      </c>
      <c r="B34" s="313" t="s">
        <v>18</v>
      </c>
      <c r="C34" s="315" t="s">
        <v>18</v>
      </c>
      <c r="D34" s="377" t="s">
        <v>36</v>
      </c>
      <c r="E34" s="356" t="s">
        <v>120</v>
      </c>
      <c r="F34" s="371" t="s">
        <v>148</v>
      </c>
      <c r="G34" s="553" t="s">
        <v>37</v>
      </c>
      <c r="H34" s="387" t="s">
        <v>21</v>
      </c>
      <c r="I34" s="389" t="s">
        <v>64</v>
      </c>
      <c r="J34" s="375" t="s">
        <v>149</v>
      </c>
      <c r="K34" s="130" t="s">
        <v>22</v>
      </c>
      <c r="L34" s="156">
        <f>+M34+O34</f>
        <v>427.6</v>
      </c>
      <c r="M34" s="157">
        <v>427.6</v>
      </c>
      <c r="N34" s="157">
        <v>394.8</v>
      </c>
      <c r="O34" s="158">
        <v>0</v>
      </c>
      <c r="P34" s="162">
        <f>+Q34+S34</f>
        <v>693.4</v>
      </c>
      <c r="Q34" s="160">
        <v>693.4</v>
      </c>
      <c r="R34" s="160">
        <v>613</v>
      </c>
      <c r="S34" s="161">
        <v>0</v>
      </c>
      <c r="T34" s="156">
        <f>+U34+W34</f>
        <v>693.4</v>
      </c>
      <c r="U34" s="157">
        <v>693.4</v>
      </c>
      <c r="V34" s="157">
        <v>613</v>
      </c>
      <c r="W34" s="158">
        <v>0</v>
      </c>
      <c r="X34" s="156">
        <f>+Y34+AA34</f>
        <v>693.4</v>
      </c>
      <c r="Y34" s="157">
        <v>693.4</v>
      </c>
      <c r="Z34" s="157">
        <v>613</v>
      </c>
      <c r="AA34" s="158">
        <v>0</v>
      </c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</row>
    <row r="35" spans="1:248" ht="20.25" customHeight="1" thickBot="1" x14ac:dyDescent="0.25">
      <c r="A35" s="365"/>
      <c r="B35" s="366"/>
      <c r="C35" s="367"/>
      <c r="D35" s="378"/>
      <c r="E35" s="380"/>
      <c r="F35" s="384"/>
      <c r="G35" s="558"/>
      <c r="H35" s="388"/>
      <c r="I35" s="390"/>
      <c r="J35" s="402"/>
      <c r="K35" s="67" t="s">
        <v>31</v>
      </c>
      <c r="L35" s="68">
        <f>+M35+O35</f>
        <v>0</v>
      </c>
      <c r="M35" s="69">
        <v>0</v>
      </c>
      <c r="N35" s="69">
        <v>0</v>
      </c>
      <c r="O35" s="70">
        <v>0</v>
      </c>
      <c r="P35" s="68">
        <f>+Q35+S35</f>
        <v>0</v>
      </c>
      <c r="Q35" s="69">
        <v>0</v>
      </c>
      <c r="R35" s="71">
        <v>0</v>
      </c>
      <c r="S35" s="72">
        <v>0</v>
      </c>
      <c r="T35" s="68">
        <f>+U35+W35</f>
        <v>0</v>
      </c>
      <c r="U35" s="69">
        <v>0</v>
      </c>
      <c r="V35" s="69">
        <v>0</v>
      </c>
      <c r="W35" s="70">
        <v>0</v>
      </c>
      <c r="X35" s="68">
        <f>+Y35+AA35</f>
        <v>0</v>
      </c>
      <c r="Y35" s="69">
        <v>0</v>
      </c>
      <c r="Z35" s="69">
        <v>0</v>
      </c>
      <c r="AA35" s="70">
        <v>0</v>
      </c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</row>
    <row r="36" spans="1:248" ht="21.75" customHeight="1" thickBot="1" x14ac:dyDescent="0.25">
      <c r="A36" s="363"/>
      <c r="B36" s="314"/>
      <c r="C36" s="316"/>
      <c r="D36" s="379"/>
      <c r="E36" s="324"/>
      <c r="F36" s="385"/>
      <c r="G36" s="554"/>
      <c r="H36" s="374"/>
      <c r="I36" s="391"/>
      <c r="J36" s="376"/>
      <c r="K36" s="138" t="s">
        <v>11</v>
      </c>
      <c r="L36" s="76">
        <f t="shared" ref="L36:O36" si="16">SUM(L34:L35)</f>
        <v>427.6</v>
      </c>
      <c r="M36" s="12">
        <f t="shared" si="16"/>
        <v>427.6</v>
      </c>
      <c r="N36" s="12">
        <f t="shared" si="16"/>
        <v>394.8</v>
      </c>
      <c r="O36" s="14">
        <f t="shared" si="16"/>
        <v>0</v>
      </c>
      <c r="P36" s="76">
        <f t="shared" ref="P36:AA36" si="17">SUM(P34:P35)</f>
        <v>693.4</v>
      </c>
      <c r="Q36" s="12">
        <f t="shared" si="17"/>
        <v>693.4</v>
      </c>
      <c r="R36" s="12">
        <f t="shared" si="17"/>
        <v>613</v>
      </c>
      <c r="S36" s="14">
        <f t="shared" si="17"/>
        <v>0</v>
      </c>
      <c r="T36" s="76">
        <f t="shared" si="17"/>
        <v>693.4</v>
      </c>
      <c r="U36" s="12">
        <f t="shared" si="17"/>
        <v>693.4</v>
      </c>
      <c r="V36" s="12">
        <f t="shared" si="17"/>
        <v>613</v>
      </c>
      <c r="W36" s="14">
        <f t="shared" si="17"/>
        <v>0</v>
      </c>
      <c r="X36" s="73">
        <f t="shared" si="17"/>
        <v>693.4</v>
      </c>
      <c r="Y36" s="12">
        <f t="shared" si="17"/>
        <v>693.4</v>
      </c>
      <c r="Z36" s="12">
        <f t="shared" si="17"/>
        <v>613</v>
      </c>
      <c r="AA36" s="14">
        <f t="shared" si="17"/>
        <v>0</v>
      </c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</row>
    <row r="37" spans="1:248" ht="24.75" customHeight="1" thickBot="1" x14ac:dyDescent="0.25">
      <c r="A37" s="342" t="s">
        <v>15</v>
      </c>
      <c r="B37" s="345" t="s">
        <v>18</v>
      </c>
      <c r="C37" s="348" t="s">
        <v>18</v>
      </c>
      <c r="D37" s="377" t="s">
        <v>38</v>
      </c>
      <c r="E37" s="356" t="s">
        <v>39</v>
      </c>
      <c r="F37" s="431" t="s">
        <v>148</v>
      </c>
      <c r="G37" s="553" t="s">
        <v>122</v>
      </c>
      <c r="H37" s="373" t="s">
        <v>21</v>
      </c>
      <c r="I37" s="389" t="s">
        <v>64</v>
      </c>
      <c r="J37" s="375" t="s">
        <v>149</v>
      </c>
      <c r="K37" s="66" t="s">
        <v>22</v>
      </c>
      <c r="L37" s="163">
        <f>+M37+O37</f>
        <v>1290.9000000000001</v>
      </c>
      <c r="M37" s="155">
        <v>1290.9000000000001</v>
      </c>
      <c r="N37" s="155">
        <v>1059.5999999999999</v>
      </c>
      <c r="O37" s="164">
        <v>0</v>
      </c>
      <c r="P37" s="165">
        <f>+Q37+S37</f>
        <v>1483.8</v>
      </c>
      <c r="Q37" s="74">
        <v>1477.2</v>
      </c>
      <c r="R37" s="74">
        <v>1210.9000000000001</v>
      </c>
      <c r="S37" s="75">
        <v>6.6</v>
      </c>
      <c r="T37" s="163">
        <f>+U37+W37</f>
        <v>1487.5</v>
      </c>
      <c r="U37" s="155">
        <v>1487.5</v>
      </c>
      <c r="V37" s="155">
        <v>1210.9000000000001</v>
      </c>
      <c r="W37" s="164">
        <v>0</v>
      </c>
      <c r="X37" s="165">
        <f>+Y37+AA37</f>
        <v>1499.4</v>
      </c>
      <c r="Y37" s="74">
        <v>1499.4</v>
      </c>
      <c r="Z37" s="74">
        <v>1210.9000000000001</v>
      </c>
      <c r="AA37" s="75">
        <v>0</v>
      </c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3"/>
    </row>
    <row r="38" spans="1:248" ht="30.75" customHeight="1" thickBot="1" x14ac:dyDescent="0.25">
      <c r="A38" s="344"/>
      <c r="B38" s="347"/>
      <c r="C38" s="350"/>
      <c r="D38" s="379"/>
      <c r="E38" s="324"/>
      <c r="F38" s="385"/>
      <c r="G38" s="554"/>
      <c r="H38" s="374"/>
      <c r="I38" s="391"/>
      <c r="J38" s="376"/>
      <c r="K38" s="139" t="s">
        <v>11</v>
      </c>
      <c r="L38" s="11">
        <f t="shared" ref="L38:O38" si="18">SUM(L37:L37)</f>
        <v>1290.9000000000001</v>
      </c>
      <c r="M38" s="13">
        <f t="shared" si="18"/>
        <v>1290.9000000000001</v>
      </c>
      <c r="N38" s="13">
        <f t="shared" si="18"/>
        <v>1059.5999999999999</v>
      </c>
      <c r="O38" s="14">
        <f t="shared" si="18"/>
        <v>0</v>
      </c>
      <c r="P38" s="11">
        <f t="shared" ref="P38:S38" si="19">+P37</f>
        <v>1483.8</v>
      </c>
      <c r="Q38" s="15">
        <f t="shared" si="19"/>
        <v>1477.2</v>
      </c>
      <c r="R38" s="16">
        <f t="shared" si="19"/>
        <v>1210.9000000000001</v>
      </c>
      <c r="S38" s="14">
        <f t="shared" si="19"/>
        <v>6.6</v>
      </c>
      <c r="T38" s="11">
        <f t="shared" ref="T38:AA38" si="20">SUM(T37:T37)</f>
        <v>1487.5</v>
      </c>
      <c r="U38" s="13">
        <f t="shared" si="20"/>
        <v>1487.5</v>
      </c>
      <c r="V38" s="13">
        <f t="shared" si="20"/>
        <v>1210.9000000000001</v>
      </c>
      <c r="W38" s="131">
        <f t="shared" si="20"/>
        <v>0</v>
      </c>
      <c r="X38" s="11">
        <f t="shared" si="20"/>
        <v>1499.4</v>
      </c>
      <c r="Y38" s="13">
        <f t="shared" si="20"/>
        <v>1499.4</v>
      </c>
      <c r="Z38" s="13">
        <f t="shared" si="20"/>
        <v>1210.9000000000001</v>
      </c>
      <c r="AA38" s="131">
        <f t="shared" si="20"/>
        <v>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3"/>
    </row>
    <row r="39" spans="1:248" ht="24" customHeight="1" thickBot="1" x14ac:dyDescent="0.25">
      <c r="A39" s="342" t="s">
        <v>15</v>
      </c>
      <c r="B39" s="345" t="s">
        <v>18</v>
      </c>
      <c r="C39" s="348" t="s">
        <v>18</v>
      </c>
      <c r="D39" s="377" t="s">
        <v>41</v>
      </c>
      <c r="E39" s="429" t="s">
        <v>42</v>
      </c>
      <c r="F39" s="431" t="s">
        <v>148</v>
      </c>
      <c r="G39" s="553" t="s">
        <v>121</v>
      </c>
      <c r="H39" s="373" t="s">
        <v>40</v>
      </c>
      <c r="I39" s="389" t="s">
        <v>93</v>
      </c>
      <c r="J39" s="375" t="s">
        <v>149</v>
      </c>
      <c r="K39" s="66" t="s">
        <v>22</v>
      </c>
      <c r="L39" s="165">
        <f>+M39+O39</f>
        <v>135.30000000000001</v>
      </c>
      <c r="M39" s="74">
        <v>135.30000000000001</v>
      </c>
      <c r="N39" s="74">
        <v>128.4</v>
      </c>
      <c r="O39" s="75">
        <v>0</v>
      </c>
      <c r="P39" s="165">
        <f>SUM(Q39,S39)</f>
        <v>155.4</v>
      </c>
      <c r="Q39" s="74">
        <v>155.4</v>
      </c>
      <c r="R39" s="74">
        <v>149.80000000000001</v>
      </c>
      <c r="S39" s="75">
        <v>0</v>
      </c>
      <c r="T39" s="165">
        <f>+U39+W39</f>
        <v>170.7</v>
      </c>
      <c r="U39" s="74">
        <v>170.7</v>
      </c>
      <c r="V39" s="74">
        <v>164.7</v>
      </c>
      <c r="W39" s="75">
        <v>0</v>
      </c>
      <c r="X39" s="165">
        <f>+Y39+AA39</f>
        <v>187.5</v>
      </c>
      <c r="Y39" s="74">
        <v>187.5</v>
      </c>
      <c r="Z39" s="74">
        <v>181.2</v>
      </c>
      <c r="AA39" s="75">
        <v>0</v>
      </c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</row>
    <row r="40" spans="1:248" ht="30" customHeight="1" thickBot="1" x14ac:dyDescent="0.25">
      <c r="A40" s="344"/>
      <c r="B40" s="347"/>
      <c r="C40" s="350"/>
      <c r="D40" s="379"/>
      <c r="E40" s="430"/>
      <c r="F40" s="385"/>
      <c r="G40" s="554"/>
      <c r="H40" s="374"/>
      <c r="I40" s="391"/>
      <c r="J40" s="376"/>
      <c r="K40" s="139" t="s">
        <v>11</v>
      </c>
      <c r="L40" s="11">
        <f t="shared" ref="L40:O40" si="21">SUM(L39:L39)</f>
        <v>135.30000000000001</v>
      </c>
      <c r="M40" s="13">
        <f t="shared" si="21"/>
        <v>135.30000000000001</v>
      </c>
      <c r="N40" s="13">
        <f t="shared" si="21"/>
        <v>128.4</v>
      </c>
      <c r="O40" s="14">
        <f t="shared" si="21"/>
        <v>0</v>
      </c>
      <c r="P40" s="11">
        <f t="shared" ref="P40:S40" si="22">+P39</f>
        <v>155.4</v>
      </c>
      <c r="Q40" s="15">
        <f t="shared" si="22"/>
        <v>155.4</v>
      </c>
      <c r="R40" s="16">
        <f t="shared" si="22"/>
        <v>149.80000000000001</v>
      </c>
      <c r="S40" s="14">
        <f t="shared" si="22"/>
        <v>0</v>
      </c>
      <c r="T40" s="11">
        <f t="shared" ref="T40:AA40" si="23">SUM(T39:T39)</f>
        <v>170.7</v>
      </c>
      <c r="U40" s="13">
        <f t="shared" si="23"/>
        <v>170.7</v>
      </c>
      <c r="V40" s="13">
        <f t="shared" si="23"/>
        <v>164.7</v>
      </c>
      <c r="W40" s="14">
        <f t="shared" si="23"/>
        <v>0</v>
      </c>
      <c r="X40" s="11">
        <f t="shared" si="23"/>
        <v>187.5</v>
      </c>
      <c r="Y40" s="13">
        <f t="shared" si="23"/>
        <v>187.5</v>
      </c>
      <c r="Z40" s="13">
        <f t="shared" si="23"/>
        <v>181.2</v>
      </c>
      <c r="AA40" s="14">
        <f t="shared" si="23"/>
        <v>0</v>
      </c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</row>
    <row r="41" spans="1:248" ht="25.5" customHeight="1" thickBot="1" x14ac:dyDescent="0.25">
      <c r="A41" s="342" t="s">
        <v>15</v>
      </c>
      <c r="B41" s="345" t="s">
        <v>18</v>
      </c>
      <c r="C41" s="348" t="s">
        <v>18</v>
      </c>
      <c r="D41" s="484" t="s">
        <v>118</v>
      </c>
      <c r="E41" s="369" t="s">
        <v>119</v>
      </c>
      <c r="F41" s="487" t="s">
        <v>148</v>
      </c>
      <c r="G41" s="561" t="s">
        <v>123</v>
      </c>
      <c r="H41" s="432" t="s">
        <v>21</v>
      </c>
      <c r="I41" s="491" t="s">
        <v>59</v>
      </c>
      <c r="J41" s="491" t="s">
        <v>149</v>
      </c>
      <c r="K41" s="104" t="s">
        <v>22</v>
      </c>
      <c r="L41" s="166">
        <f>+M41+O41</f>
        <v>15</v>
      </c>
      <c r="M41" s="167">
        <v>15</v>
      </c>
      <c r="N41" s="167">
        <v>0</v>
      </c>
      <c r="O41" s="168">
        <v>0</v>
      </c>
      <c r="P41" s="166">
        <f>+Q41+S41</f>
        <v>20</v>
      </c>
      <c r="Q41" s="167">
        <v>20</v>
      </c>
      <c r="R41" s="167">
        <v>0</v>
      </c>
      <c r="S41" s="168">
        <v>0</v>
      </c>
      <c r="T41" s="166">
        <f>+U41+W41</f>
        <v>20</v>
      </c>
      <c r="U41" s="167">
        <v>20</v>
      </c>
      <c r="V41" s="167">
        <v>0</v>
      </c>
      <c r="W41" s="168">
        <v>0</v>
      </c>
      <c r="X41" s="166">
        <f>+Y41+AA41</f>
        <v>20</v>
      </c>
      <c r="Y41" s="167">
        <v>20</v>
      </c>
      <c r="Z41" s="167">
        <v>0</v>
      </c>
      <c r="AA41" s="168">
        <v>0</v>
      </c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</row>
    <row r="42" spans="1:248" ht="27" customHeight="1" thickBot="1" x14ac:dyDescent="0.25">
      <c r="A42" s="344"/>
      <c r="B42" s="347"/>
      <c r="C42" s="350"/>
      <c r="D42" s="485"/>
      <c r="E42" s="486"/>
      <c r="F42" s="488"/>
      <c r="G42" s="562"/>
      <c r="H42" s="433"/>
      <c r="I42" s="492"/>
      <c r="J42" s="492"/>
      <c r="K42" s="62" t="s">
        <v>11</v>
      </c>
      <c r="L42" s="108">
        <f t="shared" ref="L42:O42" si="24">SUM(L41:L41)</f>
        <v>15</v>
      </c>
      <c r="M42" s="109">
        <f t="shared" si="24"/>
        <v>15</v>
      </c>
      <c r="N42" s="109">
        <f t="shared" si="24"/>
        <v>0</v>
      </c>
      <c r="O42" s="110">
        <f t="shared" si="24"/>
        <v>0</v>
      </c>
      <c r="P42" s="108">
        <f t="shared" ref="P42:S42" si="25">+P41</f>
        <v>20</v>
      </c>
      <c r="Q42" s="111">
        <f t="shared" si="25"/>
        <v>20</v>
      </c>
      <c r="R42" s="112">
        <f t="shared" si="25"/>
        <v>0</v>
      </c>
      <c r="S42" s="110">
        <f t="shared" si="25"/>
        <v>0</v>
      </c>
      <c r="T42" s="108">
        <f t="shared" ref="T42:AA42" si="26">SUM(T41:T41)</f>
        <v>20</v>
      </c>
      <c r="U42" s="109">
        <f t="shared" si="26"/>
        <v>20</v>
      </c>
      <c r="V42" s="109">
        <f t="shared" si="26"/>
        <v>0</v>
      </c>
      <c r="W42" s="110">
        <f t="shared" si="26"/>
        <v>0</v>
      </c>
      <c r="X42" s="108">
        <f t="shared" si="26"/>
        <v>20</v>
      </c>
      <c r="Y42" s="109">
        <f t="shared" si="26"/>
        <v>20</v>
      </c>
      <c r="Z42" s="109">
        <f t="shared" si="26"/>
        <v>0</v>
      </c>
      <c r="AA42" s="110">
        <f t="shared" si="26"/>
        <v>0</v>
      </c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</row>
    <row r="43" spans="1:248" ht="32.25" customHeight="1" thickBot="1" x14ac:dyDescent="0.25">
      <c r="A43" s="342" t="s">
        <v>15</v>
      </c>
      <c r="B43" s="345" t="s">
        <v>18</v>
      </c>
      <c r="C43" s="348" t="s">
        <v>18</v>
      </c>
      <c r="D43" s="368" t="s">
        <v>60</v>
      </c>
      <c r="E43" s="445" t="s">
        <v>146</v>
      </c>
      <c r="F43" s="371" t="s">
        <v>148</v>
      </c>
      <c r="G43" s="559" t="s">
        <v>123</v>
      </c>
      <c r="H43" s="387" t="s">
        <v>21</v>
      </c>
      <c r="I43" s="375" t="s">
        <v>59</v>
      </c>
      <c r="J43" s="495" t="s">
        <v>150</v>
      </c>
      <c r="K43" s="66" t="s">
        <v>22</v>
      </c>
      <c r="L43" s="165">
        <f>+M43+O43</f>
        <v>263</v>
      </c>
      <c r="M43" s="74">
        <v>226</v>
      </c>
      <c r="N43" s="74">
        <v>0</v>
      </c>
      <c r="O43" s="75">
        <v>37</v>
      </c>
      <c r="P43" s="165">
        <f>+Q43+S43</f>
        <v>242.3</v>
      </c>
      <c r="Q43" s="74">
        <v>194.6</v>
      </c>
      <c r="R43" s="74">
        <v>0</v>
      </c>
      <c r="S43" s="75">
        <v>47.7</v>
      </c>
      <c r="T43" s="165">
        <f>+U43+W43</f>
        <v>250</v>
      </c>
      <c r="U43" s="74">
        <v>202.3</v>
      </c>
      <c r="V43" s="74">
        <v>0</v>
      </c>
      <c r="W43" s="75">
        <v>47.7</v>
      </c>
      <c r="X43" s="165">
        <f>+Y43+AA43</f>
        <v>250</v>
      </c>
      <c r="Y43" s="74">
        <v>202.3</v>
      </c>
      <c r="Z43" s="74">
        <v>0</v>
      </c>
      <c r="AA43" s="75">
        <v>47.7</v>
      </c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</row>
    <row r="44" spans="1:248" ht="69" customHeight="1" thickBot="1" x14ac:dyDescent="0.25">
      <c r="A44" s="344"/>
      <c r="B44" s="347"/>
      <c r="C44" s="350"/>
      <c r="D44" s="352"/>
      <c r="E44" s="357"/>
      <c r="F44" s="361"/>
      <c r="G44" s="560"/>
      <c r="H44" s="483"/>
      <c r="I44" s="376"/>
      <c r="J44" s="496"/>
      <c r="K44" s="139" t="s">
        <v>11</v>
      </c>
      <c r="L44" s="11">
        <f t="shared" ref="L44:O44" si="27">SUM(L43:L43)</f>
        <v>263</v>
      </c>
      <c r="M44" s="13">
        <f t="shared" si="27"/>
        <v>226</v>
      </c>
      <c r="N44" s="13">
        <f t="shared" si="27"/>
        <v>0</v>
      </c>
      <c r="O44" s="14">
        <f t="shared" si="27"/>
        <v>37</v>
      </c>
      <c r="P44" s="11">
        <f t="shared" ref="P44:S44" si="28">+P43</f>
        <v>242.3</v>
      </c>
      <c r="Q44" s="15">
        <f t="shared" si="28"/>
        <v>194.6</v>
      </c>
      <c r="R44" s="16">
        <f t="shared" si="28"/>
        <v>0</v>
      </c>
      <c r="S44" s="14">
        <f t="shared" si="28"/>
        <v>47.7</v>
      </c>
      <c r="T44" s="11">
        <f t="shared" ref="T44:AA44" si="29">SUM(T43:T43)</f>
        <v>250</v>
      </c>
      <c r="U44" s="13">
        <f t="shared" si="29"/>
        <v>202.3</v>
      </c>
      <c r="V44" s="13">
        <f t="shared" si="29"/>
        <v>0</v>
      </c>
      <c r="W44" s="14">
        <f t="shared" si="29"/>
        <v>47.7</v>
      </c>
      <c r="X44" s="11">
        <f t="shared" si="29"/>
        <v>250</v>
      </c>
      <c r="Y44" s="13">
        <f t="shared" si="29"/>
        <v>202.3</v>
      </c>
      <c r="Z44" s="13">
        <f t="shared" si="29"/>
        <v>0</v>
      </c>
      <c r="AA44" s="14">
        <f t="shared" si="29"/>
        <v>47.7</v>
      </c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</row>
    <row r="45" spans="1:248" ht="25.5" customHeight="1" thickBot="1" x14ac:dyDescent="0.25">
      <c r="A45" s="342" t="s">
        <v>15</v>
      </c>
      <c r="B45" s="345" t="s">
        <v>18</v>
      </c>
      <c r="C45" s="348" t="s">
        <v>18</v>
      </c>
      <c r="D45" s="368" t="s">
        <v>61</v>
      </c>
      <c r="E45" s="445" t="s">
        <v>62</v>
      </c>
      <c r="F45" s="371" t="s">
        <v>148</v>
      </c>
      <c r="G45" s="559" t="s">
        <v>122</v>
      </c>
      <c r="H45" s="387" t="s">
        <v>21</v>
      </c>
      <c r="I45" s="375" t="s">
        <v>59</v>
      </c>
      <c r="J45" s="375" t="s">
        <v>151</v>
      </c>
      <c r="K45" s="66" t="s">
        <v>22</v>
      </c>
      <c r="L45" s="165">
        <f>+M45+O45</f>
        <v>110</v>
      </c>
      <c r="M45" s="74">
        <v>110</v>
      </c>
      <c r="N45" s="74">
        <v>0</v>
      </c>
      <c r="O45" s="75">
        <v>0</v>
      </c>
      <c r="P45" s="165">
        <f>+Q45+S45</f>
        <v>115.9</v>
      </c>
      <c r="Q45" s="74">
        <v>115.9</v>
      </c>
      <c r="R45" s="74">
        <v>0</v>
      </c>
      <c r="S45" s="75">
        <v>0</v>
      </c>
      <c r="T45" s="165">
        <f>+U45+W45</f>
        <v>115.9</v>
      </c>
      <c r="U45" s="74">
        <v>115.9</v>
      </c>
      <c r="V45" s="74">
        <v>0</v>
      </c>
      <c r="W45" s="75">
        <v>0</v>
      </c>
      <c r="X45" s="165">
        <f>+Y45+AA45</f>
        <v>115.9</v>
      </c>
      <c r="Y45" s="74">
        <v>115.9</v>
      </c>
      <c r="Z45" s="74">
        <v>0</v>
      </c>
      <c r="AA45" s="75">
        <v>0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</row>
    <row r="46" spans="1:248" ht="30" customHeight="1" thickBot="1" x14ac:dyDescent="0.25">
      <c r="A46" s="344"/>
      <c r="B46" s="347"/>
      <c r="C46" s="350"/>
      <c r="D46" s="351"/>
      <c r="E46" s="482"/>
      <c r="F46" s="360"/>
      <c r="G46" s="563"/>
      <c r="H46" s="483"/>
      <c r="I46" s="376"/>
      <c r="J46" s="376"/>
      <c r="K46" s="139" t="s">
        <v>11</v>
      </c>
      <c r="L46" s="113">
        <f t="shared" ref="L46:O46" si="30">SUM(L45:L45)</f>
        <v>110</v>
      </c>
      <c r="M46" s="114">
        <f t="shared" si="30"/>
        <v>110</v>
      </c>
      <c r="N46" s="114">
        <f t="shared" si="30"/>
        <v>0</v>
      </c>
      <c r="O46" s="115">
        <f t="shared" si="30"/>
        <v>0</v>
      </c>
      <c r="P46" s="113">
        <f t="shared" ref="P46:S46" si="31">+P45</f>
        <v>115.9</v>
      </c>
      <c r="Q46" s="116">
        <f t="shared" si="31"/>
        <v>115.9</v>
      </c>
      <c r="R46" s="117">
        <f t="shared" si="31"/>
        <v>0</v>
      </c>
      <c r="S46" s="115">
        <f t="shared" si="31"/>
        <v>0</v>
      </c>
      <c r="T46" s="113">
        <f t="shared" ref="T46:AA46" si="32">SUM(T45:T45)</f>
        <v>115.9</v>
      </c>
      <c r="U46" s="114">
        <f t="shared" si="32"/>
        <v>115.9</v>
      </c>
      <c r="V46" s="114">
        <f t="shared" si="32"/>
        <v>0</v>
      </c>
      <c r="W46" s="115">
        <f t="shared" si="32"/>
        <v>0</v>
      </c>
      <c r="X46" s="113">
        <f t="shared" si="32"/>
        <v>115.9</v>
      </c>
      <c r="Y46" s="114">
        <f t="shared" si="32"/>
        <v>115.9</v>
      </c>
      <c r="Z46" s="114">
        <f t="shared" si="32"/>
        <v>0</v>
      </c>
      <c r="AA46" s="115">
        <f t="shared" si="32"/>
        <v>0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</row>
    <row r="47" spans="1:248" ht="19.5" customHeight="1" thickBot="1" x14ac:dyDescent="0.25">
      <c r="A47" s="118" t="s">
        <v>15</v>
      </c>
      <c r="B47" s="64" t="s">
        <v>18</v>
      </c>
      <c r="C47" s="19" t="s">
        <v>18</v>
      </c>
      <c r="D47" s="489" t="s">
        <v>137</v>
      </c>
      <c r="E47" s="490"/>
      <c r="F47" s="490"/>
      <c r="G47" s="490"/>
      <c r="H47" s="490"/>
      <c r="I47" s="490"/>
      <c r="J47" s="490"/>
      <c r="K47" s="490"/>
      <c r="L47" s="132">
        <f>L40+L38+L36+L33+L30+L27+L24+L22+L20+L18+L16+L44+L46+L42</f>
        <v>7293.3</v>
      </c>
      <c r="M47" s="19">
        <f t="shared" ref="M47:AA47" si="33">M40+M38+M36+M33+M30+M27+M24+M22+M20+M18+M16+M44+M46+M42</f>
        <v>7201.7000000000007</v>
      </c>
      <c r="N47" s="19">
        <f t="shared" si="33"/>
        <v>5180.6000000000004</v>
      </c>
      <c r="O47" s="20">
        <f t="shared" si="33"/>
        <v>91.6</v>
      </c>
      <c r="P47" s="132">
        <f t="shared" si="33"/>
        <v>9949.1999999999989</v>
      </c>
      <c r="Q47" s="19">
        <f t="shared" si="33"/>
        <v>9017.9000000000015</v>
      </c>
      <c r="R47" s="19">
        <f t="shared" si="33"/>
        <v>7192.7</v>
      </c>
      <c r="S47" s="20">
        <f t="shared" si="33"/>
        <v>931.30000000000007</v>
      </c>
      <c r="T47" s="132">
        <f t="shared" si="33"/>
        <v>9367.6</v>
      </c>
      <c r="U47" s="19">
        <f t="shared" si="33"/>
        <v>9021.1999999999989</v>
      </c>
      <c r="V47" s="19">
        <f t="shared" si="33"/>
        <v>7207.6</v>
      </c>
      <c r="W47" s="20">
        <f t="shared" si="33"/>
        <v>346.4</v>
      </c>
      <c r="X47" s="132">
        <f t="shared" si="33"/>
        <v>9418.7999999999993</v>
      </c>
      <c r="Y47" s="19">
        <f t="shared" si="33"/>
        <v>9049.9</v>
      </c>
      <c r="Z47" s="19">
        <f t="shared" si="33"/>
        <v>7224.1</v>
      </c>
      <c r="AA47" s="20">
        <f t="shared" si="33"/>
        <v>368.9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</row>
    <row r="48" spans="1:248" ht="20.25" customHeight="1" thickBot="1" x14ac:dyDescent="0.25">
      <c r="A48" s="118" t="s">
        <v>15</v>
      </c>
      <c r="B48" s="59" t="s">
        <v>18</v>
      </c>
      <c r="C48" s="65" t="s">
        <v>23</v>
      </c>
      <c r="D48" s="434" t="s">
        <v>43</v>
      </c>
      <c r="E48" s="435"/>
      <c r="F48" s="435"/>
      <c r="G48" s="435"/>
      <c r="H48" s="435"/>
      <c r="I48" s="435"/>
      <c r="J48" s="435"/>
      <c r="K48" s="435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7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</row>
    <row r="49" spans="1:248" ht="27.75" customHeight="1" thickBot="1" x14ac:dyDescent="0.25">
      <c r="A49" s="342" t="s">
        <v>15</v>
      </c>
      <c r="B49" s="345" t="s">
        <v>18</v>
      </c>
      <c r="C49" s="348" t="s">
        <v>23</v>
      </c>
      <c r="D49" s="368" t="s">
        <v>18</v>
      </c>
      <c r="E49" s="438" t="s">
        <v>44</v>
      </c>
      <c r="F49" s="371" t="s">
        <v>148</v>
      </c>
      <c r="G49" s="559" t="s">
        <v>88</v>
      </c>
      <c r="H49" s="387" t="s">
        <v>21</v>
      </c>
      <c r="I49" s="375" t="s">
        <v>98</v>
      </c>
      <c r="J49" s="375" t="s">
        <v>149</v>
      </c>
      <c r="K49" s="66" t="s">
        <v>31</v>
      </c>
      <c r="L49" s="63">
        <f>+M49+O49</f>
        <v>33.799999999999997</v>
      </c>
      <c r="M49" s="74">
        <v>33.799999999999997</v>
      </c>
      <c r="N49" s="74">
        <v>33.299999999999997</v>
      </c>
      <c r="O49" s="75">
        <v>0</v>
      </c>
      <c r="P49" s="63">
        <f>+Q49+S49</f>
        <v>32.700000000000003</v>
      </c>
      <c r="Q49" s="74">
        <v>32.700000000000003</v>
      </c>
      <c r="R49" s="74">
        <v>32.200000000000003</v>
      </c>
      <c r="S49" s="75">
        <v>0</v>
      </c>
      <c r="T49" s="169">
        <f>+U49+W49</f>
        <v>32.700000000000003</v>
      </c>
      <c r="U49" s="170">
        <v>32.700000000000003</v>
      </c>
      <c r="V49" s="170">
        <v>32.200000000000003</v>
      </c>
      <c r="W49" s="171">
        <v>0</v>
      </c>
      <c r="X49" s="169">
        <f>+Y49+AA49</f>
        <v>32.700000000000003</v>
      </c>
      <c r="Y49" s="170">
        <v>32.700000000000003</v>
      </c>
      <c r="Z49" s="170">
        <v>32.200000000000003</v>
      </c>
      <c r="AA49" s="171">
        <v>0</v>
      </c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</row>
    <row r="50" spans="1:248" ht="28.5" customHeight="1" thickBot="1" x14ac:dyDescent="0.25">
      <c r="A50" s="344"/>
      <c r="B50" s="347"/>
      <c r="C50" s="350"/>
      <c r="D50" s="352"/>
      <c r="E50" s="439"/>
      <c r="F50" s="361"/>
      <c r="G50" s="560"/>
      <c r="H50" s="483"/>
      <c r="I50" s="376"/>
      <c r="J50" s="376"/>
      <c r="K50" s="62" t="s">
        <v>11</v>
      </c>
      <c r="L50" s="101">
        <f>SUM(L49)</f>
        <v>33.799999999999997</v>
      </c>
      <c r="M50" s="6">
        <f>+M49</f>
        <v>33.799999999999997</v>
      </c>
      <c r="N50" s="6">
        <f>+N49</f>
        <v>33.299999999999997</v>
      </c>
      <c r="O50" s="8">
        <f>O49</f>
        <v>0</v>
      </c>
      <c r="P50" s="101">
        <f>+P49</f>
        <v>32.700000000000003</v>
      </c>
      <c r="Q50" s="6">
        <f>+Q49</f>
        <v>32.700000000000003</v>
      </c>
      <c r="R50" s="6">
        <f>+R49</f>
        <v>32.200000000000003</v>
      </c>
      <c r="S50" s="6">
        <f>S49</f>
        <v>0</v>
      </c>
      <c r="T50" s="96">
        <f>+T49</f>
        <v>32.700000000000003</v>
      </c>
      <c r="U50" s="5">
        <f t="shared" ref="U50:AA50" si="34">+U49</f>
        <v>32.700000000000003</v>
      </c>
      <c r="V50" s="5">
        <f t="shared" si="34"/>
        <v>32.200000000000003</v>
      </c>
      <c r="W50" s="140">
        <f t="shared" si="34"/>
        <v>0</v>
      </c>
      <c r="X50" s="96">
        <f t="shared" si="34"/>
        <v>32.700000000000003</v>
      </c>
      <c r="Y50" s="5">
        <f t="shared" si="34"/>
        <v>32.700000000000003</v>
      </c>
      <c r="Z50" s="5">
        <f t="shared" si="34"/>
        <v>32.200000000000003</v>
      </c>
      <c r="AA50" s="140">
        <f t="shared" si="34"/>
        <v>0</v>
      </c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</row>
    <row r="51" spans="1:248" ht="24.75" customHeight="1" thickBot="1" x14ac:dyDescent="0.25">
      <c r="A51" s="362" t="s">
        <v>15</v>
      </c>
      <c r="B51" s="313" t="s">
        <v>18</v>
      </c>
      <c r="C51" s="315" t="s">
        <v>23</v>
      </c>
      <c r="D51" s="377" t="s">
        <v>23</v>
      </c>
      <c r="E51" s="427" t="s">
        <v>45</v>
      </c>
      <c r="F51" s="431" t="s">
        <v>148</v>
      </c>
      <c r="G51" s="553" t="s">
        <v>50</v>
      </c>
      <c r="H51" s="373" t="s">
        <v>21</v>
      </c>
      <c r="I51" s="389" t="s">
        <v>52</v>
      </c>
      <c r="J51" s="375" t="s">
        <v>149</v>
      </c>
      <c r="K51" s="66" t="s">
        <v>31</v>
      </c>
      <c r="L51" s="63">
        <f>+M51+O51</f>
        <v>0.8</v>
      </c>
      <c r="M51" s="74">
        <v>0.8</v>
      </c>
      <c r="N51" s="74">
        <v>0.8</v>
      </c>
      <c r="O51" s="75">
        <v>0</v>
      </c>
      <c r="P51" s="63">
        <f>+Q51+S51</f>
        <v>0.8</v>
      </c>
      <c r="Q51" s="74">
        <v>0.8</v>
      </c>
      <c r="R51" s="74">
        <v>0.8</v>
      </c>
      <c r="S51" s="75">
        <v>0</v>
      </c>
      <c r="T51" s="172">
        <f>+U51+W51</f>
        <v>0.8</v>
      </c>
      <c r="U51" s="173">
        <v>0.8</v>
      </c>
      <c r="V51" s="173">
        <v>0.8</v>
      </c>
      <c r="W51" s="174">
        <v>0</v>
      </c>
      <c r="X51" s="172">
        <f>+Y51+AA51</f>
        <v>0.8</v>
      </c>
      <c r="Y51" s="173">
        <v>0.8</v>
      </c>
      <c r="Z51" s="173">
        <v>0.8</v>
      </c>
      <c r="AA51" s="174">
        <v>0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</row>
    <row r="52" spans="1:248" ht="29.25" customHeight="1" thickBot="1" x14ac:dyDescent="0.25">
      <c r="A52" s="363"/>
      <c r="B52" s="314"/>
      <c r="C52" s="316"/>
      <c r="D52" s="379"/>
      <c r="E52" s="428"/>
      <c r="F52" s="385"/>
      <c r="G52" s="554"/>
      <c r="H52" s="374"/>
      <c r="I52" s="391"/>
      <c r="J52" s="376"/>
      <c r="K52" s="139" t="s">
        <v>11</v>
      </c>
      <c r="L52" s="11">
        <f t="shared" ref="L52:O52" si="35">L51</f>
        <v>0.8</v>
      </c>
      <c r="M52" s="15">
        <f t="shared" si="35"/>
        <v>0.8</v>
      </c>
      <c r="N52" s="13">
        <f t="shared" si="35"/>
        <v>0.8</v>
      </c>
      <c r="O52" s="14">
        <f t="shared" si="35"/>
        <v>0</v>
      </c>
      <c r="P52" s="11">
        <f t="shared" ref="P52:AA52" si="36">P51</f>
        <v>0.8</v>
      </c>
      <c r="Q52" s="15">
        <f t="shared" si="36"/>
        <v>0.8</v>
      </c>
      <c r="R52" s="13">
        <f t="shared" si="36"/>
        <v>0.8</v>
      </c>
      <c r="S52" s="12">
        <f t="shared" si="36"/>
        <v>0</v>
      </c>
      <c r="T52" s="76">
        <f t="shared" si="36"/>
        <v>0.8</v>
      </c>
      <c r="U52" s="13">
        <f t="shared" si="36"/>
        <v>0.8</v>
      </c>
      <c r="V52" s="13">
        <f t="shared" si="36"/>
        <v>0.8</v>
      </c>
      <c r="W52" s="131">
        <f t="shared" si="36"/>
        <v>0</v>
      </c>
      <c r="X52" s="76">
        <f t="shared" si="36"/>
        <v>0.8</v>
      </c>
      <c r="Y52" s="13">
        <f t="shared" si="36"/>
        <v>0.8</v>
      </c>
      <c r="Z52" s="13">
        <f t="shared" si="36"/>
        <v>0.8</v>
      </c>
      <c r="AA52" s="131">
        <f t="shared" si="36"/>
        <v>0</v>
      </c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</row>
    <row r="53" spans="1:248" ht="42.75" customHeight="1" thickBot="1" x14ac:dyDescent="0.25">
      <c r="A53" s="362" t="s">
        <v>15</v>
      </c>
      <c r="B53" s="313" t="s">
        <v>18</v>
      </c>
      <c r="C53" s="315" t="s">
        <v>23</v>
      </c>
      <c r="D53" s="377" t="s">
        <v>25</v>
      </c>
      <c r="E53" s="427" t="s">
        <v>46</v>
      </c>
      <c r="F53" s="431" t="s">
        <v>148</v>
      </c>
      <c r="G53" s="553" t="s">
        <v>88</v>
      </c>
      <c r="H53" s="373" t="s">
        <v>21</v>
      </c>
      <c r="I53" s="389" t="s">
        <v>61</v>
      </c>
      <c r="J53" s="375" t="s">
        <v>149</v>
      </c>
      <c r="K53" s="66" t="s">
        <v>31</v>
      </c>
      <c r="L53" s="63">
        <f>+M53+O53</f>
        <v>0</v>
      </c>
      <c r="M53" s="74">
        <v>0</v>
      </c>
      <c r="N53" s="74">
        <v>0</v>
      </c>
      <c r="O53" s="75">
        <v>0</v>
      </c>
      <c r="P53" s="63">
        <f>+Q53+S53</f>
        <v>0</v>
      </c>
      <c r="Q53" s="74">
        <v>0</v>
      </c>
      <c r="R53" s="74">
        <v>0</v>
      </c>
      <c r="S53" s="75">
        <v>0</v>
      </c>
      <c r="T53" s="99">
        <f>+U53+W53</f>
        <v>0</v>
      </c>
      <c r="U53" s="45">
        <v>0</v>
      </c>
      <c r="V53" s="45">
        <v>0</v>
      </c>
      <c r="W53" s="95">
        <v>0</v>
      </c>
      <c r="X53" s="99">
        <f>+Y53+AA53</f>
        <v>0</v>
      </c>
      <c r="Y53" s="45">
        <v>0</v>
      </c>
      <c r="Z53" s="45">
        <v>0</v>
      </c>
      <c r="AA53" s="95">
        <v>0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</row>
    <row r="54" spans="1:248" ht="45.75" customHeight="1" thickBot="1" x14ac:dyDescent="0.25">
      <c r="A54" s="363"/>
      <c r="B54" s="314"/>
      <c r="C54" s="316"/>
      <c r="D54" s="379"/>
      <c r="E54" s="428"/>
      <c r="F54" s="385"/>
      <c r="G54" s="554"/>
      <c r="H54" s="374"/>
      <c r="I54" s="391"/>
      <c r="J54" s="376"/>
      <c r="K54" s="139" t="s">
        <v>11</v>
      </c>
      <c r="L54" s="11">
        <f t="shared" ref="L54:O54" si="37">L53</f>
        <v>0</v>
      </c>
      <c r="M54" s="15">
        <f t="shared" si="37"/>
        <v>0</v>
      </c>
      <c r="N54" s="15">
        <f t="shared" si="37"/>
        <v>0</v>
      </c>
      <c r="O54" s="14">
        <f t="shared" si="37"/>
        <v>0</v>
      </c>
      <c r="P54" s="11">
        <f t="shared" ref="P54:W54" si="38">P53</f>
        <v>0</v>
      </c>
      <c r="Q54" s="15">
        <f t="shared" si="38"/>
        <v>0</v>
      </c>
      <c r="R54" s="15">
        <f t="shared" si="38"/>
        <v>0</v>
      </c>
      <c r="S54" s="77">
        <f t="shared" si="38"/>
        <v>0</v>
      </c>
      <c r="T54" s="11">
        <f t="shared" si="38"/>
        <v>0</v>
      </c>
      <c r="U54" s="15">
        <f t="shared" si="38"/>
        <v>0</v>
      </c>
      <c r="V54" s="15">
        <f t="shared" si="38"/>
        <v>0</v>
      </c>
      <c r="W54" s="14">
        <f t="shared" si="38"/>
        <v>0</v>
      </c>
      <c r="X54" s="11">
        <v>0</v>
      </c>
      <c r="Y54" s="13">
        <v>0</v>
      </c>
      <c r="Z54" s="13">
        <v>0</v>
      </c>
      <c r="AA54" s="14">
        <v>0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</row>
    <row r="55" spans="1:248" ht="25.5" customHeight="1" thickBot="1" x14ac:dyDescent="0.25">
      <c r="A55" s="362" t="s">
        <v>15</v>
      </c>
      <c r="B55" s="313" t="s">
        <v>18</v>
      </c>
      <c r="C55" s="315" t="s">
        <v>23</v>
      </c>
      <c r="D55" s="377" t="s">
        <v>27</v>
      </c>
      <c r="E55" s="427" t="s">
        <v>47</v>
      </c>
      <c r="F55" s="431" t="s">
        <v>148</v>
      </c>
      <c r="G55" s="553" t="s">
        <v>88</v>
      </c>
      <c r="H55" s="373" t="s">
        <v>21</v>
      </c>
      <c r="I55" s="389" t="s">
        <v>98</v>
      </c>
      <c r="J55" s="375" t="s">
        <v>149</v>
      </c>
      <c r="K55" s="66" t="s">
        <v>31</v>
      </c>
      <c r="L55" s="63">
        <f>+M55+O55</f>
        <v>8</v>
      </c>
      <c r="M55" s="74">
        <v>8</v>
      </c>
      <c r="N55" s="74">
        <v>7.9</v>
      </c>
      <c r="O55" s="75">
        <v>0</v>
      </c>
      <c r="P55" s="63">
        <f>+Q55+S55</f>
        <v>9.1</v>
      </c>
      <c r="Q55" s="175">
        <v>9.1</v>
      </c>
      <c r="R55" s="74">
        <v>9</v>
      </c>
      <c r="S55" s="75">
        <v>0</v>
      </c>
      <c r="T55" s="169">
        <f>+U55+W55</f>
        <v>9.1</v>
      </c>
      <c r="U55" s="170">
        <v>9.1</v>
      </c>
      <c r="V55" s="170">
        <v>9</v>
      </c>
      <c r="W55" s="171">
        <v>0</v>
      </c>
      <c r="X55" s="169">
        <f>+Y55+AA55</f>
        <v>9.1</v>
      </c>
      <c r="Y55" s="170">
        <v>9.1</v>
      </c>
      <c r="Z55" s="170">
        <v>9</v>
      </c>
      <c r="AA55" s="171">
        <v>0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</row>
    <row r="56" spans="1:248" ht="30.75" customHeight="1" thickBot="1" x14ac:dyDescent="0.25">
      <c r="A56" s="363"/>
      <c r="B56" s="314"/>
      <c r="C56" s="316"/>
      <c r="D56" s="379"/>
      <c r="E56" s="428"/>
      <c r="F56" s="385"/>
      <c r="G56" s="554"/>
      <c r="H56" s="374"/>
      <c r="I56" s="391"/>
      <c r="J56" s="376"/>
      <c r="K56" s="139" t="s">
        <v>11</v>
      </c>
      <c r="L56" s="11">
        <f>+L55</f>
        <v>8</v>
      </c>
      <c r="M56" s="15">
        <f>+M55</f>
        <v>8</v>
      </c>
      <c r="N56" s="15">
        <f>+N55</f>
        <v>7.9</v>
      </c>
      <c r="O56" s="77">
        <f>O55</f>
        <v>0</v>
      </c>
      <c r="P56" s="11">
        <f>+P55</f>
        <v>9.1</v>
      </c>
      <c r="Q56" s="15">
        <f>+Q55</f>
        <v>9.1</v>
      </c>
      <c r="R56" s="15">
        <f>+R55</f>
        <v>9</v>
      </c>
      <c r="S56" s="12">
        <f>S55</f>
        <v>0</v>
      </c>
      <c r="T56" s="76">
        <f>+T55</f>
        <v>9.1</v>
      </c>
      <c r="U56" s="13">
        <f t="shared" ref="U56:AA56" si="39">+U55</f>
        <v>9.1</v>
      </c>
      <c r="V56" s="13">
        <f t="shared" si="39"/>
        <v>9</v>
      </c>
      <c r="W56" s="131">
        <f t="shared" si="39"/>
        <v>0</v>
      </c>
      <c r="X56" s="76">
        <f t="shared" si="39"/>
        <v>9.1</v>
      </c>
      <c r="Y56" s="13">
        <f t="shared" si="39"/>
        <v>9.1</v>
      </c>
      <c r="Z56" s="13">
        <f t="shared" si="39"/>
        <v>9</v>
      </c>
      <c r="AA56" s="131">
        <f t="shared" si="39"/>
        <v>0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3"/>
    </row>
    <row r="57" spans="1:248" ht="19.5" customHeight="1" x14ac:dyDescent="0.2">
      <c r="A57" s="362" t="s">
        <v>15</v>
      </c>
      <c r="B57" s="313" t="s">
        <v>18</v>
      </c>
      <c r="C57" s="315" t="s">
        <v>23</v>
      </c>
      <c r="D57" s="377" t="s">
        <v>29</v>
      </c>
      <c r="E57" s="427" t="s">
        <v>48</v>
      </c>
      <c r="F57" s="431" t="s">
        <v>148</v>
      </c>
      <c r="G57" s="553" t="s">
        <v>124</v>
      </c>
      <c r="H57" s="373" t="s">
        <v>21</v>
      </c>
      <c r="I57" s="389" t="s">
        <v>52</v>
      </c>
      <c r="J57" s="375" t="s">
        <v>149</v>
      </c>
      <c r="K57" s="130" t="s">
        <v>31</v>
      </c>
      <c r="L57" s="176">
        <f>+M57+O57</f>
        <v>352.5</v>
      </c>
      <c r="M57" s="157">
        <v>352.5</v>
      </c>
      <c r="N57" s="157">
        <v>341.7</v>
      </c>
      <c r="O57" s="158">
        <v>0</v>
      </c>
      <c r="P57" s="156">
        <f>+Q57+S57</f>
        <v>388.5</v>
      </c>
      <c r="Q57" s="157">
        <v>388.5</v>
      </c>
      <c r="R57" s="157">
        <v>380</v>
      </c>
      <c r="S57" s="158">
        <v>0</v>
      </c>
      <c r="T57" s="177">
        <f>+U57+W57</f>
        <v>388.5</v>
      </c>
      <c r="U57" s="178">
        <v>388.5</v>
      </c>
      <c r="V57" s="178">
        <v>380</v>
      </c>
      <c r="W57" s="179">
        <v>0</v>
      </c>
      <c r="X57" s="180">
        <f>+Y57+AA57</f>
        <v>388.5</v>
      </c>
      <c r="Y57" s="178">
        <v>388.5</v>
      </c>
      <c r="Z57" s="178">
        <v>380</v>
      </c>
      <c r="AA57" s="179">
        <v>0</v>
      </c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</row>
    <row r="58" spans="1:248" ht="19.5" customHeight="1" thickBot="1" x14ac:dyDescent="0.25">
      <c r="A58" s="365"/>
      <c r="B58" s="366"/>
      <c r="C58" s="367"/>
      <c r="D58" s="378"/>
      <c r="E58" s="440"/>
      <c r="F58" s="441"/>
      <c r="G58" s="558"/>
      <c r="H58" s="442"/>
      <c r="I58" s="390"/>
      <c r="J58" s="402"/>
      <c r="K58" s="67" t="s">
        <v>22</v>
      </c>
      <c r="L58" s="68">
        <v>0</v>
      </c>
      <c r="M58" s="69">
        <v>0</v>
      </c>
      <c r="N58" s="69">
        <v>0</v>
      </c>
      <c r="O58" s="70">
        <v>0</v>
      </c>
      <c r="P58" s="100">
        <v>0</v>
      </c>
      <c r="Q58" s="69">
        <v>0</v>
      </c>
      <c r="R58" s="71">
        <v>0</v>
      </c>
      <c r="S58" s="70">
        <v>0</v>
      </c>
      <c r="T58" s="141">
        <v>0</v>
      </c>
      <c r="U58" s="142">
        <v>0</v>
      </c>
      <c r="V58" s="142">
        <v>0</v>
      </c>
      <c r="W58" s="143">
        <v>0</v>
      </c>
      <c r="X58" s="141">
        <v>0</v>
      </c>
      <c r="Y58" s="142">
        <v>0</v>
      </c>
      <c r="Z58" s="142">
        <v>0</v>
      </c>
      <c r="AA58" s="143">
        <v>0</v>
      </c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</row>
    <row r="59" spans="1:248" ht="20.25" customHeight="1" thickBot="1" x14ac:dyDescent="0.25">
      <c r="A59" s="363"/>
      <c r="B59" s="314"/>
      <c r="C59" s="316"/>
      <c r="D59" s="379"/>
      <c r="E59" s="428"/>
      <c r="F59" s="385"/>
      <c r="G59" s="554"/>
      <c r="H59" s="374"/>
      <c r="I59" s="391"/>
      <c r="J59" s="376"/>
      <c r="K59" s="139" t="s">
        <v>11</v>
      </c>
      <c r="L59" s="11">
        <f t="shared" ref="L59:O59" si="40">L57+L58</f>
        <v>352.5</v>
      </c>
      <c r="M59" s="15">
        <f t="shared" si="40"/>
        <v>352.5</v>
      </c>
      <c r="N59" s="15">
        <f t="shared" si="40"/>
        <v>341.7</v>
      </c>
      <c r="O59" s="77">
        <f t="shared" si="40"/>
        <v>0</v>
      </c>
      <c r="P59" s="11">
        <f t="shared" ref="P59:AA59" si="41">P57+P58</f>
        <v>388.5</v>
      </c>
      <c r="Q59" s="15">
        <f t="shared" si="41"/>
        <v>388.5</v>
      </c>
      <c r="R59" s="15">
        <f t="shared" si="41"/>
        <v>380</v>
      </c>
      <c r="S59" s="12">
        <f t="shared" si="41"/>
        <v>0</v>
      </c>
      <c r="T59" s="76">
        <f t="shared" si="41"/>
        <v>388.5</v>
      </c>
      <c r="U59" s="13">
        <f t="shared" si="41"/>
        <v>388.5</v>
      </c>
      <c r="V59" s="13">
        <f t="shared" si="41"/>
        <v>380</v>
      </c>
      <c r="W59" s="131">
        <f t="shared" si="41"/>
        <v>0</v>
      </c>
      <c r="X59" s="76">
        <f t="shared" si="41"/>
        <v>388.5</v>
      </c>
      <c r="Y59" s="13">
        <f t="shared" si="41"/>
        <v>388.5</v>
      </c>
      <c r="Z59" s="13">
        <f t="shared" si="41"/>
        <v>380</v>
      </c>
      <c r="AA59" s="131">
        <f t="shared" si="41"/>
        <v>0</v>
      </c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</row>
    <row r="60" spans="1:248" ht="22.5" customHeight="1" thickBot="1" x14ac:dyDescent="0.25">
      <c r="A60" s="362" t="s">
        <v>15</v>
      </c>
      <c r="B60" s="313" t="s">
        <v>18</v>
      </c>
      <c r="C60" s="315" t="s">
        <v>23</v>
      </c>
      <c r="D60" s="377" t="s">
        <v>15</v>
      </c>
      <c r="E60" s="427" t="s">
        <v>49</v>
      </c>
      <c r="F60" s="431" t="s">
        <v>148</v>
      </c>
      <c r="G60" s="553" t="s">
        <v>50</v>
      </c>
      <c r="H60" s="373" t="s">
        <v>21</v>
      </c>
      <c r="I60" s="389" t="s">
        <v>59</v>
      </c>
      <c r="J60" s="375" t="s">
        <v>149</v>
      </c>
      <c r="K60" s="66" t="s">
        <v>31</v>
      </c>
      <c r="L60" s="63">
        <f>+M60+O60</f>
        <v>21.2</v>
      </c>
      <c r="M60" s="74">
        <v>21.2</v>
      </c>
      <c r="N60" s="74">
        <v>17.600000000000001</v>
      </c>
      <c r="O60" s="75">
        <v>0</v>
      </c>
      <c r="P60" s="63">
        <f>+Q60+S60</f>
        <v>24.5</v>
      </c>
      <c r="Q60" s="74">
        <v>24.5</v>
      </c>
      <c r="R60" s="74">
        <v>20</v>
      </c>
      <c r="S60" s="75">
        <v>0</v>
      </c>
      <c r="T60" s="172">
        <f>+U60+W60</f>
        <v>24.5</v>
      </c>
      <c r="U60" s="173">
        <v>24.5</v>
      </c>
      <c r="V60" s="173">
        <v>20</v>
      </c>
      <c r="W60" s="174">
        <v>0</v>
      </c>
      <c r="X60" s="172">
        <f>+Y60+AA60</f>
        <v>24.5</v>
      </c>
      <c r="Y60" s="173">
        <v>24.5</v>
      </c>
      <c r="Z60" s="173">
        <v>20</v>
      </c>
      <c r="AA60" s="174">
        <v>0</v>
      </c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</row>
    <row r="61" spans="1:248" ht="31.5" customHeight="1" thickBot="1" x14ac:dyDescent="0.25">
      <c r="A61" s="363"/>
      <c r="B61" s="314"/>
      <c r="C61" s="316"/>
      <c r="D61" s="379"/>
      <c r="E61" s="428"/>
      <c r="F61" s="385"/>
      <c r="G61" s="554"/>
      <c r="H61" s="374"/>
      <c r="I61" s="391"/>
      <c r="J61" s="376"/>
      <c r="K61" s="139" t="s">
        <v>11</v>
      </c>
      <c r="L61" s="11">
        <f t="shared" ref="L61:O61" si="42">L60</f>
        <v>21.2</v>
      </c>
      <c r="M61" s="15">
        <f t="shared" si="42"/>
        <v>21.2</v>
      </c>
      <c r="N61" s="15">
        <f t="shared" si="42"/>
        <v>17.600000000000001</v>
      </c>
      <c r="O61" s="14">
        <f t="shared" si="42"/>
        <v>0</v>
      </c>
      <c r="P61" s="11">
        <f t="shared" ref="P61:AA61" si="43">P60</f>
        <v>24.5</v>
      </c>
      <c r="Q61" s="15">
        <f t="shared" si="43"/>
        <v>24.5</v>
      </c>
      <c r="R61" s="15">
        <f t="shared" si="43"/>
        <v>20</v>
      </c>
      <c r="S61" s="12">
        <f t="shared" si="43"/>
        <v>0</v>
      </c>
      <c r="T61" s="76">
        <f t="shared" si="43"/>
        <v>24.5</v>
      </c>
      <c r="U61" s="13">
        <f t="shared" si="43"/>
        <v>24.5</v>
      </c>
      <c r="V61" s="13">
        <f t="shared" si="43"/>
        <v>20</v>
      </c>
      <c r="W61" s="131">
        <f t="shared" si="43"/>
        <v>0</v>
      </c>
      <c r="X61" s="76">
        <f t="shared" si="43"/>
        <v>24.5</v>
      </c>
      <c r="Y61" s="13">
        <f t="shared" si="43"/>
        <v>24.5</v>
      </c>
      <c r="Z61" s="13">
        <f t="shared" si="43"/>
        <v>20</v>
      </c>
      <c r="AA61" s="131">
        <f t="shared" si="43"/>
        <v>0</v>
      </c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</row>
    <row r="62" spans="1:248" ht="27" customHeight="1" thickBot="1" x14ac:dyDescent="0.25">
      <c r="A62" s="362" t="s">
        <v>15</v>
      </c>
      <c r="B62" s="313" t="s">
        <v>18</v>
      </c>
      <c r="C62" s="315" t="s">
        <v>23</v>
      </c>
      <c r="D62" s="377" t="s">
        <v>32</v>
      </c>
      <c r="E62" s="427" t="s">
        <v>51</v>
      </c>
      <c r="F62" s="431" t="s">
        <v>148</v>
      </c>
      <c r="G62" s="553" t="s">
        <v>88</v>
      </c>
      <c r="H62" s="373" t="s">
        <v>21</v>
      </c>
      <c r="I62" s="389" t="s">
        <v>97</v>
      </c>
      <c r="J62" s="375" t="s">
        <v>149</v>
      </c>
      <c r="K62" s="66" t="s">
        <v>31</v>
      </c>
      <c r="L62" s="153">
        <f>+M62+O62</f>
        <v>21.1</v>
      </c>
      <c r="M62" s="74">
        <v>21.1</v>
      </c>
      <c r="N62" s="74">
        <v>20.3</v>
      </c>
      <c r="O62" s="75">
        <v>0</v>
      </c>
      <c r="P62" s="63">
        <f>+Q62+S62</f>
        <v>25.9</v>
      </c>
      <c r="Q62" s="175">
        <v>25.9</v>
      </c>
      <c r="R62" s="74">
        <v>24.6</v>
      </c>
      <c r="S62" s="181">
        <v>0</v>
      </c>
      <c r="T62" s="182">
        <f>+U62+W62</f>
        <v>25.9</v>
      </c>
      <c r="U62" s="173">
        <v>25.9</v>
      </c>
      <c r="V62" s="173">
        <v>24.6</v>
      </c>
      <c r="W62" s="174">
        <v>0</v>
      </c>
      <c r="X62" s="182">
        <f>+Y62+AA62</f>
        <v>25.9</v>
      </c>
      <c r="Y62" s="173">
        <v>25.9</v>
      </c>
      <c r="Z62" s="173">
        <v>24.6</v>
      </c>
      <c r="AA62" s="174">
        <v>0</v>
      </c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</row>
    <row r="63" spans="1:248" ht="28.5" customHeight="1" thickBot="1" x14ac:dyDescent="0.25">
      <c r="A63" s="363"/>
      <c r="B63" s="314"/>
      <c r="C63" s="316"/>
      <c r="D63" s="379"/>
      <c r="E63" s="428"/>
      <c r="F63" s="385"/>
      <c r="G63" s="554"/>
      <c r="H63" s="374"/>
      <c r="I63" s="391"/>
      <c r="J63" s="376"/>
      <c r="K63" s="139" t="s">
        <v>11</v>
      </c>
      <c r="L63" s="11">
        <f t="shared" ref="L63:O63" si="44">L62</f>
        <v>21.1</v>
      </c>
      <c r="M63" s="15">
        <f t="shared" si="44"/>
        <v>21.1</v>
      </c>
      <c r="N63" s="13">
        <f t="shared" si="44"/>
        <v>20.3</v>
      </c>
      <c r="O63" s="14">
        <f t="shared" si="44"/>
        <v>0</v>
      </c>
      <c r="P63" s="11">
        <f t="shared" ref="P63:AA63" si="45">P62</f>
        <v>25.9</v>
      </c>
      <c r="Q63" s="15">
        <f t="shared" si="45"/>
        <v>25.9</v>
      </c>
      <c r="R63" s="13">
        <f t="shared" si="45"/>
        <v>24.6</v>
      </c>
      <c r="S63" s="12">
        <f t="shared" si="45"/>
        <v>0</v>
      </c>
      <c r="T63" s="76">
        <f t="shared" si="45"/>
        <v>25.9</v>
      </c>
      <c r="U63" s="13">
        <f t="shared" si="45"/>
        <v>25.9</v>
      </c>
      <c r="V63" s="13">
        <f t="shared" si="45"/>
        <v>24.6</v>
      </c>
      <c r="W63" s="131">
        <f t="shared" si="45"/>
        <v>0</v>
      </c>
      <c r="X63" s="76">
        <f t="shared" si="45"/>
        <v>25.9</v>
      </c>
      <c r="Y63" s="13">
        <f t="shared" si="45"/>
        <v>25.9</v>
      </c>
      <c r="Z63" s="13">
        <f t="shared" si="45"/>
        <v>24.6</v>
      </c>
      <c r="AA63" s="131">
        <f t="shared" si="45"/>
        <v>0</v>
      </c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</row>
    <row r="64" spans="1:248" ht="24" customHeight="1" thickBot="1" x14ac:dyDescent="0.25">
      <c r="A64" s="362" t="s">
        <v>15</v>
      </c>
      <c r="B64" s="313" t="s">
        <v>18</v>
      </c>
      <c r="C64" s="315" t="s">
        <v>23</v>
      </c>
      <c r="D64" s="377" t="s">
        <v>34</v>
      </c>
      <c r="E64" s="427" t="s">
        <v>53</v>
      </c>
      <c r="F64" s="431" t="s">
        <v>148</v>
      </c>
      <c r="G64" s="553" t="s">
        <v>125</v>
      </c>
      <c r="H64" s="373" t="s">
        <v>21</v>
      </c>
      <c r="I64" s="389" t="s">
        <v>56</v>
      </c>
      <c r="J64" s="375" t="s">
        <v>149</v>
      </c>
      <c r="K64" s="66" t="s">
        <v>31</v>
      </c>
      <c r="L64" s="63">
        <f>+M64+O64</f>
        <v>29.1</v>
      </c>
      <c r="M64" s="74">
        <v>29.1</v>
      </c>
      <c r="N64" s="74">
        <v>25.6</v>
      </c>
      <c r="O64" s="75">
        <v>0</v>
      </c>
      <c r="P64" s="63">
        <f>+Q64+S64</f>
        <v>33.5</v>
      </c>
      <c r="Q64" s="74">
        <v>33.5</v>
      </c>
      <c r="R64" s="74">
        <v>30</v>
      </c>
      <c r="S64" s="75">
        <v>0</v>
      </c>
      <c r="T64" s="172">
        <f>+U64+W64</f>
        <v>33.5</v>
      </c>
      <c r="U64" s="173">
        <v>33.5</v>
      </c>
      <c r="V64" s="173">
        <v>30</v>
      </c>
      <c r="W64" s="174">
        <v>0</v>
      </c>
      <c r="X64" s="172">
        <f>+Y64+AA64</f>
        <v>33.5</v>
      </c>
      <c r="Y64" s="173">
        <v>33.5</v>
      </c>
      <c r="Z64" s="173">
        <v>30</v>
      </c>
      <c r="AA64" s="174">
        <v>0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</row>
    <row r="65" spans="1:248" ht="30" customHeight="1" thickBot="1" x14ac:dyDescent="0.25">
      <c r="A65" s="363"/>
      <c r="B65" s="314"/>
      <c r="C65" s="316"/>
      <c r="D65" s="379"/>
      <c r="E65" s="428"/>
      <c r="F65" s="385"/>
      <c r="G65" s="554"/>
      <c r="H65" s="374"/>
      <c r="I65" s="391"/>
      <c r="J65" s="376"/>
      <c r="K65" s="139" t="s">
        <v>11</v>
      </c>
      <c r="L65" s="11">
        <f t="shared" ref="L65:O65" si="46">L64</f>
        <v>29.1</v>
      </c>
      <c r="M65" s="15">
        <f t="shared" si="46"/>
        <v>29.1</v>
      </c>
      <c r="N65" s="15">
        <f t="shared" si="46"/>
        <v>25.6</v>
      </c>
      <c r="O65" s="14">
        <f t="shared" si="46"/>
        <v>0</v>
      </c>
      <c r="P65" s="11">
        <f t="shared" ref="P65:AA65" si="47">P64</f>
        <v>33.5</v>
      </c>
      <c r="Q65" s="15">
        <f t="shared" si="47"/>
        <v>33.5</v>
      </c>
      <c r="R65" s="15">
        <f t="shared" si="47"/>
        <v>30</v>
      </c>
      <c r="S65" s="12">
        <f t="shared" si="47"/>
        <v>0</v>
      </c>
      <c r="T65" s="76">
        <f t="shared" si="47"/>
        <v>33.5</v>
      </c>
      <c r="U65" s="13">
        <f t="shared" si="47"/>
        <v>33.5</v>
      </c>
      <c r="V65" s="13">
        <f t="shared" si="47"/>
        <v>30</v>
      </c>
      <c r="W65" s="131">
        <f t="shared" si="47"/>
        <v>0</v>
      </c>
      <c r="X65" s="76">
        <f t="shared" si="47"/>
        <v>33.5</v>
      </c>
      <c r="Y65" s="13">
        <f t="shared" si="47"/>
        <v>33.5</v>
      </c>
      <c r="Z65" s="13">
        <f t="shared" si="47"/>
        <v>30</v>
      </c>
      <c r="AA65" s="131">
        <f t="shared" si="47"/>
        <v>0</v>
      </c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</row>
    <row r="66" spans="1:248" ht="25.5" customHeight="1" thickBot="1" x14ac:dyDescent="0.25">
      <c r="A66" s="362" t="s">
        <v>15</v>
      </c>
      <c r="B66" s="313" t="s">
        <v>18</v>
      </c>
      <c r="C66" s="315" t="s">
        <v>23</v>
      </c>
      <c r="D66" s="377" t="s">
        <v>38</v>
      </c>
      <c r="E66" s="427" t="s">
        <v>54</v>
      </c>
      <c r="F66" s="431" t="s">
        <v>148</v>
      </c>
      <c r="G66" s="553" t="s">
        <v>88</v>
      </c>
      <c r="H66" s="373" t="s">
        <v>21</v>
      </c>
      <c r="I66" s="389" t="s">
        <v>98</v>
      </c>
      <c r="J66" s="375" t="s">
        <v>149</v>
      </c>
      <c r="K66" s="66" t="s">
        <v>31</v>
      </c>
      <c r="L66" s="63">
        <f>+M66+O66</f>
        <v>8.6999999999999993</v>
      </c>
      <c r="M66" s="74">
        <v>8.6999999999999993</v>
      </c>
      <c r="N66" s="74">
        <v>8.6</v>
      </c>
      <c r="O66" s="75">
        <v>0</v>
      </c>
      <c r="P66" s="63">
        <f>+Q66+S66</f>
        <v>11.1</v>
      </c>
      <c r="Q66" s="74">
        <v>11.1</v>
      </c>
      <c r="R66" s="74">
        <v>10.9</v>
      </c>
      <c r="S66" s="75">
        <v>0</v>
      </c>
      <c r="T66" s="172">
        <f>+U66+W66</f>
        <v>11.1</v>
      </c>
      <c r="U66" s="173">
        <v>11.1</v>
      </c>
      <c r="V66" s="173">
        <v>10.9</v>
      </c>
      <c r="W66" s="174">
        <v>0</v>
      </c>
      <c r="X66" s="172">
        <f>+Y66+AA66</f>
        <v>11.1</v>
      </c>
      <c r="Y66" s="173">
        <v>11.1</v>
      </c>
      <c r="Z66" s="173">
        <v>10.9</v>
      </c>
      <c r="AA66" s="174">
        <v>0</v>
      </c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</row>
    <row r="67" spans="1:248" ht="29.25" customHeight="1" thickBot="1" x14ac:dyDescent="0.25">
      <c r="A67" s="363"/>
      <c r="B67" s="314"/>
      <c r="C67" s="316"/>
      <c r="D67" s="379"/>
      <c r="E67" s="428"/>
      <c r="F67" s="385"/>
      <c r="G67" s="554"/>
      <c r="H67" s="374"/>
      <c r="I67" s="391"/>
      <c r="J67" s="376"/>
      <c r="K67" s="139" t="s">
        <v>11</v>
      </c>
      <c r="L67" s="11">
        <f t="shared" ref="L67:O67" si="48">L66</f>
        <v>8.6999999999999993</v>
      </c>
      <c r="M67" s="15">
        <f t="shared" si="48"/>
        <v>8.6999999999999993</v>
      </c>
      <c r="N67" s="15">
        <f t="shared" si="48"/>
        <v>8.6</v>
      </c>
      <c r="O67" s="14">
        <f t="shared" si="48"/>
        <v>0</v>
      </c>
      <c r="P67" s="11">
        <f t="shared" ref="P67:AA67" si="49">P66</f>
        <v>11.1</v>
      </c>
      <c r="Q67" s="15">
        <f t="shared" si="49"/>
        <v>11.1</v>
      </c>
      <c r="R67" s="15">
        <f t="shared" si="49"/>
        <v>10.9</v>
      </c>
      <c r="S67" s="16">
        <f t="shared" si="49"/>
        <v>0</v>
      </c>
      <c r="T67" s="76">
        <f t="shared" si="49"/>
        <v>11.1</v>
      </c>
      <c r="U67" s="13">
        <f t="shared" si="49"/>
        <v>11.1</v>
      </c>
      <c r="V67" s="13">
        <f t="shared" si="49"/>
        <v>10.9</v>
      </c>
      <c r="W67" s="131">
        <f t="shared" si="49"/>
        <v>0</v>
      </c>
      <c r="X67" s="76">
        <f t="shared" si="49"/>
        <v>11.1</v>
      </c>
      <c r="Y67" s="13">
        <f t="shared" si="49"/>
        <v>11.1</v>
      </c>
      <c r="Z67" s="13">
        <f t="shared" si="49"/>
        <v>10.9</v>
      </c>
      <c r="AA67" s="131">
        <f t="shared" si="49"/>
        <v>0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</row>
    <row r="68" spans="1:248" ht="26.25" customHeight="1" thickBot="1" x14ac:dyDescent="0.25">
      <c r="A68" s="362" t="s">
        <v>15</v>
      </c>
      <c r="B68" s="313" t="s">
        <v>18</v>
      </c>
      <c r="C68" s="315" t="s">
        <v>23</v>
      </c>
      <c r="D68" s="377" t="s">
        <v>41</v>
      </c>
      <c r="E68" s="427" t="s">
        <v>55</v>
      </c>
      <c r="F68" s="431" t="s">
        <v>148</v>
      </c>
      <c r="G68" s="553" t="s">
        <v>88</v>
      </c>
      <c r="H68" s="373" t="s">
        <v>21</v>
      </c>
      <c r="I68" s="389" t="s">
        <v>52</v>
      </c>
      <c r="J68" s="375" t="s">
        <v>149</v>
      </c>
      <c r="K68" s="66" t="s">
        <v>31</v>
      </c>
      <c r="L68" s="63">
        <f>+M68+O68</f>
        <v>4.4000000000000004</v>
      </c>
      <c r="M68" s="74">
        <v>4.4000000000000004</v>
      </c>
      <c r="N68" s="74">
        <v>4.3</v>
      </c>
      <c r="O68" s="75">
        <v>0</v>
      </c>
      <c r="P68" s="153">
        <f>+Q68+S68</f>
        <v>6.1</v>
      </c>
      <c r="Q68" s="74">
        <v>6.1</v>
      </c>
      <c r="R68" s="74">
        <v>6</v>
      </c>
      <c r="S68" s="75">
        <v>0</v>
      </c>
      <c r="T68" s="172">
        <f>+U68+W68</f>
        <v>6.1</v>
      </c>
      <c r="U68" s="173">
        <v>6.1</v>
      </c>
      <c r="V68" s="173">
        <v>6</v>
      </c>
      <c r="W68" s="174">
        <v>0</v>
      </c>
      <c r="X68" s="172">
        <f>+Y68+AA68</f>
        <v>6.1</v>
      </c>
      <c r="Y68" s="173">
        <v>6.1</v>
      </c>
      <c r="Z68" s="173">
        <v>6</v>
      </c>
      <c r="AA68" s="174">
        <v>0</v>
      </c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</row>
    <row r="69" spans="1:248" ht="29.25" customHeight="1" thickBot="1" x14ac:dyDescent="0.25">
      <c r="A69" s="363"/>
      <c r="B69" s="314"/>
      <c r="C69" s="316"/>
      <c r="D69" s="379"/>
      <c r="E69" s="428"/>
      <c r="F69" s="385"/>
      <c r="G69" s="554"/>
      <c r="H69" s="374"/>
      <c r="I69" s="391"/>
      <c r="J69" s="376"/>
      <c r="K69" s="139" t="s">
        <v>11</v>
      </c>
      <c r="L69" s="11">
        <f t="shared" ref="L69:O69" si="50">L68</f>
        <v>4.4000000000000004</v>
      </c>
      <c r="M69" s="15">
        <f t="shared" si="50"/>
        <v>4.4000000000000004</v>
      </c>
      <c r="N69" s="15">
        <f t="shared" si="50"/>
        <v>4.3</v>
      </c>
      <c r="O69" s="14">
        <f t="shared" si="50"/>
        <v>0</v>
      </c>
      <c r="P69" s="11">
        <f t="shared" ref="P69:AA69" si="51">P68</f>
        <v>6.1</v>
      </c>
      <c r="Q69" s="15">
        <f t="shared" si="51"/>
        <v>6.1</v>
      </c>
      <c r="R69" s="15">
        <f t="shared" si="51"/>
        <v>6</v>
      </c>
      <c r="S69" s="12">
        <f t="shared" si="51"/>
        <v>0</v>
      </c>
      <c r="T69" s="76">
        <f t="shared" si="51"/>
        <v>6.1</v>
      </c>
      <c r="U69" s="13">
        <f t="shared" si="51"/>
        <v>6.1</v>
      </c>
      <c r="V69" s="13">
        <f t="shared" si="51"/>
        <v>6</v>
      </c>
      <c r="W69" s="131">
        <f t="shared" si="51"/>
        <v>0</v>
      </c>
      <c r="X69" s="76">
        <f t="shared" si="51"/>
        <v>6.1</v>
      </c>
      <c r="Y69" s="13">
        <f t="shared" si="51"/>
        <v>6.1</v>
      </c>
      <c r="Z69" s="13">
        <f t="shared" si="51"/>
        <v>6</v>
      </c>
      <c r="AA69" s="131">
        <f t="shared" si="51"/>
        <v>0</v>
      </c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</row>
    <row r="70" spans="1:248" ht="18" customHeight="1" x14ac:dyDescent="0.2">
      <c r="A70" s="342" t="s">
        <v>15</v>
      </c>
      <c r="B70" s="345" t="s">
        <v>18</v>
      </c>
      <c r="C70" s="348" t="s">
        <v>23</v>
      </c>
      <c r="D70" s="368" t="s">
        <v>57</v>
      </c>
      <c r="E70" s="427" t="s">
        <v>58</v>
      </c>
      <c r="F70" s="371" t="s">
        <v>148</v>
      </c>
      <c r="G70" s="555" t="s">
        <v>126</v>
      </c>
      <c r="H70" s="373" t="s">
        <v>21</v>
      </c>
      <c r="I70" s="375" t="s">
        <v>61</v>
      </c>
      <c r="J70" s="375" t="s">
        <v>149</v>
      </c>
      <c r="K70" s="130" t="s">
        <v>101</v>
      </c>
      <c r="L70" s="176">
        <f>+M70+O70</f>
        <v>50</v>
      </c>
      <c r="M70" s="157">
        <v>50</v>
      </c>
      <c r="N70" s="157">
        <v>0</v>
      </c>
      <c r="O70" s="158">
        <v>0</v>
      </c>
      <c r="P70" s="183">
        <f>+Q70+S70</f>
        <v>70</v>
      </c>
      <c r="Q70" s="184">
        <v>70</v>
      </c>
      <c r="R70" s="184">
        <v>0</v>
      </c>
      <c r="S70" s="185">
        <v>0</v>
      </c>
      <c r="T70" s="177">
        <f>+U70+W70</f>
        <v>70</v>
      </c>
      <c r="U70" s="178">
        <v>70</v>
      </c>
      <c r="V70" s="178">
        <v>0</v>
      </c>
      <c r="W70" s="179">
        <v>0</v>
      </c>
      <c r="X70" s="180">
        <f>+Y70+AA70</f>
        <v>70</v>
      </c>
      <c r="Y70" s="178">
        <v>70</v>
      </c>
      <c r="Z70" s="178">
        <v>0</v>
      </c>
      <c r="AA70" s="179">
        <v>0</v>
      </c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</row>
    <row r="71" spans="1:248" ht="20.25" customHeight="1" thickBot="1" x14ac:dyDescent="0.25">
      <c r="A71" s="343"/>
      <c r="B71" s="346"/>
      <c r="C71" s="349"/>
      <c r="D71" s="351"/>
      <c r="E71" s="440"/>
      <c r="F71" s="360"/>
      <c r="G71" s="556"/>
      <c r="H71" s="442"/>
      <c r="I71" s="402"/>
      <c r="J71" s="402"/>
      <c r="K71" s="44" t="s">
        <v>31</v>
      </c>
      <c r="L71" s="94">
        <f>M71+O71</f>
        <v>0</v>
      </c>
      <c r="M71" s="45">
        <v>0</v>
      </c>
      <c r="N71" s="45">
        <v>0</v>
      </c>
      <c r="O71" s="95">
        <v>0</v>
      </c>
      <c r="P71" s="97">
        <f>Q71+S71</f>
        <v>0</v>
      </c>
      <c r="Q71" s="46">
        <v>0</v>
      </c>
      <c r="R71" s="46">
        <v>0</v>
      </c>
      <c r="S71" s="98">
        <v>0</v>
      </c>
      <c r="T71" s="94">
        <f>U71+W71</f>
        <v>0</v>
      </c>
      <c r="U71" s="45">
        <v>0</v>
      </c>
      <c r="V71" s="45">
        <v>0</v>
      </c>
      <c r="W71" s="95">
        <v>0</v>
      </c>
      <c r="X71" s="99">
        <f>Y71+AA71</f>
        <v>0</v>
      </c>
      <c r="Y71" s="45">
        <v>0</v>
      </c>
      <c r="Z71" s="45">
        <v>0</v>
      </c>
      <c r="AA71" s="95">
        <v>0</v>
      </c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</row>
    <row r="72" spans="1:248" ht="21.75" customHeight="1" thickBot="1" x14ac:dyDescent="0.25">
      <c r="A72" s="344"/>
      <c r="B72" s="347"/>
      <c r="C72" s="350"/>
      <c r="D72" s="352"/>
      <c r="E72" s="428"/>
      <c r="F72" s="361"/>
      <c r="G72" s="557"/>
      <c r="H72" s="374"/>
      <c r="I72" s="376"/>
      <c r="J72" s="376"/>
      <c r="K72" s="62" t="s">
        <v>11</v>
      </c>
      <c r="L72" s="7">
        <f>SUM(L70:L71)</f>
        <v>50</v>
      </c>
      <c r="M72" s="9">
        <f t="shared" ref="M72:AA72" si="52">SUM(M70:M71)</f>
        <v>50</v>
      </c>
      <c r="N72" s="9">
        <f t="shared" si="52"/>
        <v>0</v>
      </c>
      <c r="O72" s="42">
        <f t="shared" si="52"/>
        <v>0</v>
      </c>
      <c r="P72" s="7">
        <f t="shared" si="52"/>
        <v>70</v>
      </c>
      <c r="Q72" s="9">
        <f t="shared" si="52"/>
        <v>70</v>
      </c>
      <c r="R72" s="9">
        <f t="shared" si="52"/>
        <v>0</v>
      </c>
      <c r="S72" s="42">
        <f t="shared" si="52"/>
        <v>0</v>
      </c>
      <c r="T72" s="7">
        <f t="shared" si="52"/>
        <v>70</v>
      </c>
      <c r="U72" s="9">
        <f t="shared" si="52"/>
        <v>70</v>
      </c>
      <c r="V72" s="9">
        <f t="shared" si="52"/>
        <v>0</v>
      </c>
      <c r="W72" s="42">
        <f t="shared" si="52"/>
        <v>0</v>
      </c>
      <c r="X72" s="7">
        <f t="shared" si="52"/>
        <v>70</v>
      </c>
      <c r="Y72" s="9">
        <f t="shared" si="52"/>
        <v>70</v>
      </c>
      <c r="Z72" s="9">
        <f t="shared" si="52"/>
        <v>0</v>
      </c>
      <c r="AA72" s="42">
        <f t="shared" si="52"/>
        <v>0</v>
      </c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</row>
    <row r="73" spans="1:248" ht="23.25" customHeight="1" thickBot="1" x14ac:dyDescent="0.25">
      <c r="A73" s="342" t="s">
        <v>15</v>
      </c>
      <c r="B73" s="345" t="s">
        <v>18</v>
      </c>
      <c r="C73" s="348" t="s">
        <v>23</v>
      </c>
      <c r="D73" s="377" t="s">
        <v>89</v>
      </c>
      <c r="E73" s="429" t="s">
        <v>90</v>
      </c>
      <c r="F73" s="431" t="s">
        <v>148</v>
      </c>
      <c r="G73" s="553" t="s">
        <v>143</v>
      </c>
      <c r="H73" s="373" t="s">
        <v>21</v>
      </c>
      <c r="I73" s="389" t="s">
        <v>41</v>
      </c>
      <c r="J73" s="375" t="s">
        <v>149</v>
      </c>
      <c r="K73" s="104" t="s">
        <v>31</v>
      </c>
      <c r="L73" s="166">
        <f>+M73+O73</f>
        <v>31</v>
      </c>
      <c r="M73" s="167">
        <v>31</v>
      </c>
      <c r="N73" s="167">
        <v>30.6</v>
      </c>
      <c r="O73" s="168">
        <v>0</v>
      </c>
      <c r="P73" s="166">
        <f>+Q73+S73</f>
        <v>32.5</v>
      </c>
      <c r="Q73" s="167">
        <v>32.5</v>
      </c>
      <c r="R73" s="167">
        <v>32</v>
      </c>
      <c r="S73" s="168">
        <v>0</v>
      </c>
      <c r="T73" s="165">
        <f>+U73+W73</f>
        <v>32.5</v>
      </c>
      <c r="U73" s="167">
        <v>32.5</v>
      </c>
      <c r="V73" s="74">
        <v>32</v>
      </c>
      <c r="W73" s="75">
        <v>0</v>
      </c>
      <c r="X73" s="165">
        <f>+Y73+AA73</f>
        <v>32.5</v>
      </c>
      <c r="Y73" s="74">
        <v>32.5</v>
      </c>
      <c r="Z73" s="74">
        <v>32</v>
      </c>
      <c r="AA73" s="75">
        <v>0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</row>
    <row r="74" spans="1:248" ht="31.5" customHeight="1" thickBot="1" x14ac:dyDescent="0.25">
      <c r="A74" s="344"/>
      <c r="B74" s="347"/>
      <c r="C74" s="350"/>
      <c r="D74" s="379"/>
      <c r="E74" s="430"/>
      <c r="F74" s="385"/>
      <c r="G74" s="554"/>
      <c r="H74" s="374"/>
      <c r="I74" s="391"/>
      <c r="J74" s="376"/>
      <c r="K74" s="139" t="s">
        <v>11</v>
      </c>
      <c r="L74" s="11">
        <f t="shared" ref="L74:O74" si="53">SUM(L73:L73)</f>
        <v>31</v>
      </c>
      <c r="M74" s="13">
        <f t="shared" si="53"/>
        <v>31</v>
      </c>
      <c r="N74" s="13">
        <f t="shared" si="53"/>
        <v>30.6</v>
      </c>
      <c r="O74" s="14">
        <f t="shared" si="53"/>
        <v>0</v>
      </c>
      <c r="P74" s="11">
        <f t="shared" ref="P74:S74" si="54">+P73</f>
        <v>32.5</v>
      </c>
      <c r="Q74" s="15">
        <f t="shared" si="54"/>
        <v>32.5</v>
      </c>
      <c r="R74" s="16">
        <f t="shared" si="54"/>
        <v>32</v>
      </c>
      <c r="S74" s="14">
        <f t="shared" si="54"/>
        <v>0</v>
      </c>
      <c r="T74" s="11">
        <f t="shared" ref="T74:AA74" si="55">SUM(T73:T73)</f>
        <v>32.5</v>
      </c>
      <c r="U74" s="13">
        <f t="shared" si="55"/>
        <v>32.5</v>
      </c>
      <c r="V74" s="13">
        <f t="shared" si="55"/>
        <v>32</v>
      </c>
      <c r="W74" s="14">
        <f t="shared" si="55"/>
        <v>0</v>
      </c>
      <c r="X74" s="11">
        <f t="shared" si="55"/>
        <v>32.5</v>
      </c>
      <c r="Y74" s="13">
        <f t="shared" si="55"/>
        <v>32.5</v>
      </c>
      <c r="Z74" s="13">
        <f t="shared" si="55"/>
        <v>32</v>
      </c>
      <c r="AA74" s="14">
        <f t="shared" si="55"/>
        <v>0</v>
      </c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</row>
    <row r="75" spans="1:248" ht="31.5" customHeight="1" thickBot="1" x14ac:dyDescent="0.25">
      <c r="A75" s="342" t="s">
        <v>15</v>
      </c>
      <c r="B75" s="345" t="s">
        <v>18</v>
      </c>
      <c r="C75" s="348" t="s">
        <v>23</v>
      </c>
      <c r="D75" s="368" t="s">
        <v>52</v>
      </c>
      <c r="E75" s="369" t="s">
        <v>91</v>
      </c>
      <c r="F75" s="371" t="s">
        <v>148</v>
      </c>
      <c r="G75" s="553" t="s">
        <v>142</v>
      </c>
      <c r="H75" s="373" t="s">
        <v>21</v>
      </c>
      <c r="I75" s="375" t="s">
        <v>61</v>
      </c>
      <c r="J75" s="375" t="s">
        <v>149</v>
      </c>
      <c r="K75" s="26" t="s">
        <v>31</v>
      </c>
      <c r="L75" s="186">
        <f>M75+O75</f>
        <v>14.3</v>
      </c>
      <c r="M75" s="187">
        <v>14.3</v>
      </c>
      <c r="N75" s="187">
        <v>0</v>
      </c>
      <c r="O75" s="188">
        <v>0</v>
      </c>
      <c r="P75" s="186">
        <f>Q75+S75</f>
        <v>13</v>
      </c>
      <c r="Q75" s="187">
        <v>13</v>
      </c>
      <c r="R75" s="187">
        <v>0</v>
      </c>
      <c r="S75" s="188">
        <v>0</v>
      </c>
      <c r="T75" s="186">
        <f>U75+V75</f>
        <v>13</v>
      </c>
      <c r="U75" s="187">
        <v>13</v>
      </c>
      <c r="V75" s="187">
        <v>0</v>
      </c>
      <c r="W75" s="188">
        <v>0</v>
      </c>
      <c r="X75" s="186">
        <f>Y75+Z75</f>
        <v>13</v>
      </c>
      <c r="Y75" s="187">
        <v>13</v>
      </c>
      <c r="Z75" s="187">
        <v>0</v>
      </c>
      <c r="AA75" s="188">
        <v>0</v>
      </c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</row>
    <row r="76" spans="1:248" ht="31.5" customHeight="1" thickBot="1" x14ac:dyDescent="0.25">
      <c r="A76" s="344"/>
      <c r="B76" s="347"/>
      <c r="C76" s="350"/>
      <c r="D76" s="352"/>
      <c r="E76" s="370"/>
      <c r="F76" s="361"/>
      <c r="G76" s="554"/>
      <c r="H76" s="374"/>
      <c r="I76" s="376"/>
      <c r="J76" s="376"/>
      <c r="K76" s="139" t="s">
        <v>11</v>
      </c>
      <c r="L76" s="11">
        <f>SUM(L75)</f>
        <v>14.3</v>
      </c>
      <c r="M76" s="13">
        <f t="shared" ref="M76:AA76" si="56">SUM(M75)</f>
        <v>14.3</v>
      </c>
      <c r="N76" s="13">
        <f t="shared" si="56"/>
        <v>0</v>
      </c>
      <c r="O76" s="14">
        <f t="shared" si="56"/>
        <v>0</v>
      </c>
      <c r="P76" s="11">
        <f t="shared" si="56"/>
        <v>13</v>
      </c>
      <c r="Q76" s="13">
        <f t="shared" si="56"/>
        <v>13</v>
      </c>
      <c r="R76" s="13">
        <f t="shared" si="56"/>
        <v>0</v>
      </c>
      <c r="S76" s="14">
        <f t="shared" si="56"/>
        <v>0</v>
      </c>
      <c r="T76" s="11">
        <f t="shared" si="56"/>
        <v>13</v>
      </c>
      <c r="U76" s="13">
        <f t="shared" si="56"/>
        <v>13</v>
      </c>
      <c r="V76" s="13">
        <f t="shared" si="56"/>
        <v>0</v>
      </c>
      <c r="W76" s="14">
        <f t="shared" si="56"/>
        <v>0</v>
      </c>
      <c r="X76" s="11">
        <f t="shared" si="56"/>
        <v>13</v>
      </c>
      <c r="Y76" s="13">
        <f t="shared" si="56"/>
        <v>13</v>
      </c>
      <c r="Z76" s="13">
        <f t="shared" si="56"/>
        <v>0</v>
      </c>
      <c r="AA76" s="14">
        <f t="shared" si="56"/>
        <v>0</v>
      </c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</row>
    <row r="77" spans="1:248" ht="26.25" customHeight="1" thickBot="1" x14ac:dyDescent="0.25">
      <c r="A77" s="342" t="s">
        <v>15</v>
      </c>
      <c r="B77" s="345" t="s">
        <v>18</v>
      </c>
      <c r="C77" s="348" t="s">
        <v>23</v>
      </c>
      <c r="D77" s="368" t="s">
        <v>176</v>
      </c>
      <c r="E77" s="369" t="s">
        <v>177</v>
      </c>
      <c r="F77" s="371" t="s">
        <v>148</v>
      </c>
      <c r="G77" s="553" t="s">
        <v>178</v>
      </c>
      <c r="H77" s="373" t="s">
        <v>21</v>
      </c>
      <c r="I77" s="375" t="s">
        <v>118</v>
      </c>
      <c r="J77" s="375" t="s">
        <v>149</v>
      </c>
      <c r="K77" s="26" t="s">
        <v>31</v>
      </c>
      <c r="L77" s="186">
        <f>M77+O77</f>
        <v>0</v>
      </c>
      <c r="M77" s="187">
        <v>0</v>
      </c>
      <c r="N77" s="187">
        <v>0</v>
      </c>
      <c r="O77" s="188">
        <v>0</v>
      </c>
      <c r="P77" s="186">
        <f>Q77+S77</f>
        <v>65.8</v>
      </c>
      <c r="Q77" s="187">
        <v>65.8</v>
      </c>
      <c r="R77" s="187">
        <v>64.900000000000006</v>
      </c>
      <c r="S77" s="188">
        <v>0</v>
      </c>
      <c r="T77" s="186">
        <f>U77+W77</f>
        <v>65.8</v>
      </c>
      <c r="U77" s="187">
        <v>65.8</v>
      </c>
      <c r="V77" s="187">
        <v>64.900000000000006</v>
      </c>
      <c r="W77" s="188">
        <v>0</v>
      </c>
      <c r="X77" s="186">
        <f>Y77+AA77</f>
        <v>65.8</v>
      </c>
      <c r="Y77" s="187">
        <v>65.8</v>
      </c>
      <c r="Z77" s="187">
        <v>64.900000000000006</v>
      </c>
      <c r="AA77" s="188">
        <v>0</v>
      </c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</row>
    <row r="78" spans="1:248" ht="36.75" customHeight="1" thickBot="1" x14ac:dyDescent="0.25">
      <c r="A78" s="344"/>
      <c r="B78" s="347"/>
      <c r="C78" s="350"/>
      <c r="D78" s="352"/>
      <c r="E78" s="370"/>
      <c r="F78" s="361"/>
      <c r="G78" s="554"/>
      <c r="H78" s="374"/>
      <c r="I78" s="376"/>
      <c r="J78" s="376"/>
      <c r="K78" s="139" t="s">
        <v>11</v>
      </c>
      <c r="L78" s="113">
        <f>SUM(L77)</f>
        <v>0</v>
      </c>
      <c r="M78" s="547">
        <f t="shared" ref="M78:AA78" si="57">SUM(M77)</f>
        <v>0</v>
      </c>
      <c r="N78" s="547">
        <f t="shared" si="57"/>
        <v>0</v>
      </c>
      <c r="O78" s="115">
        <f t="shared" si="57"/>
        <v>0</v>
      </c>
      <c r="P78" s="113">
        <f t="shared" si="57"/>
        <v>65.8</v>
      </c>
      <c r="Q78" s="547">
        <f t="shared" si="57"/>
        <v>65.8</v>
      </c>
      <c r="R78" s="547">
        <f t="shared" si="57"/>
        <v>64.900000000000006</v>
      </c>
      <c r="S78" s="115">
        <f t="shared" si="57"/>
        <v>0</v>
      </c>
      <c r="T78" s="113">
        <f t="shared" si="57"/>
        <v>65.8</v>
      </c>
      <c r="U78" s="547">
        <f t="shared" si="57"/>
        <v>65.8</v>
      </c>
      <c r="V78" s="547">
        <f t="shared" si="57"/>
        <v>64.900000000000006</v>
      </c>
      <c r="W78" s="115">
        <f t="shared" si="57"/>
        <v>0</v>
      </c>
      <c r="X78" s="113">
        <f t="shared" si="57"/>
        <v>65.8</v>
      </c>
      <c r="Y78" s="547">
        <f t="shared" si="57"/>
        <v>65.8</v>
      </c>
      <c r="Z78" s="547">
        <f t="shared" si="57"/>
        <v>64.900000000000006</v>
      </c>
      <c r="AA78" s="115">
        <f t="shared" si="57"/>
        <v>0</v>
      </c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</row>
    <row r="79" spans="1:248" ht="20.25" customHeight="1" thickBot="1" x14ac:dyDescent="0.25">
      <c r="A79" s="118" t="s">
        <v>15</v>
      </c>
      <c r="B79" s="59" t="s">
        <v>18</v>
      </c>
      <c r="C79" s="65" t="s">
        <v>23</v>
      </c>
      <c r="D79" s="467" t="s">
        <v>137</v>
      </c>
      <c r="E79" s="467"/>
      <c r="F79" s="467"/>
      <c r="G79" s="467"/>
      <c r="H79" s="467"/>
      <c r="I79" s="467"/>
      <c r="J79" s="468"/>
      <c r="K79" s="468"/>
      <c r="L79" s="550">
        <f>L50+L52+L54+L56+L59+L61+L63+L65+L67+L69+L72+L74+L78+L76</f>
        <v>574.9</v>
      </c>
      <c r="M79" s="551">
        <f t="shared" ref="M79:AA79" si="58">M50+M52+M54+M56+M59+M61+M63+M65+M67+M69+M72+M74+M78+M76</f>
        <v>574.9</v>
      </c>
      <c r="N79" s="551">
        <f t="shared" si="58"/>
        <v>490.7000000000001</v>
      </c>
      <c r="O79" s="552">
        <f t="shared" si="58"/>
        <v>0</v>
      </c>
      <c r="P79" s="550">
        <f t="shared" si="58"/>
        <v>713.5</v>
      </c>
      <c r="Q79" s="551">
        <f t="shared" si="58"/>
        <v>713.5</v>
      </c>
      <c r="R79" s="551">
        <f t="shared" si="58"/>
        <v>610.4</v>
      </c>
      <c r="S79" s="552">
        <f t="shared" si="58"/>
        <v>0</v>
      </c>
      <c r="T79" s="550">
        <f t="shared" si="58"/>
        <v>713.5</v>
      </c>
      <c r="U79" s="551">
        <f t="shared" si="58"/>
        <v>713.5</v>
      </c>
      <c r="V79" s="551">
        <f t="shared" si="58"/>
        <v>610.4</v>
      </c>
      <c r="W79" s="552">
        <f t="shared" si="58"/>
        <v>0</v>
      </c>
      <c r="X79" s="550">
        <f t="shared" si="58"/>
        <v>713.5</v>
      </c>
      <c r="Y79" s="551">
        <f t="shared" si="58"/>
        <v>713.5</v>
      </c>
      <c r="Z79" s="551">
        <f t="shared" si="58"/>
        <v>610.4</v>
      </c>
      <c r="AA79" s="552">
        <f t="shared" si="58"/>
        <v>0</v>
      </c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</row>
    <row r="80" spans="1:248" ht="21" customHeight="1" thickBot="1" x14ac:dyDescent="0.25">
      <c r="A80" s="118" t="s">
        <v>15</v>
      </c>
      <c r="B80" s="59" t="s">
        <v>18</v>
      </c>
      <c r="C80" s="65" t="s">
        <v>25</v>
      </c>
      <c r="D80" s="460" t="s">
        <v>63</v>
      </c>
      <c r="E80" s="460"/>
      <c r="F80" s="460"/>
      <c r="G80" s="460"/>
      <c r="H80" s="460"/>
      <c r="I80" s="460"/>
      <c r="J80" s="460"/>
      <c r="K80" s="460"/>
      <c r="L80" s="548"/>
      <c r="M80" s="548"/>
      <c r="N80" s="548"/>
      <c r="O80" s="548"/>
      <c r="P80" s="548"/>
      <c r="Q80" s="548"/>
      <c r="R80" s="548"/>
      <c r="S80" s="548"/>
      <c r="T80" s="548"/>
      <c r="U80" s="548"/>
      <c r="V80" s="548"/>
      <c r="W80" s="548"/>
      <c r="X80" s="548"/>
      <c r="Y80" s="548"/>
      <c r="Z80" s="548"/>
      <c r="AA80" s="549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</row>
    <row r="81" spans="1:248" ht="29.25" customHeight="1" thickBot="1" x14ac:dyDescent="0.25">
      <c r="A81" s="362" t="s">
        <v>15</v>
      </c>
      <c r="B81" s="313" t="s">
        <v>18</v>
      </c>
      <c r="C81" s="315" t="s">
        <v>25</v>
      </c>
      <c r="D81" s="368" t="s">
        <v>18</v>
      </c>
      <c r="E81" s="445" t="s">
        <v>129</v>
      </c>
      <c r="F81" s="446" t="s">
        <v>148</v>
      </c>
      <c r="G81" s="447" t="s">
        <v>122</v>
      </c>
      <c r="H81" s="387" t="s">
        <v>21</v>
      </c>
      <c r="I81" s="462" t="s">
        <v>64</v>
      </c>
      <c r="J81" s="375" t="s">
        <v>149</v>
      </c>
      <c r="K81" s="66" t="s">
        <v>65</v>
      </c>
      <c r="L81" s="165">
        <f>+M81+O81</f>
        <v>95.8</v>
      </c>
      <c r="M81" s="175">
        <v>95.8</v>
      </c>
      <c r="N81" s="74">
        <v>0</v>
      </c>
      <c r="O81" s="75">
        <v>0</v>
      </c>
      <c r="P81" s="165">
        <f>+Q81+S81</f>
        <v>100</v>
      </c>
      <c r="Q81" s="74">
        <v>100</v>
      </c>
      <c r="R81" s="74">
        <v>0</v>
      </c>
      <c r="S81" s="75">
        <v>0</v>
      </c>
      <c r="T81" s="189">
        <f>U81+W81</f>
        <v>100</v>
      </c>
      <c r="U81" s="170">
        <v>100</v>
      </c>
      <c r="V81" s="170">
        <v>0</v>
      </c>
      <c r="W81" s="171">
        <v>0</v>
      </c>
      <c r="X81" s="189">
        <f>+Y81+AA81</f>
        <v>100</v>
      </c>
      <c r="Y81" s="170">
        <v>100</v>
      </c>
      <c r="Z81" s="170">
        <v>0</v>
      </c>
      <c r="AA81" s="171">
        <v>0</v>
      </c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</row>
    <row r="82" spans="1:248" ht="27.75" customHeight="1" thickBot="1" x14ac:dyDescent="0.25">
      <c r="A82" s="363"/>
      <c r="B82" s="314"/>
      <c r="C82" s="316"/>
      <c r="D82" s="379"/>
      <c r="E82" s="324"/>
      <c r="F82" s="385"/>
      <c r="G82" s="372"/>
      <c r="H82" s="374"/>
      <c r="I82" s="391"/>
      <c r="J82" s="376"/>
      <c r="K82" s="137" t="s">
        <v>11</v>
      </c>
      <c r="L82" s="53">
        <f>L81</f>
        <v>95.8</v>
      </c>
      <c r="M82" s="39">
        <f>M81</f>
        <v>95.8</v>
      </c>
      <c r="N82" s="54">
        <v>0</v>
      </c>
      <c r="O82" s="55">
        <v>0</v>
      </c>
      <c r="P82" s="53">
        <f t="shared" ref="P82:AA83" si="59">P81</f>
        <v>100</v>
      </c>
      <c r="Q82" s="39">
        <f t="shared" si="59"/>
        <v>100</v>
      </c>
      <c r="R82" s="39">
        <f t="shared" si="59"/>
        <v>0</v>
      </c>
      <c r="S82" s="136">
        <f t="shared" si="59"/>
        <v>0</v>
      </c>
      <c r="T82" s="195">
        <f t="shared" si="59"/>
        <v>100</v>
      </c>
      <c r="U82" s="196">
        <f t="shared" si="59"/>
        <v>100</v>
      </c>
      <c r="V82" s="196">
        <f t="shared" si="59"/>
        <v>0</v>
      </c>
      <c r="W82" s="197">
        <f t="shared" si="59"/>
        <v>0</v>
      </c>
      <c r="X82" s="195">
        <f t="shared" si="59"/>
        <v>100</v>
      </c>
      <c r="Y82" s="196">
        <f t="shared" si="59"/>
        <v>100</v>
      </c>
      <c r="Z82" s="196">
        <f t="shared" si="59"/>
        <v>0</v>
      </c>
      <c r="AA82" s="197">
        <f t="shared" si="59"/>
        <v>0</v>
      </c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</row>
    <row r="83" spans="1:248" ht="21" customHeight="1" thickBot="1" x14ac:dyDescent="0.25">
      <c r="A83" s="118" t="s">
        <v>15</v>
      </c>
      <c r="B83" s="59" t="s">
        <v>18</v>
      </c>
      <c r="C83" s="60" t="s">
        <v>25</v>
      </c>
      <c r="D83" s="463" t="s">
        <v>137</v>
      </c>
      <c r="E83" s="464"/>
      <c r="F83" s="464"/>
      <c r="G83" s="464"/>
      <c r="H83" s="464"/>
      <c r="I83" s="464"/>
      <c r="J83" s="465"/>
      <c r="K83" s="466"/>
      <c r="L83" s="132">
        <f>L82</f>
        <v>95.8</v>
      </c>
      <c r="M83" s="87">
        <f>M82</f>
        <v>95.8</v>
      </c>
      <c r="N83" s="19">
        <f>N82</f>
        <v>0</v>
      </c>
      <c r="O83" s="20">
        <f>O82</f>
        <v>0</v>
      </c>
      <c r="P83" s="91">
        <f t="shared" si="59"/>
        <v>100</v>
      </c>
      <c r="Q83" s="19">
        <f t="shared" si="59"/>
        <v>100</v>
      </c>
      <c r="R83" s="19">
        <f t="shared" si="59"/>
        <v>0</v>
      </c>
      <c r="S83" s="194">
        <f t="shared" si="59"/>
        <v>0</v>
      </c>
      <c r="T83" s="198">
        <f t="shared" si="59"/>
        <v>100</v>
      </c>
      <c r="U83" s="19">
        <f t="shared" si="59"/>
        <v>100</v>
      </c>
      <c r="V83" s="19">
        <f t="shared" si="59"/>
        <v>0</v>
      </c>
      <c r="W83" s="199">
        <f t="shared" si="59"/>
        <v>0</v>
      </c>
      <c r="X83" s="198">
        <f t="shared" si="59"/>
        <v>100</v>
      </c>
      <c r="Y83" s="19">
        <f t="shared" si="59"/>
        <v>100</v>
      </c>
      <c r="Z83" s="19">
        <f t="shared" si="59"/>
        <v>0</v>
      </c>
      <c r="AA83" s="199">
        <f t="shared" si="59"/>
        <v>0</v>
      </c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</row>
    <row r="84" spans="1:248" ht="20.25" customHeight="1" thickBot="1" x14ac:dyDescent="0.25">
      <c r="A84" s="118" t="s">
        <v>15</v>
      </c>
      <c r="B84" s="64" t="s">
        <v>18</v>
      </c>
      <c r="C84" s="448" t="s">
        <v>138</v>
      </c>
      <c r="D84" s="448"/>
      <c r="E84" s="448"/>
      <c r="F84" s="448"/>
      <c r="G84" s="448"/>
      <c r="H84" s="448"/>
      <c r="I84" s="448"/>
      <c r="J84" s="449"/>
      <c r="K84" s="450"/>
      <c r="L84" s="133">
        <f>SUM(L47+L79+L83)</f>
        <v>7964</v>
      </c>
      <c r="M84" s="88">
        <f>SUM(M47+M79+M83)</f>
        <v>7872.4000000000005</v>
      </c>
      <c r="N84" s="89">
        <f>+N83+N79+N47</f>
        <v>5671.3</v>
      </c>
      <c r="O84" s="90">
        <f>+O83+O79+O47</f>
        <v>91.6</v>
      </c>
      <c r="P84" s="133">
        <f>SUM(P47+P79+P83)</f>
        <v>10762.699999999999</v>
      </c>
      <c r="Q84" s="89">
        <f>SUM(Q47+Q79+Q83)</f>
        <v>9831.4000000000015</v>
      </c>
      <c r="R84" s="92">
        <f>+R83+R79+R47</f>
        <v>7803.0999999999995</v>
      </c>
      <c r="S84" s="92">
        <f>+S83+S79+S47</f>
        <v>931.30000000000007</v>
      </c>
      <c r="T84" s="200">
        <f>SUM(T47+T79+T83)</f>
        <v>10181.1</v>
      </c>
      <c r="U84" s="88">
        <f t="shared" ref="U84:AA84" si="60">SUM(U47+U79+U83)</f>
        <v>9834.6999999999989</v>
      </c>
      <c r="V84" s="88">
        <f t="shared" si="60"/>
        <v>7818</v>
      </c>
      <c r="W84" s="201">
        <f t="shared" si="60"/>
        <v>346.4</v>
      </c>
      <c r="X84" s="200">
        <f t="shared" si="60"/>
        <v>10232.299999999999</v>
      </c>
      <c r="Y84" s="88">
        <f t="shared" si="60"/>
        <v>9863.4</v>
      </c>
      <c r="Z84" s="88">
        <f t="shared" si="60"/>
        <v>7834.5</v>
      </c>
      <c r="AA84" s="201">
        <f t="shared" si="60"/>
        <v>368.9</v>
      </c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</row>
    <row r="85" spans="1:248" ht="17.25" customHeight="1" thickBot="1" x14ac:dyDescent="0.25">
      <c r="A85" s="118" t="s">
        <v>15</v>
      </c>
      <c r="B85" s="411" t="s">
        <v>66</v>
      </c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  <c r="T85" s="476"/>
      <c r="U85" s="476"/>
      <c r="V85" s="476"/>
      <c r="W85" s="476"/>
      <c r="X85" s="476"/>
      <c r="Y85" s="476"/>
      <c r="Z85" s="476"/>
      <c r="AA85" s="477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</row>
    <row r="86" spans="1:248" ht="16.5" customHeight="1" thickBot="1" x14ac:dyDescent="0.25">
      <c r="A86" s="118" t="s">
        <v>15</v>
      </c>
      <c r="B86" s="59" t="s">
        <v>23</v>
      </c>
      <c r="C86" s="65" t="s">
        <v>18</v>
      </c>
      <c r="D86" s="460" t="s">
        <v>67</v>
      </c>
      <c r="E86" s="460"/>
      <c r="F86" s="460"/>
      <c r="G86" s="460"/>
      <c r="H86" s="460"/>
      <c r="I86" s="460"/>
      <c r="J86" s="460"/>
      <c r="K86" s="460"/>
      <c r="L86" s="460"/>
      <c r="M86" s="460"/>
      <c r="N86" s="460"/>
      <c r="O86" s="460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1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</row>
    <row r="87" spans="1:248" ht="27.75" customHeight="1" thickBot="1" x14ac:dyDescent="0.25">
      <c r="A87" s="362" t="s">
        <v>15</v>
      </c>
      <c r="B87" s="313" t="s">
        <v>23</v>
      </c>
      <c r="C87" s="315" t="s">
        <v>18</v>
      </c>
      <c r="D87" s="368" t="s">
        <v>18</v>
      </c>
      <c r="E87" s="443" t="s">
        <v>68</v>
      </c>
      <c r="F87" s="371" t="s">
        <v>148</v>
      </c>
      <c r="G87" s="570" t="s">
        <v>127</v>
      </c>
      <c r="H87" s="387" t="s">
        <v>144</v>
      </c>
      <c r="I87" s="457" t="s">
        <v>64</v>
      </c>
      <c r="J87" s="493" t="s">
        <v>149</v>
      </c>
      <c r="K87" s="104" t="s">
        <v>65</v>
      </c>
      <c r="L87" s="166">
        <f>M87+O87</f>
        <v>1783.6</v>
      </c>
      <c r="M87" s="167">
        <v>0</v>
      </c>
      <c r="N87" s="167">
        <v>0</v>
      </c>
      <c r="O87" s="168">
        <v>1783.6</v>
      </c>
      <c r="P87" s="166">
        <f>+Q87+S87</f>
        <v>1967.9</v>
      </c>
      <c r="Q87" s="167">
        <v>0</v>
      </c>
      <c r="R87" s="167">
        <v>0</v>
      </c>
      <c r="S87" s="168">
        <v>1967.9</v>
      </c>
      <c r="T87" s="189">
        <f>U87+W87</f>
        <v>2000</v>
      </c>
      <c r="U87" s="170">
        <v>0</v>
      </c>
      <c r="V87" s="170">
        <v>0</v>
      </c>
      <c r="W87" s="171">
        <v>2000</v>
      </c>
      <c r="X87" s="189">
        <f>+Y87+AA87</f>
        <v>2000</v>
      </c>
      <c r="Y87" s="170">
        <v>0</v>
      </c>
      <c r="Z87" s="170">
        <v>0</v>
      </c>
      <c r="AA87" s="171">
        <v>2000</v>
      </c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</row>
    <row r="88" spans="1:248" ht="30.75" customHeight="1" thickBot="1" x14ac:dyDescent="0.25">
      <c r="A88" s="363"/>
      <c r="B88" s="314"/>
      <c r="C88" s="316"/>
      <c r="D88" s="379"/>
      <c r="E88" s="444"/>
      <c r="F88" s="385"/>
      <c r="G88" s="571"/>
      <c r="H88" s="374"/>
      <c r="I88" s="458"/>
      <c r="J88" s="494"/>
      <c r="K88" s="139" t="s">
        <v>11</v>
      </c>
      <c r="L88" s="11">
        <f>+L87</f>
        <v>1783.6</v>
      </c>
      <c r="M88" s="13">
        <f>+M87</f>
        <v>0</v>
      </c>
      <c r="N88" s="13">
        <f>N87</f>
        <v>0</v>
      </c>
      <c r="O88" s="14">
        <f>O87</f>
        <v>1783.6</v>
      </c>
      <c r="P88" s="11">
        <f>+P87</f>
        <v>1967.9</v>
      </c>
      <c r="Q88" s="13">
        <f>+Q87</f>
        <v>0</v>
      </c>
      <c r="R88" s="13">
        <f>R87</f>
        <v>0</v>
      </c>
      <c r="S88" s="12">
        <f>S87</f>
        <v>1967.9</v>
      </c>
      <c r="T88" s="76">
        <f>+T87</f>
        <v>2000</v>
      </c>
      <c r="U88" s="13">
        <f t="shared" ref="U88:AA88" si="61">+U87</f>
        <v>0</v>
      </c>
      <c r="V88" s="13">
        <f t="shared" si="61"/>
        <v>0</v>
      </c>
      <c r="W88" s="131">
        <f t="shared" si="61"/>
        <v>2000</v>
      </c>
      <c r="X88" s="76">
        <f t="shared" si="61"/>
        <v>2000</v>
      </c>
      <c r="Y88" s="13">
        <f t="shared" si="61"/>
        <v>0</v>
      </c>
      <c r="Z88" s="13">
        <f t="shared" si="61"/>
        <v>0</v>
      </c>
      <c r="AA88" s="131">
        <f t="shared" si="61"/>
        <v>2000</v>
      </c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</row>
    <row r="89" spans="1:248" ht="27.75" customHeight="1" thickBot="1" x14ac:dyDescent="0.25">
      <c r="A89" s="362" t="s">
        <v>15</v>
      </c>
      <c r="B89" s="313" t="s">
        <v>23</v>
      </c>
      <c r="C89" s="315" t="s">
        <v>18</v>
      </c>
      <c r="D89" s="451" t="s">
        <v>23</v>
      </c>
      <c r="E89" s="443" t="s">
        <v>69</v>
      </c>
      <c r="F89" s="453" t="s">
        <v>148</v>
      </c>
      <c r="G89" s="570" t="s">
        <v>145</v>
      </c>
      <c r="H89" s="455">
        <v>188723349</v>
      </c>
      <c r="I89" s="457" t="s">
        <v>64</v>
      </c>
      <c r="J89" s="493" t="s">
        <v>149</v>
      </c>
      <c r="K89" s="105" t="s">
        <v>22</v>
      </c>
      <c r="L89" s="166">
        <f>M89+O89</f>
        <v>370</v>
      </c>
      <c r="M89" s="167">
        <v>370</v>
      </c>
      <c r="N89" s="167">
        <v>0</v>
      </c>
      <c r="O89" s="190">
        <v>0</v>
      </c>
      <c r="P89" s="166">
        <f>+Q89+S89</f>
        <v>550</v>
      </c>
      <c r="Q89" s="191">
        <v>550</v>
      </c>
      <c r="R89" s="167">
        <v>0</v>
      </c>
      <c r="S89" s="168">
        <v>0</v>
      </c>
      <c r="T89" s="192">
        <f>U89+W89</f>
        <v>600</v>
      </c>
      <c r="U89" s="45">
        <v>600</v>
      </c>
      <c r="V89" s="45">
        <v>0</v>
      </c>
      <c r="W89" s="193">
        <v>0</v>
      </c>
      <c r="X89" s="192">
        <f>+Y89+AA89</f>
        <v>600</v>
      </c>
      <c r="Y89" s="45">
        <v>600</v>
      </c>
      <c r="Z89" s="45">
        <v>0</v>
      </c>
      <c r="AA89" s="193">
        <v>0</v>
      </c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</row>
    <row r="90" spans="1:248" ht="30.75" customHeight="1" thickBot="1" x14ac:dyDescent="0.25">
      <c r="A90" s="363"/>
      <c r="B90" s="314"/>
      <c r="C90" s="316"/>
      <c r="D90" s="452"/>
      <c r="E90" s="444"/>
      <c r="F90" s="454"/>
      <c r="G90" s="571"/>
      <c r="H90" s="456"/>
      <c r="I90" s="458"/>
      <c r="J90" s="494"/>
      <c r="K90" s="138" t="s">
        <v>11</v>
      </c>
      <c r="L90" s="11">
        <f t="shared" ref="L90:O90" si="62">SUM(L89)</f>
        <v>370</v>
      </c>
      <c r="M90" s="12">
        <f t="shared" si="62"/>
        <v>370</v>
      </c>
      <c r="N90" s="12">
        <f t="shared" si="62"/>
        <v>0</v>
      </c>
      <c r="O90" s="14">
        <f t="shared" si="62"/>
        <v>0</v>
      </c>
      <c r="P90" s="11">
        <f t="shared" ref="P90:AA90" si="63">SUM(P89)</f>
        <v>550</v>
      </c>
      <c r="Q90" s="12">
        <f t="shared" si="63"/>
        <v>550</v>
      </c>
      <c r="R90" s="12">
        <f t="shared" si="63"/>
        <v>0</v>
      </c>
      <c r="S90" s="14">
        <f t="shared" si="63"/>
        <v>0</v>
      </c>
      <c r="T90" s="11">
        <f t="shared" si="63"/>
        <v>600</v>
      </c>
      <c r="U90" s="12">
        <f t="shared" si="63"/>
        <v>600</v>
      </c>
      <c r="V90" s="12">
        <f t="shared" si="63"/>
        <v>0</v>
      </c>
      <c r="W90" s="14">
        <f t="shared" si="63"/>
        <v>0</v>
      </c>
      <c r="X90" s="73">
        <f t="shared" si="63"/>
        <v>600</v>
      </c>
      <c r="Y90" s="13">
        <f t="shared" si="63"/>
        <v>600</v>
      </c>
      <c r="Z90" s="13">
        <f t="shared" si="63"/>
        <v>0</v>
      </c>
      <c r="AA90" s="77">
        <f t="shared" si="63"/>
        <v>0</v>
      </c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</row>
    <row r="91" spans="1:248" ht="19.5" customHeight="1" thickBot="1" x14ac:dyDescent="0.25">
      <c r="A91" s="118" t="s">
        <v>15</v>
      </c>
      <c r="B91" s="59" t="s">
        <v>23</v>
      </c>
      <c r="C91" s="78" t="s">
        <v>18</v>
      </c>
      <c r="D91" s="468" t="s">
        <v>137</v>
      </c>
      <c r="E91" s="468"/>
      <c r="F91" s="468"/>
      <c r="G91" s="468"/>
      <c r="H91" s="468"/>
      <c r="I91" s="468"/>
      <c r="J91" s="468"/>
      <c r="K91" s="469"/>
      <c r="L91" s="134">
        <f t="shared" ref="L91:AA91" si="64">L88+L90</f>
        <v>2153.6</v>
      </c>
      <c r="M91" s="82">
        <f t="shared" si="64"/>
        <v>370</v>
      </c>
      <c r="N91" s="82">
        <f t="shared" si="64"/>
        <v>0</v>
      </c>
      <c r="O91" s="83">
        <f t="shared" si="64"/>
        <v>1783.6</v>
      </c>
      <c r="P91" s="85">
        <f t="shared" si="64"/>
        <v>2517.9</v>
      </c>
      <c r="Q91" s="82">
        <f t="shared" si="64"/>
        <v>550</v>
      </c>
      <c r="R91" s="82">
        <f t="shared" si="64"/>
        <v>0</v>
      </c>
      <c r="S91" s="86">
        <f t="shared" si="64"/>
        <v>1967.9</v>
      </c>
      <c r="T91" s="202">
        <f t="shared" si="64"/>
        <v>2600</v>
      </c>
      <c r="U91" s="203">
        <f t="shared" si="64"/>
        <v>600</v>
      </c>
      <c r="V91" s="203">
        <f t="shared" si="64"/>
        <v>0</v>
      </c>
      <c r="W91" s="204">
        <f t="shared" si="64"/>
        <v>2000</v>
      </c>
      <c r="X91" s="202">
        <f t="shared" si="64"/>
        <v>2600</v>
      </c>
      <c r="Y91" s="203">
        <f t="shared" si="64"/>
        <v>600</v>
      </c>
      <c r="Z91" s="203">
        <f t="shared" si="64"/>
        <v>0</v>
      </c>
      <c r="AA91" s="204">
        <f t="shared" si="64"/>
        <v>2000</v>
      </c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</row>
    <row r="92" spans="1:248" ht="20.25" customHeight="1" thickBot="1" x14ac:dyDescent="0.25">
      <c r="A92" s="118" t="s">
        <v>15</v>
      </c>
      <c r="B92" s="59" t="s">
        <v>23</v>
      </c>
      <c r="C92" s="473" t="s">
        <v>138</v>
      </c>
      <c r="D92" s="473"/>
      <c r="E92" s="473"/>
      <c r="F92" s="473"/>
      <c r="G92" s="473"/>
      <c r="H92" s="473"/>
      <c r="I92" s="473"/>
      <c r="J92" s="474"/>
      <c r="K92" s="475"/>
      <c r="L92" s="79">
        <f>+L91</f>
        <v>2153.6</v>
      </c>
      <c r="M92" s="80">
        <f>M91</f>
        <v>370</v>
      </c>
      <c r="N92" s="80">
        <f>N91</f>
        <v>0</v>
      </c>
      <c r="O92" s="81">
        <f>O91</f>
        <v>1783.6</v>
      </c>
      <c r="P92" s="79">
        <f>+P91</f>
        <v>2517.9</v>
      </c>
      <c r="Q92" s="80">
        <f>Q91</f>
        <v>550</v>
      </c>
      <c r="R92" s="84">
        <f>R91</f>
        <v>0</v>
      </c>
      <c r="S92" s="84">
        <f>S91</f>
        <v>1967.9</v>
      </c>
      <c r="T92" s="208">
        <f>+T91</f>
        <v>2600</v>
      </c>
      <c r="U92" s="80">
        <f t="shared" ref="U92:AA92" si="65">+U91</f>
        <v>600</v>
      </c>
      <c r="V92" s="80">
        <f t="shared" si="65"/>
        <v>0</v>
      </c>
      <c r="W92" s="209">
        <f t="shared" si="65"/>
        <v>2000</v>
      </c>
      <c r="X92" s="208">
        <f t="shared" si="65"/>
        <v>2600</v>
      </c>
      <c r="Y92" s="80">
        <f t="shared" si="65"/>
        <v>600</v>
      </c>
      <c r="Z92" s="80">
        <f t="shared" si="65"/>
        <v>0</v>
      </c>
      <c r="AA92" s="209">
        <f t="shared" si="65"/>
        <v>2000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</row>
    <row r="93" spans="1:248" ht="23.25" customHeight="1" thickBot="1" x14ac:dyDescent="0.25">
      <c r="A93" s="118" t="s">
        <v>15</v>
      </c>
      <c r="B93" s="470" t="s">
        <v>175</v>
      </c>
      <c r="C93" s="470"/>
      <c r="D93" s="470"/>
      <c r="E93" s="470"/>
      <c r="F93" s="470"/>
      <c r="G93" s="470"/>
      <c r="H93" s="470"/>
      <c r="I93" s="470"/>
      <c r="J93" s="471"/>
      <c r="K93" s="472"/>
      <c r="L93" s="135">
        <f>SUM(L84+L92)</f>
        <v>10117.6</v>
      </c>
      <c r="M93" s="120">
        <f>+M92+M84</f>
        <v>8242.4000000000015</v>
      </c>
      <c r="N93" s="120">
        <f>+N92+N84</f>
        <v>5671.3</v>
      </c>
      <c r="O93" s="121">
        <f>+O92+O84</f>
        <v>1875.1999999999998</v>
      </c>
      <c r="P93" s="135">
        <f>SUM(P84+P92)</f>
        <v>13280.599999999999</v>
      </c>
      <c r="Q93" s="120">
        <f>+Q92+Q84</f>
        <v>10381.400000000001</v>
      </c>
      <c r="R93" s="120">
        <f>+R92+R84</f>
        <v>7803.0999999999995</v>
      </c>
      <c r="S93" s="121">
        <f>+S92+S84</f>
        <v>2899.2000000000003</v>
      </c>
      <c r="T93" s="205">
        <f>SUM(T84+T92)</f>
        <v>12781.1</v>
      </c>
      <c r="U93" s="206">
        <f>+U92+U84</f>
        <v>10434.699999999999</v>
      </c>
      <c r="V93" s="206">
        <f>+V92+V84</f>
        <v>7818</v>
      </c>
      <c r="W93" s="207">
        <f>+W92+W84</f>
        <v>2346.4</v>
      </c>
      <c r="X93" s="205">
        <f>SUM(X84+X92)</f>
        <v>12832.3</v>
      </c>
      <c r="Y93" s="206">
        <f>+Y92+Y84</f>
        <v>10463.4</v>
      </c>
      <c r="Z93" s="206">
        <f>+Z92+Z84</f>
        <v>7834.5</v>
      </c>
      <c r="AA93" s="207">
        <f>+AA92+AA84</f>
        <v>2368.9</v>
      </c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</row>
    <row r="94" spans="1:248" ht="15" customHeight="1" x14ac:dyDescent="0.2">
      <c r="A94" s="478" t="s">
        <v>147</v>
      </c>
      <c r="B94" s="478"/>
      <c r="C94" s="478"/>
      <c r="D94" s="478"/>
      <c r="E94" s="478"/>
      <c r="F94" s="478"/>
      <c r="G94" s="478"/>
      <c r="H94" s="478"/>
      <c r="I94" s="478"/>
      <c r="J94" s="478"/>
      <c r="K94" s="478"/>
      <c r="L94" s="478"/>
      <c r="M94" s="478"/>
      <c r="N94" s="478"/>
      <c r="O94" s="478"/>
      <c r="P94" s="478"/>
      <c r="Q94" s="478"/>
      <c r="R94" s="478"/>
      <c r="S94" s="478"/>
      <c r="T94" s="478"/>
      <c r="U94" s="478"/>
      <c r="V94" s="478"/>
      <c r="W94" s="478"/>
      <c r="X94" s="478"/>
      <c r="Y94" s="478"/>
      <c r="Z94" s="478"/>
      <c r="AA94" s="478"/>
    </row>
    <row r="95" spans="1:248" x14ac:dyDescent="0.2">
      <c r="F95" s="3"/>
      <c r="G95" s="21"/>
      <c r="H95" s="21"/>
      <c r="I95" s="21"/>
      <c r="J95" s="21"/>
      <c r="K95" s="2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48" x14ac:dyDescent="0.2">
      <c r="E96" s="21"/>
      <c r="F96" s="21"/>
      <c r="G96" s="27"/>
      <c r="H96" s="21"/>
      <c r="I96" s="23"/>
      <c r="J96" s="23"/>
      <c r="K96" s="23"/>
      <c r="L96" s="1"/>
      <c r="M96" s="21"/>
      <c r="N96" s="21"/>
      <c r="O96" s="21"/>
      <c r="P96" s="1"/>
      <c r="Q96" s="21"/>
      <c r="R96" s="21"/>
      <c r="S96" s="21"/>
      <c r="T96" s="1"/>
      <c r="U96" s="21"/>
      <c r="V96" s="21"/>
      <c r="W96" s="21"/>
      <c r="X96" s="21"/>
      <c r="Y96" s="21"/>
      <c r="Z96" s="23"/>
      <c r="AA96" s="23"/>
    </row>
    <row r="97" spans="3:27" x14ac:dyDescent="0.2">
      <c r="C97" s="22"/>
      <c r="D97" s="22"/>
      <c r="E97" s="21"/>
      <c r="F97" s="21"/>
      <c r="G97" s="21"/>
      <c r="H97" s="21"/>
      <c r="I97" s="459"/>
      <c r="J97" s="459"/>
      <c r="K97" s="45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2"/>
      <c r="Z97" s="459"/>
      <c r="AA97" s="459"/>
    </row>
    <row r="98" spans="3:27" x14ac:dyDescent="0.2">
      <c r="C98" s="22"/>
      <c r="D98" s="22"/>
      <c r="E98" s="21"/>
      <c r="F98" s="21"/>
      <c r="G98" s="21"/>
      <c r="H98" s="21"/>
      <c r="I98" s="459"/>
      <c r="J98" s="459"/>
      <c r="K98" s="459"/>
      <c r="L98" s="2"/>
      <c r="M98" s="22"/>
      <c r="N98" s="22"/>
      <c r="O98" s="22"/>
      <c r="P98" s="2"/>
      <c r="Q98" s="22"/>
      <c r="R98" s="22"/>
      <c r="S98" s="22"/>
      <c r="T98" s="2"/>
      <c r="U98" s="22"/>
      <c r="V98" s="22"/>
      <c r="W98" s="22"/>
      <c r="X98" s="22"/>
      <c r="Y98" s="22"/>
      <c r="Z98" s="459"/>
      <c r="AA98" s="459"/>
    </row>
    <row r="99" spans="3:27" x14ac:dyDescent="0.2">
      <c r="C99" s="22"/>
      <c r="D99" s="22"/>
      <c r="E99" s="21"/>
      <c r="F99" s="21"/>
      <c r="G99" s="21"/>
      <c r="H99" s="22"/>
      <c r="I99" s="22"/>
      <c r="J99" s="22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3:27" x14ac:dyDescent="0.2">
      <c r="C100" s="22"/>
      <c r="D100" s="22"/>
      <c r="E100" s="21"/>
      <c r="F100" s="21"/>
      <c r="G100" s="21"/>
      <c r="H100" s="22"/>
      <c r="I100" s="22"/>
      <c r="J100" s="22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3:27" x14ac:dyDescent="0.2">
      <c r="C101" s="22"/>
      <c r="D101" s="22"/>
      <c r="E101" s="21"/>
      <c r="F101" s="21"/>
      <c r="G101" s="21"/>
      <c r="H101" s="22"/>
      <c r="I101" s="22"/>
      <c r="J101" s="22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3:27" x14ac:dyDescent="0.2">
      <c r="C102" s="22"/>
      <c r="D102" s="22"/>
      <c r="E102" s="21"/>
      <c r="F102" s="21"/>
      <c r="G102" s="21"/>
      <c r="H102" s="22"/>
      <c r="I102" s="22"/>
      <c r="J102" s="22"/>
      <c r="K102" s="28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3:27" x14ac:dyDescent="0.2">
      <c r="C103" s="22"/>
      <c r="D103" s="22"/>
      <c r="E103" s="21"/>
      <c r="F103" s="21"/>
      <c r="G103" s="21"/>
      <c r="H103" s="22"/>
      <c r="I103" s="22"/>
      <c r="J103" s="22"/>
      <c r="K103" s="28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</sheetData>
  <mergeCells count="363"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F34:F36"/>
    <mergeCell ref="G34:G36"/>
    <mergeCell ref="H34:H36"/>
    <mergeCell ref="I34:I36"/>
    <mergeCell ref="G64:G65"/>
    <mergeCell ref="H64:H65"/>
    <mergeCell ref="J68:J69"/>
    <mergeCell ref="J70:J72"/>
    <mergeCell ref="J73:J74"/>
    <mergeCell ref="I64:I65"/>
    <mergeCell ref="F39:F40"/>
    <mergeCell ref="G39:G40"/>
    <mergeCell ref="H39:H40"/>
    <mergeCell ref="I39:I40"/>
    <mergeCell ref="I41:I42"/>
    <mergeCell ref="I51:I52"/>
    <mergeCell ref="J77:J78"/>
    <mergeCell ref="J81:J82"/>
    <mergeCell ref="J87:J88"/>
    <mergeCell ref="J89:J90"/>
    <mergeCell ref="J43:J44"/>
    <mergeCell ref="J45:J46"/>
    <mergeCell ref="J49:J50"/>
    <mergeCell ref="J51:J52"/>
    <mergeCell ref="J53:J54"/>
    <mergeCell ref="J55:J56"/>
    <mergeCell ref="J57:J59"/>
    <mergeCell ref="J60:J61"/>
    <mergeCell ref="J62:J63"/>
    <mergeCell ref="J64:J65"/>
    <mergeCell ref="J75:J76"/>
    <mergeCell ref="J15:J16"/>
    <mergeCell ref="J17:J18"/>
    <mergeCell ref="J19:J20"/>
    <mergeCell ref="J21:J22"/>
    <mergeCell ref="J23:J24"/>
    <mergeCell ref="J25:J27"/>
    <mergeCell ref="J28:J30"/>
    <mergeCell ref="J31:J33"/>
    <mergeCell ref="J66:J67"/>
    <mergeCell ref="J34:J36"/>
    <mergeCell ref="J37:J38"/>
    <mergeCell ref="D47:K47"/>
    <mergeCell ref="F51:F52"/>
    <mergeCell ref="G51:G52"/>
    <mergeCell ref="H51:H52"/>
    <mergeCell ref="F49:F50"/>
    <mergeCell ref="G49:G50"/>
    <mergeCell ref="H49:H50"/>
    <mergeCell ref="I49:I50"/>
    <mergeCell ref="J39:J40"/>
    <mergeCell ref="J41:J42"/>
    <mergeCell ref="I43:I44"/>
    <mergeCell ref="D39:D40"/>
    <mergeCell ref="D60:D61"/>
    <mergeCell ref="U1:AA1"/>
    <mergeCell ref="U3:AA3"/>
    <mergeCell ref="A6:AA6"/>
    <mergeCell ref="Y7:AA7"/>
    <mergeCell ref="D45:D46"/>
    <mergeCell ref="E45:E46"/>
    <mergeCell ref="F45:F46"/>
    <mergeCell ref="G45:G46"/>
    <mergeCell ref="H45:H46"/>
    <mergeCell ref="I45:I46"/>
    <mergeCell ref="D37:D38"/>
    <mergeCell ref="E37:E38"/>
    <mergeCell ref="F37:F38"/>
    <mergeCell ref="G37:G38"/>
    <mergeCell ref="H37:H38"/>
    <mergeCell ref="I37:I38"/>
    <mergeCell ref="D41:D42"/>
    <mergeCell ref="E41:E42"/>
    <mergeCell ref="F41:F42"/>
    <mergeCell ref="D43:D44"/>
    <mergeCell ref="E43:E44"/>
    <mergeCell ref="F43:F44"/>
    <mergeCell ref="G43:G44"/>
    <mergeCell ref="H43:H44"/>
    <mergeCell ref="I97:K97"/>
    <mergeCell ref="Z97:AA97"/>
    <mergeCell ref="I73:I74"/>
    <mergeCell ref="D80:AA80"/>
    <mergeCell ref="H81:H82"/>
    <mergeCell ref="I81:I82"/>
    <mergeCell ref="I98:K98"/>
    <mergeCell ref="Z98:AA98"/>
    <mergeCell ref="D83:K83"/>
    <mergeCell ref="D79:K79"/>
    <mergeCell ref="B93:K93"/>
    <mergeCell ref="D91:K91"/>
    <mergeCell ref="C92:K92"/>
    <mergeCell ref="B85:AA85"/>
    <mergeCell ref="D86:AA86"/>
    <mergeCell ref="H87:H88"/>
    <mergeCell ref="I87:I88"/>
    <mergeCell ref="D73:D74"/>
    <mergeCell ref="E73:E74"/>
    <mergeCell ref="F73:F74"/>
    <mergeCell ref="G73:G74"/>
    <mergeCell ref="H73:H74"/>
    <mergeCell ref="A94:AA94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D68:D69"/>
    <mergeCell ref="E68:E69"/>
    <mergeCell ref="F68:F69"/>
    <mergeCell ref="G68:G69"/>
    <mergeCell ref="H68:H69"/>
    <mergeCell ref="I68:I69"/>
    <mergeCell ref="D70:D72"/>
    <mergeCell ref="F70:F72"/>
    <mergeCell ref="I70:I72"/>
    <mergeCell ref="E70:E72"/>
    <mergeCell ref="G70:G72"/>
    <mergeCell ref="H70:H72"/>
    <mergeCell ref="A87:A88"/>
    <mergeCell ref="B87:B88"/>
    <mergeCell ref="C87:C88"/>
    <mergeCell ref="D87:D88"/>
    <mergeCell ref="E87:E88"/>
    <mergeCell ref="F87:F88"/>
    <mergeCell ref="G87:G88"/>
    <mergeCell ref="A81:A82"/>
    <mergeCell ref="B81:B82"/>
    <mergeCell ref="C81:C82"/>
    <mergeCell ref="D81:D82"/>
    <mergeCell ref="E81:E82"/>
    <mergeCell ref="F81:F82"/>
    <mergeCell ref="G81:G82"/>
    <mergeCell ref="C84:K84"/>
    <mergeCell ref="A73:A74"/>
    <mergeCell ref="B73:B74"/>
    <mergeCell ref="C73:C74"/>
    <mergeCell ref="D62:D63"/>
    <mergeCell ref="E62:E63"/>
    <mergeCell ref="F62:F63"/>
    <mergeCell ref="G62:G63"/>
    <mergeCell ref="H62:H63"/>
    <mergeCell ref="I62:I63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A64:A65"/>
    <mergeCell ref="B64:B65"/>
    <mergeCell ref="C64:C65"/>
    <mergeCell ref="D64:D65"/>
    <mergeCell ref="E64:E65"/>
    <mergeCell ref="F64:F65"/>
    <mergeCell ref="E60:E61"/>
    <mergeCell ref="F60:F61"/>
    <mergeCell ref="G60:G61"/>
    <mergeCell ref="H55:H56"/>
    <mergeCell ref="I55:I56"/>
    <mergeCell ref="H60:H61"/>
    <mergeCell ref="I60:I61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G53:G54"/>
    <mergeCell ref="H53:H54"/>
    <mergeCell ref="G41:G42"/>
    <mergeCell ref="H41:H42"/>
    <mergeCell ref="A43:A44"/>
    <mergeCell ref="B43:B44"/>
    <mergeCell ref="C43:C44"/>
    <mergeCell ref="A45:A46"/>
    <mergeCell ref="B45:B46"/>
    <mergeCell ref="C45:C46"/>
    <mergeCell ref="D48:AA48"/>
    <mergeCell ref="A49:A50"/>
    <mergeCell ref="B49:B50"/>
    <mergeCell ref="C49:C50"/>
    <mergeCell ref="D49:D50"/>
    <mergeCell ref="E49:E50"/>
    <mergeCell ref="I53:I54"/>
    <mergeCell ref="A51:A52"/>
    <mergeCell ref="B51:B52"/>
    <mergeCell ref="C51:C52"/>
    <mergeCell ref="D51:D52"/>
    <mergeCell ref="E51:E52"/>
    <mergeCell ref="A31:A33"/>
    <mergeCell ref="B31:B33"/>
    <mergeCell ref="C31:C33"/>
    <mergeCell ref="D31:D33"/>
    <mergeCell ref="E31:E33"/>
    <mergeCell ref="A34:A36"/>
    <mergeCell ref="B34:B36"/>
    <mergeCell ref="C34:C36"/>
    <mergeCell ref="D34:D36"/>
    <mergeCell ref="E34:E36"/>
    <mergeCell ref="A37:A38"/>
    <mergeCell ref="B37:B38"/>
    <mergeCell ref="C37:C38"/>
    <mergeCell ref="A39:A40"/>
    <mergeCell ref="B39:B40"/>
    <mergeCell ref="C39:C40"/>
    <mergeCell ref="A41:A42"/>
    <mergeCell ref="B41:B42"/>
    <mergeCell ref="C41:C42"/>
    <mergeCell ref="E39:E40"/>
    <mergeCell ref="I8:I10"/>
    <mergeCell ref="D14:AA14"/>
    <mergeCell ref="A11:AA11"/>
    <mergeCell ref="A12:AA12"/>
    <mergeCell ref="C13:AA13"/>
    <mergeCell ref="L8:O8"/>
    <mergeCell ref="P8:S8"/>
    <mergeCell ref="T8:W8"/>
    <mergeCell ref="X8:AA8"/>
    <mergeCell ref="L9:L10"/>
    <mergeCell ref="M9:N9"/>
    <mergeCell ref="AA9:AA10"/>
    <mergeCell ref="O9:O10"/>
    <mergeCell ref="P9:P10"/>
    <mergeCell ref="Q9:R9"/>
    <mergeCell ref="S9:S10"/>
    <mergeCell ref="T9:T10"/>
    <mergeCell ref="J8:J10"/>
    <mergeCell ref="H28:H30"/>
    <mergeCell ref="I28:I30"/>
    <mergeCell ref="F31:F33"/>
    <mergeCell ref="G31:G33"/>
    <mergeCell ref="H31:H33"/>
    <mergeCell ref="D19:D20"/>
    <mergeCell ref="F17:F18"/>
    <mergeCell ref="G17:G18"/>
    <mergeCell ref="H17:H18"/>
    <mergeCell ref="I17:I18"/>
    <mergeCell ref="F25:F27"/>
    <mergeCell ref="G25:G27"/>
    <mergeCell ref="H25:H27"/>
    <mergeCell ref="I25:I27"/>
    <mergeCell ref="I31:I33"/>
    <mergeCell ref="H19:H20"/>
    <mergeCell ref="I19:I20"/>
    <mergeCell ref="E23:E24"/>
    <mergeCell ref="G23:G24"/>
    <mergeCell ref="H23:H24"/>
    <mergeCell ref="I21:I22"/>
    <mergeCell ref="I23:I24"/>
    <mergeCell ref="E21:E22"/>
    <mergeCell ref="G21:G22"/>
    <mergeCell ref="D25:D27"/>
    <mergeCell ref="E25:E27"/>
    <mergeCell ref="A28:A30"/>
    <mergeCell ref="B28:B30"/>
    <mergeCell ref="F19:F20"/>
    <mergeCell ref="G19:G20"/>
    <mergeCell ref="A19:A20"/>
    <mergeCell ref="B19:B20"/>
    <mergeCell ref="C19:C20"/>
    <mergeCell ref="E19:E20"/>
    <mergeCell ref="C28:C30"/>
    <mergeCell ref="D28:D30"/>
    <mergeCell ref="E28:E30"/>
    <mergeCell ref="F28:F30"/>
    <mergeCell ref="G28:G30"/>
    <mergeCell ref="A21:A22"/>
    <mergeCell ref="B21:B22"/>
    <mergeCell ref="C21:C22"/>
    <mergeCell ref="D21:D22"/>
    <mergeCell ref="A23:A24"/>
    <mergeCell ref="B23:B24"/>
    <mergeCell ref="F21:F22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A70:A72"/>
    <mergeCell ref="B70:B72"/>
    <mergeCell ref="C70:C72"/>
    <mergeCell ref="C23:C24"/>
    <mergeCell ref="D23:D24"/>
    <mergeCell ref="A8:A10"/>
    <mergeCell ref="E15:E16"/>
    <mergeCell ref="F15:F16"/>
    <mergeCell ref="G15:G16"/>
    <mergeCell ref="F23:F24"/>
    <mergeCell ref="A15:A16"/>
    <mergeCell ref="A17:A18"/>
    <mergeCell ref="A60:A61"/>
    <mergeCell ref="B60:B61"/>
    <mergeCell ref="C60:C61"/>
    <mergeCell ref="A62:A63"/>
    <mergeCell ref="B62:B63"/>
    <mergeCell ref="C62:C63"/>
    <mergeCell ref="A68:A69"/>
    <mergeCell ref="B68:B69"/>
    <mergeCell ref="C68:C69"/>
    <mergeCell ref="A25:A27"/>
    <mergeCell ref="B25:B27"/>
    <mergeCell ref="C25:C27"/>
    <mergeCell ref="I15:I16"/>
    <mergeCell ref="B4:AA4"/>
    <mergeCell ref="B5:AA5"/>
    <mergeCell ref="K8:K10"/>
    <mergeCell ref="U9:V9"/>
    <mergeCell ref="W9:W10"/>
    <mergeCell ref="X9:X10"/>
    <mergeCell ref="Y9:Z9"/>
    <mergeCell ref="H21:H22"/>
    <mergeCell ref="B15:B16"/>
    <mergeCell ref="C15:C16"/>
    <mergeCell ref="D15:D16"/>
    <mergeCell ref="B17:B18"/>
    <mergeCell ref="C17:C18"/>
    <mergeCell ref="D17:D18"/>
    <mergeCell ref="E17:E18"/>
    <mergeCell ref="B8:B10"/>
    <mergeCell ref="C8:C10"/>
    <mergeCell ref="D8:D10"/>
    <mergeCell ref="E8:E10"/>
    <mergeCell ref="F8:F10"/>
    <mergeCell ref="G8:G10"/>
    <mergeCell ref="H8:H10"/>
    <mergeCell ref="H15:H16"/>
  </mergeCells>
  <pageMargins left="0.39370078740157483" right="0.39370078740157483" top="0.98425196850393704" bottom="0.39370078740157483" header="0.51181102362204722" footer="0.51181102362204722"/>
  <pageSetup paperSize="9" scale="68" firstPageNumber="0" fitToHeight="0" orientation="landscape" r:id="rId1"/>
  <rowBreaks count="2" manualBreakCount="2">
    <brk id="30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J13" sqref="J13"/>
    </sheetView>
  </sheetViews>
  <sheetFormatPr defaultRowHeight="12.75" x14ac:dyDescent="0.2"/>
  <cols>
    <col min="1" max="1" width="3.28515625" style="24" customWidth="1"/>
    <col min="2" max="2" width="3.7109375" style="24" customWidth="1"/>
    <col min="3" max="3" width="14.140625" style="24" customWidth="1"/>
    <col min="4" max="4" width="15.42578125" style="24" customWidth="1"/>
    <col min="5" max="5" width="7" style="24" customWidth="1"/>
    <col min="6" max="6" width="7.7109375" style="24" customWidth="1"/>
    <col min="7" max="7" width="7.85546875" style="24" customWidth="1"/>
    <col min="8" max="8" width="7.7109375" style="24" customWidth="1"/>
    <col min="9" max="9" width="8.140625" style="24" customWidth="1"/>
    <col min="10" max="11" width="7.85546875" style="24" customWidth="1"/>
    <col min="12" max="12" width="7.5703125" style="24" customWidth="1"/>
    <col min="13" max="13" width="7.28515625" style="24" customWidth="1"/>
    <col min="14" max="14" width="7.7109375" style="24" customWidth="1"/>
    <col min="15" max="15" width="7.5703125" style="24" customWidth="1"/>
    <col min="16" max="16" width="7.140625" style="24" customWidth="1"/>
    <col min="17" max="17" width="7.5703125" style="24" customWidth="1"/>
    <col min="18" max="18" width="7.42578125" style="24" customWidth="1"/>
    <col min="19" max="19" width="7.7109375" style="24" customWidth="1"/>
    <col min="20" max="20" width="7.28515625" style="24" customWidth="1"/>
    <col min="21" max="21" width="7.85546875" style="24" customWidth="1"/>
    <col min="22" max="244" width="9.140625" style="24"/>
    <col min="245" max="245" width="3.28515625" style="24" customWidth="1"/>
    <col min="246" max="246" width="2.85546875" style="24" customWidth="1"/>
    <col min="247" max="247" width="10.85546875" style="24" customWidth="1"/>
    <col min="248" max="248" width="10.7109375" style="24" customWidth="1"/>
    <col min="249" max="249" width="19.42578125" style="24" customWidth="1"/>
    <col min="250" max="250" width="7.28515625" style="24" customWidth="1"/>
    <col min="251" max="251" width="7.42578125" style="24" customWidth="1"/>
    <col min="252" max="252" width="6.5703125" style="24" customWidth="1"/>
    <col min="253" max="253" width="5.7109375" style="24" customWidth="1"/>
    <col min="254" max="254" width="7.28515625" style="24" customWidth="1"/>
    <col min="255" max="255" width="7.42578125" style="24" customWidth="1"/>
    <col min="256" max="256" width="6.7109375" style="24" customWidth="1"/>
    <col min="257" max="258" width="6.42578125" style="24" customWidth="1"/>
    <col min="259" max="259" width="7" style="24" customWidth="1"/>
    <col min="260" max="260" width="6.5703125" style="24" customWidth="1"/>
    <col min="261" max="261" width="5.7109375" style="24" customWidth="1"/>
    <col min="262" max="262" width="7.140625" style="24" customWidth="1"/>
    <col min="263" max="263" width="7.42578125" style="24" customWidth="1"/>
    <col min="264" max="264" width="7.28515625" style="24" customWidth="1"/>
    <col min="265" max="265" width="6.140625" style="24" customWidth="1"/>
    <col min="266" max="500" width="9.140625" style="24"/>
    <col min="501" max="501" width="3.28515625" style="24" customWidth="1"/>
    <col min="502" max="502" width="2.85546875" style="24" customWidth="1"/>
    <col min="503" max="503" width="10.85546875" style="24" customWidth="1"/>
    <col min="504" max="504" width="10.7109375" style="24" customWidth="1"/>
    <col min="505" max="505" width="19.42578125" style="24" customWidth="1"/>
    <col min="506" max="506" width="7.28515625" style="24" customWidth="1"/>
    <col min="507" max="507" width="7.42578125" style="24" customWidth="1"/>
    <col min="508" max="508" width="6.5703125" style="24" customWidth="1"/>
    <col min="509" max="509" width="5.7109375" style="24" customWidth="1"/>
    <col min="510" max="510" width="7.28515625" style="24" customWidth="1"/>
    <col min="511" max="511" width="7.42578125" style="24" customWidth="1"/>
    <col min="512" max="512" width="6.7109375" style="24" customWidth="1"/>
    <col min="513" max="514" width="6.42578125" style="24" customWidth="1"/>
    <col min="515" max="515" width="7" style="24" customWidth="1"/>
    <col min="516" max="516" width="6.5703125" style="24" customWidth="1"/>
    <col min="517" max="517" width="5.7109375" style="24" customWidth="1"/>
    <col min="518" max="518" width="7.140625" style="24" customWidth="1"/>
    <col min="519" max="519" width="7.42578125" style="24" customWidth="1"/>
    <col min="520" max="520" width="7.28515625" style="24" customWidth="1"/>
    <col min="521" max="521" width="6.140625" style="24" customWidth="1"/>
    <col min="522" max="756" width="9.140625" style="24"/>
    <col min="757" max="757" width="3.28515625" style="24" customWidth="1"/>
    <col min="758" max="758" width="2.85546875" style="24" customWidth="1"/>
    <col min="759" max="759" width="10.85546875" style="24" customWidth="1"/>
    <col min="760" max="760" width="10.7109375" style="24" customWidth="1"/>
    <col min="761" max="761" width="19.42578125" style="24" customWidth="1"/>
    <col min="762" max="762" width="7.28515625" style="24" customWidth="1"/>
    <col min="763" max="763" width="7.42578125" style="24" customWidth="1"/>
    <col min="764" max="764" width="6.5703125" style="24" customWidth="1"/>
    <col min="765" max="765" width="5.7109375" style="24" customWidth="1"/>
    <col min="766" max="766" width="7.28515625" style="24" customWidth="1"/>
    <col min="767" max="767" width="7.42578125" style="24" customWidth="1"/>
    <col min="768" max="768" width="6.7109375" style="24" customWidth="1"/>
    <col min="769" max="770" width="6.42578125" style="24" customWidth="1"/>
    <col min="771" max="771" width="7" style="24" customWidth="1"/>
    <col min="772" max="772" width="6.5703125" style="24" customWidth="1"/>
    <col min="773" max="773" width="5.7109375" style="24" customWidth="1"/>
    <col min="774" max="774" width="7.140625" style="24" customWidth="1"/>
    <col min="775" max="775" width="7.42578125" style="24" customWidth="1"/>
    <col min="776" max="776" width="7.28515625" style="24" customWidth="1"/>
    <col min="777" max="777" width="6.140625" style="24" customWidth="1"/>
    <col min="778" max="1012" width="9.140625" style="24"/>
    <col min="1013" max="1013" width="3.28515625" style="24" customWidth="1"/>
    <col min="1014" max="1014" width="2.85546875" style="24" customWidth="1"/>
    <col min="1015" max="1015" width="10.85546875" style="24" customWidth="1"/>
    <col min="1016" max="1016" width="10.7109375" style="24" customWidth="1"/>
    <col min="1017" max="1017" width="19.42578125" style="24" customWidth="1"/>
    <col min="1018" max="1018" width="7.28515625" style="24" customWidth="1"/>
    <col min="1019" max="1019" width="7.42578125" style="24" customWidth="1"/>
    <col min="1020" max="1020" width="6.5703125" style="24" customWidth="1"/>
    <col min="1021" max="1021" width="5.7109375" style="24" customWidth="1"/>
    <col min="1022" max="1022" width="7.28515625" style="24" customWidth="1"/>
    <col min="1023" max="1023" width="7.42578125" style="24" customWidth="1"/>
    <col min="1024" max="1024" width="6.7109375" style="24" customWidth="1"/>
    <col min="1025" max="1026" width="6.42578125" style="24" customWidth="1"/>
    <col min="1027" max="1027" width="7" style="24" customWidth="1"/>
    <col min="1028" max="1028" width="6.5703125" style="24" customWidth="1"/>
    <col min="1029" max="1029" width="5.7109375" style="24" customWidth="1"/>
    <col min="1030" max="1030" width="7.140625" style="24" customWidth="1"/>
    <col min="1031" max="1031" width="7.42578125" style="24" customWidth="1"/>
    <col min="1032" max="1032" width="7.28515625" style="24" customWidth="1"/>
    <col min="1033" max="1033" width="6.140625" style="24" customWidth="1"/>
    <col min="1034" max="1268" width="9.140625" style="24"/>
    <col min="1269" max="1269" width="3.28515625" style="24" customWidth="1"/>
    <col min="1270" max="1270" width="2.85546875" style="24" customWidth="1"/>
    <col min="1271" max="1271" width="10.85546875" style="24" customWidth="1"/>
    <col min="1272" max="1272" width="10.7109375" style="24" customWidth="1"/>
    <col min="1273" max="1273" width="19.42578125" style="24" customWidth="1"/>
    <col min="1274" max="1274" width="7.28515625" style="24" customWidth="1"/>
    <col min="1275" max="1275" width="7.42578125" style="24" customWidth="1"/>
    <col min="1276" max="1276" width="6.5703125" style="24" customWidth="1"/>
    <col min="1277" max="1277" width="5.7109375" style="24" customWidth="1"/>
    <col min="1278" max="1278" width="7.28515625" style="24" customWidth="1"/>
    <col min="1279" max="1279" width="7.42578125" style="24" customWidth="1"/>
    <col min="1280" max="1280" width="6.7109375" style="24" customWidth="1"/>
    <col min="1281" max="1282" width="6.42578125" style="24" customWidth="1"/>
    <col min="1283" max="1283" width="7" style="24" customWidth="1"/>
    <col min="1284" max="1284" width="6.5703125" style="24" customWidth="1"/>
    <col min="1285" max="1285" width="5.7109375" style="24" customWidth="1"/>
    <col min="1286" max="1286" width="7.140625" style="24" customWidth="1"/>
    <col min="1287" max="1287" width="7.42578125" style="24" customWidth="1"/>
    <col min="1288" max="1288" width="7.28515625" style="24" customWidth="1"/>
    <col min="1289" max="1289" width="6.140625" style="24" customWidth="1"/>
    <col min="1290" max="1524" width="9.140625" style="24"/>
    <col min="1525" max="1525" width="3.28515625" style="24" customWidth="1"/>
    <col min="1526" max="1526" width="2.85546875" style="24" customWidth="1"/>
    <col min="1527" max="1527" width="10.85546875" style="24" customWidth="1"/>
    <col min="1528" max="1528" width="10.7109375" style="24" customWidth="1"/>
    <col min="1529" max="1529" width="19.42578125" style="24" customWidth="1"/>
    <col min="1530" max="1530" width="7.28515625" style="24" customWidth="1"/>
    <col min="1531" max="1531" width="7.42578125" style="24" customWidth="1"/>
    <col min="1532" max="1532" width="6.5703125" style="24" customWidth="1"/>
    <col min="1533" max="1533" width="5.7109375" style="24" customWidth="1"/>
    <col min="1534" max="1534" width="7.28515625" style="24" customWidth="1"/>
    <col min="1535" max="1535" width="7.42578125" style="24" customWidth="1"/>
    <col min="1536" max="1536" width="6.7109375" style="24" customWidth="1"/>
    <col min="1537" max="1538" width="6.42578125" style="24" customWidth="1"/>
    <col min="1539" max="1539" width="7" style="24" customWidth="1"/>
    <col min="1540" max="1540" width="6.5703125" style="24" customWidth="1"/>
    <col min="1541" max="1541" width="5.7109375" style="24" customWidth="1"/>
    <col min="1542" max="1542" width="7.140625" style="24" customWidth="1"/>
    <col min="1543" max="1543" width="7.42578125" style="24" customWidth="1"/>
    <col min="1544" max="1544" width="7.28515625" style="24" customWidth="1"/>
    <col min="1545" max="1545" width="6.140625" style="24" customWidth="1"/>
    <col min="1546" max="1780" width="9.140625" style="24"/>
    <col min="1781" max="1781" width="3.28515625" style="24" customWidth="1"/>
    <col min="1782" max="1782" width="2.85546875" style="24" customWidth="1"/>
    <col min="1783" max="1783" width="10.85546875" style="24" customWidth="1"/>
    <col min="1784" max="1784" width="10.7109375" style="24" customWidth="1"/>
    <col min="1785" max="1785" width="19.42578125" style="24" customWidth="1"/>
    <col min="1786" max="1786" width="7.28515625" style="24" customWidth="1"/>
    <col min="1787" max="1787" width="7.42578125" style="24" customWidth="1"/>
    <col min="1788" max="1788" width="6.5703125" style="24" customWidth="1"/>
    <col min="1789" max="1789" width="5.7109375" style="24" customWidth="1"/>
    <col min="1790" max="1790" width="7.28515625" style="24" customWidth="1"/>
    <col min="1791" max="1791" width="7.42578125" style="24" customWidth="1"/>
    <col min="1792" max="1792" width="6.7109375" style="24" customWidth="1"/>
    <col min="1793" max="1794" width="6.42578125" style="24" customWidth="1"/>
    <col min="1795" max="1795" width="7" style="24" customWidth="1"/>
    <col min="1796" max="1796" width="6.5703125" style="24" customWidth="1"/>
    <col min="1797" max="1797" width="5.7109375" style="24" customWidth="1"/>
    <col min="1798" max="1798" width="7.140625" style="24" customWidth="1"/>
    <col min="1799" max="1799" width="7.42578125" style="24" customWidth="1"/>
    <col min="1800" max="1800" width="7.28515625" style="24" customWidth="1"/>
    <col min="1801" max="1801" width="6.140625" style="24" customWidth="1"/>
    <col min="1802" max="2036" width="9.140625" style="24"/>
    <col min="2037" max="2037" width="3.28515625" style="24" customWidth="1"/>
    <col min="2038" max="2038" width="2.85546875" style="24" customWidth="1"/>
    <col min="2039" max="2039" width="10.85546875" style="24" customWidth="1"/>
    <col min="2040" max="2040" width="10.7109375" style="24" customWidth="1"/>
    <col min="2041" max="2041" width="19.42578125" style="24" customWidth="1"/>
    <col min="2042" max="2042" width="7.28515625" style="24" customWidth="1"/>
    <col min="2043" max="2043" width="7.42578125" style="24" customWidth="1"/>
    <col min="2044" max="2044" width="6.5703125" style="24" customWidth="1"/>
    <col min="2045" max="2045" width="5.7109375" style="24" customWidth="1"/>
    <col min="2046" max="2046" width="7.28515625" style="24" customWidth="1"/>
    <col min="2047" max="2047" width="7.42578125" style="24" customWidth="1"/>
    <col min="2048" max="2048" width="6.7109375" style="24" customWidth="1"/>
    <col min="2049" max="2050" width="6.42578125" style="24" customWidth="1"/>
    <col min="2051" max="2051" width="7" style="24" customWidth="1"/>
    <col min="2052" max="2052" width="6.5703125" style="24" customWidth="1"/>
    <col min="2053" max="2053" width="5.7109375" style="24" customWidth="1"/>
    <col min="2054" max="2054" width="7.140625" style="24" customWidth="1"/>
    <col min="2055" max="2055" width="7.42578125" style="24" customWidth="1"/>
    <col min="2056" max="2056" width="7.28515625" style="24" customWidth="1"/>
    <col min="2057" max="2057" width="6.140625" style="24" customWidth="1"/>
    <col min="2058" max="2292" width="9.140625" style="24"/>
    <col min="2293" max="2293" width="3.28515625" style="24" customWidth="1"/>
    <col min="2294" max="2294" width="2.85546875" style="24" customWidth="1"/>
    <col min="2295" max="2295" width="10.85546875" style="24" customWidth="1"/>
    <col min="2296" max="2296" width="10.7109375" style="24" customWidth="1"/>
    <col min="2297" max="2297" width="19.42578125" style="24" customWidth="1"/>
    <col min="2298" max="2298" width="7.28515625" style="24" customWidth="1"/>
    <col min="2299" max="2299" width="7.42578125" style="24" customWidth="1"/>
    <col min="2300" max="2300" width="6.5703125" style="24" customWidth="1"/>
    <col min="2301" max="2301" width="5.7109375" style="24" customWidth="1"/>
    <col min="2302" max="2302" width="7.28515625" style="24" customWidth="1"/>
    <col min="2303" max="2303" width="7.42578125" style="24" customWidth="1"/>
    <col min="2304" max="2304" width="6.7109375" style="24" customWidth="1"/>
    <col min="2305" max="2306" width="6.42578125" style="24" customWidth="1"/>
    <col min="2307" max="2307" width="7" style="24" customWidth="1"/>
    <col min="2308" max="2308" width="6.5703125" style="24" customWidth="1"/>
    <col min="2309" max="2309" width="5.7109375" style="24" customWidth="1"/>
    <col min="2310" max="2310" width="7.140625" style="24" customWidth="1"/>
    <col min="2311" max="2311" width="7.42578125" style="24" customWidth="1"/>
    <col min="2312" max="2312" width="7.28515625" style="24" customWidth="1"/>
    <col min="2313" max="2313" width="6.140625" style="24" customWidth="1"/>
    <col min="2314" max="2548" width="9.140625" style="24"/>
    <col min="2549" max="2549" width="3.28515625" style="24" customWidth="1"/>
    <col min="2550" max="2550" width="2.85546875" style="24" customWidth="1"/>
    <col min="2551" max="2551" width="10.85546875" style="24" customWidth="1"/>
    <col min="2552" max="2552" width="10.7109375" style="24" customWidth="1"/>
    <col min="2553" max="2553" width="19.42578125" style="24" customWidth="1"/>
    <col min="2554" max="2554" width="7.28515625" style="24" customWidth="1"/>
    <col min="2555" max="2555" width="7.42578125" style="24" customWidth="1"/>
    <col min="2556" max="2556" width="6.5703125" style="24" customWidth="1"/>
    <col min="2557" max="2557" width="5.7109375" style="24" customWidth="1"/>
    <col min="2558" max="2558" width="7.28515625" style="24" customWidth="1"/>
    <col min="2559" max="2559" width="7.42578125" style="24" customWidth="1"/>
    <col min="2560" max="2560" width="6.7109375" style="24" customWidth="1"/>
    <col min="2561" max="2562" width="6.42578125" style="24" customWidth="1"/>
    <col min="2563" max="2563" width="7" style="24" customWidth="1"/>
    <col min="2564" max="2564" width="6.5703125" style="24" customWidth="1"/>
    <col min="2565" max="2565" width="5.7109375" style="24" customWidth="1"/>
    <col min="2566" max="2566" width="7.140625" style="24" customWidth="1"/>
    <col min="2567" max="2567" width="7.42578125" style="24" customWidth="1"/>
    <col min="2568" max="2568" width="7.28515625" style="24" customWidth="1"/>
    <col min="2569" max="2569" width="6.140625" style="24" customWidth="1"/>
    <col min="2570" max="2804" width="9.140625" style="24"/>
    <col min="2805" max="2805" width="3.28515625" style="24" customWidth="1"/>
    <col min="2806" max="2806" width="2.85546875" style="24" customWidth="1"/>
    <col min="2807" max="2807" width="10.85546875" style="24" customWidth="1"/>
    <col min="2808" max="2808" width="10.7109375" style="24" customWidth="1"/>
    <col min="2809" max="2809" width="19.42578125" style="24" customWidth="1"/>
    <col min="2810" max="2810" width="7.28515625" style="24" customWidth="1"/>
    <col min="2811" max="2811" width="7.42578125" style="24" customWidth="1"/>
    <col min="2812" max="2812" width="6.5703125" style="24" customWidth="1"/>
    <col min="2813" max="2813" width="5.7109375" style="24" customWidth="1"/>
    <col min="2814" max="2814" width="7.28515625" style="24" customWidth="1"/>
    <col min="2815" max="2815" width="7.42578125" style="24" customWidth="1"/>
    <col min="2816" max="2816" width="6.7109375" style="24" customWidth="1"/>
    <col min="2817" max="2818" width="6.42578125" style="24" customWidth="1"/>
    <col min="2819" max="2819" width="7" style="24" customWidth="1"/>
    <col min="2820" max="2820" width="6.5703125" style="24" customWidth="1"/>
    <col min="2821" max="2821" width="5.7109375" style="24" customWidth="1"/>
    <col min="2822" max="2822" width="7.140625" style="24" customWidth="1"/>
    <col min="2823" max="2823" width="7.42578125" style="24" customWidth="1"/>
    <col min="2824" max="2824" width="7.28515625" style="24" customWidth="1"/>
    <col min="2825" max="2825" width="6.140625" style="24" customWidth="1"/>
    <col min="2826" max="3060" width="9.140625" style="24"/>
    <col min="3061" max="3061" width="3.28515625" style="24" customWidth="1"/>
    <col min="3062" max="3062" width="2.85546875" style="24" customWidth="1"/>
    <col min="3063" max="3063" width="10.85546875" style="24" customWidth="1"/>
    <col min="3064" max="3064" width="10.7109375" style="24" customWidth="1"/>
    <col min="3065" max="3065" width="19.42578125" style="24" customWidth="1"/>
    <col min="3066" max="3066" width="7.28515625" style="24" customWidth="1"/>
    <col min="3067" max="3067" width="7.42578125" style="24" customWidth="1"/>
    <col min="3068" max="3068" width="6.5703125" style="24" customWidth="1"/>
    <col min="3069" max="3069" width="5.7109375" style="24" customWidth="1"/>
    <col min="3070" max="3070" width="7.28515625" style="24" customWidth="1"/>
    <col min="3071" max="3071" width="7.42578125" style="24" customWidth="1"/>
    <col min="3072" max="3072" width="6.7109375" style="24" customWidth="1"/>
    <col min="3073" max="3074" width="6.42578125" style="24" customWidth="1"/>
    <col min="3075" max="3075" width="7" style="24" customWidth="1"/>
    <col min="3076" max="3076" width="6.5703125" style="24" customWidth="1"/>
    <col min="3077" max="3077" width="5.7109375" style="24" customWidth="1"/>
    <col min="3078" max="3078" width="7.140625" style="24" customWidth="1"/>
    <col min="3079" max="3079" width="7.42578125" style="24" customWidth="1"/>
    <col min="3080" max="3080" width="7.28515625" style="24" customWidth="1"/>
    <col min="3081" max="3081" width="6.140625" style="24" customWidth="1"/>
    <col min="3082" max="3316" width="9.140625" style="24"/>
    <col min="3317" max="3317" width="3.28515625" style="24" customWidth="1"/>
    <col min="3318" max="3318" width="2.85546875" style="24" customWidth="1"/>
    <col min="3319" max="3319" width="10.85546875" style="24" customWidth="1"/>
    <col min="3320" max="3320" width="10.7109375" style="24" customWidth="1"/>
    <col min="3321" max="3321" width="19.42578125" style="24" customWidth="1"/>
    <col min="3322" max="3322" width="7.28515625" style="24" customWidth="1"/>
    <col min="3323" max="3323" width="7.42578125" style="24" customWidth="1"/>
    <col min="3324" max="3324" width="6.5703125" style="24" customWidth="1"/>
    <col min="3325" max="3325" width="5.7109375" style="24" customWidth="1"/>
    <col min="3326" max="3326" width="7.28515625" style="24" customWidth="1"/>
    <col min="3327" max="3327" width="7.42578125" style="24" customWidth="1"/>
    <col min="3328" max="3328" width="6.7109375" style="24" customWidth="1"/>
    <col min="3329" max="3330" width="6.42578125" style="24" customWidth="1"/>
    <col min="3331" max="3331" width="7" style="24" customWidth="1"/>
    <col min="3332" max="3332" width="6.5703125" style="24" customWidth="1"/>
    <col min="3333" max="3333" width="5.7109375" style="24" customWidth="1"/>
    <col min="3334" max="3334" width="7.140625" style="24" customWidth="1"/>
    <col min="3335" max="3335" width="7.42578125" style="24" customWidth="1"/>
    <col min="3336" max="3336" width="7.28515625" style="24" customWidth="1"/>
    <col min="3337" max="3337" width="6.140625" style="24" customWidth="1"/>
    <col min="3338" max="3572" width="9.140625" style="24"/>
    <col min="3573" max="3573" width="3.28515625" style="24" customWidth="1"/>
    <col min="3574" max="3574" width="2.85546875" style="24" customWidth="1"/>
    <col min="3575" max="3575" width="10.85546875" style="24" customWidth="1"/>
    <col min="3576" max="3576" width="10.7109375" style="24" customWidth="1"/>
    <col min="3577" max="3577" width="19.42578125" style="24" customWidth="1"/>
    <col min="3578" max="3578" width="7.28515625" style="24" customWidth="1"/>
    <col min="3579" max="3579" width="7.42578125" style="24" customWidth="1"/>
    <col min="3580" max="3580" width="6.5703125" style="24" customWidth="1"/>
    <col min="3581" max="3581" width="5.7109375" style="24" customWidth="1"/>
    <col min="3582" max="3582" width="7.28515625" style="24" customWidth="1"/>
    <col min="3583" max="3583" width="7.42578125" style="24" customWidth="1"/>
    <col min="3584" max="3584" width="6.7109375" style="24" customWidth="1"/>
    <col min="3585" max="3586" width="6.42578125" style="24" customWidth="1"/>
    <col min="3587" max="3587" width="7" style="24" customWidth="1"/>
    <col min="3588" max="3588" width="6.5703125" style="24" customWidth="1"/>
    <col min="3589" max="3589" width="5.7109375" style="24" customWidth="1"/>
    <col min="3590" max="3590" width="7.140625" style="24" customWidth="1"/>
    <col min="3591" max="3591" width="7.42578125" style="24" customWidth="1"/>
    <col min="3592" max="3592" width="7.28515625" style="24" customWidth="1"/>
    <col min="3593" max="3593" width="6.140625" style="24" customWidth="1"/>
    <col min="3594" max="3828" width="9.140625" style="24"/>
    <col min="3829" max="3829" width="3.28515625" style="24" customWidth="1"/>
    <col min="3830" max="3830" width="2.85546875" style="24" customWidth="1"/>
    <col min="3831" max="3831" width="10.85546875" style="24" customWidth="1"/>
    <col min="3832" max="3832" width="10.7109375" style="24" customWidth="1"/>
    <col min="3833" max="3833" width="19.42578125" style="24" customWidth="1"/>
    <col min="3834" max="3834" width="7.28515625" style="24" customWidth="1"/>
    <col min="3835" max="3835" width="7.42578125" style="24" customWidth="1"/>
    <col min="3836" max="3836" width="6.5703125" style="24" customWidth="1"/>
    <col min="3837" max="3837" width="5.7109375" style="24" customWidth="1"/>
    <col min="3838" max="3838" width="7.28515625" style="24" customWidth="1"/>
    <col min="3839" max="3839" width="7.42578125" style="24" customWidth="1"/>
    <col min="3840" max="3840" width="6.7109375" style="24" customWidth="1"/>
    <col min="3841" max="3842" width="6.42578125" style="24" customWidth="1"/>
    <col min="3843" max="3843" width="7" style="24" customWidth="1"/>
    <col min="3844" max="3844" width="6.5703125" style="24" customWidth="1"/>
    <col min="3845" max="3845" width="5.7109375" style="24" customWidth="1"/>
    <col min="3846" max="3846" width="7.140625" style="24" customWidth="1"/>
    <col min="3847" max="3847" width="7.42578125" style="24" customWidth="1"/>
    <col min="3848" max="3848" width="7.28515625" style="24" customWidth="1"/>
    <col min="3849" max="3849" width="6.140625" style="24" customWidth="1"/>
    <col min="3850" max="4084" width="9.140625" style="24"/>
    <col min="4085" max="4085" width="3.28515625" style="24" customWidth="1"/>
    <col min="4086" max="4086" width="2.85546875" style="24" customWidth="1"/>
    <col min="4087" max="4087" width="10.85546875" style="24" customWidth="1"/>
    <col min="4088" max="4088" width="10.7109375" style="24" customWidth="1"/>
    <col min="4089" max="4089" width="19.42578125" style="24" customWidth="1"/>
    <col min="4090" max="4090" width="7.28515625" style="24" customWidth="1"/>
    <col min="4091" max="4091" width="7.42578125" style="24" customWidth="1"/>
    <col min="4092" max="4092" width="6.5703125" style="24" customWidth="1"/>
    <col min="4093" max="4093" width="5.7109375" style="24" customWidth="1"/>
    <col min="4094" max="4094" width="7.28515625" style="24" customWidth="1"/>
    <col min="4095" max="4095" width="7.42578125" style="24" customWidth="1"/>
    <col min="4096" max="4096" width="6.7109375" style="24" customWidth="1"/>
    <col min="4097" max="4098" width="6.42578125" style="24" customWidth="1"/>
    <col min="4099" max="4099" width="7" style="24" customWidth="1"/>
    <col min="4100" max="4100" width="6.5703125" style="24" customWidth="1"/>
    <col min="4101" max="4101" width="5.7109375" style="24" customWidth="1"/>
    <col min="4102" max="4102" width="7.140625" style="24" customWidth="1"/>
    <col min="4103" max="4103" width="7.42578125" style="24" customWidth="1"/>
    <col min="4104" max="4104" width="7.28515625" style="24" customWidth="1"/>
    <col min="4105" max="4105" width="6.140625" style="24" customWidth="1"/>
    <col min="4106" max="4340" width="9.140625" style="24"/>
    <col min="4341" max="4341" width="3.28515625" style="24" customWidth="1"/>
    <col min="4342" max="4342" width="2.85546875" style="24" customWidth="1"/>
    <col min="4343" max="4343" width="10.85546875" style="24" customWidth="1"/>
    <col min="4344" max="4344" width="10.7109375" style="24" customWidth="1"/>
    <col min="4345" max="4345" width="19.42578125" style="24" customWidth="1"/>
    <col min="4346" max="4346" width="7.28515625" style="24" customWidth="1"/>
    <col min="4347" max="4347" width="7.42578125" style="24" customWidth="1"/>
    <col min="4348" max="4348" width="6.5703125" style="24" customWidth="1"/>
    <col min="4349" max="4349" width="5.7109375" style="24" customWidth="1"/>
    <col min="4350" max="4350" width="7.28515625" style="24" customWidth="1"/>
    <col min="4351" max="4351" width="7.42578125" style="24" customWidth="1"/>
    <col min="4352" max="4352" width="6.7109375" style="24" customWidth="1"/>
    <col min="4353" max="4354" width="6.42578125" style="24" customWidth="1"/>
    <col min="4355" max="4355" width="7" style="24" customWidth="1"/>
    <col min="4356" max="4356" width="6.5703125" style="24" customWidth="1"/>
    <col min="4357" max="4357" width="5.7109375" style="24" customWidth="1"/>
    <col min="4358" max="4358" width="7.140625" style="24" customWidth="1"/>
    <col min="4359" max="4359" width="7.42578125" style="24" customWidth="1"/>
    <col min="4360" max="4360" width="7.28515625" style="24" customWidth="1"/>
    <col min="4361" max="4361" width="6.140625" style="24" customWidth="1"/>
    <col min="4362" max="4596" width="9.140625" style="24"/>
    <col min="4597" max="4597" width="3.28515625" style="24" customWidth="1"/>
    <col min="4598" max="4598" width="2.85546875" style="24" customWidth="1"/>
    <col min="4599" max="4599" width="10.85546875" style="24" customWidth="1"/>
    <col min="4600" max="4600" width="10.7109375" style="24" customWidth="1"/>
    <col min="4601" max="4601" width="19.42578125" style="24" customWidth="1"/>
    <col min="4602" max="4602" width="7.28515625" style="24" customWidth="1"/>
    <col min="4603" max="4603" width="7.42578125" style="24" customWidth="1"/>
    <col min="4604" max="4604" width="6.5703125" style="24" customWidth="1"/>
    <col min="4605" max="4605" width="5.7109375" style="24" customWidth="1"/>
    <col min="4606" max="4606" width="7.28515625" style="24" customWidth="1"/>
    <col min="4607" max="4607" width="7.42578125" style="24" customWidth="1"/>
    <col min="4608" max="4608" width="6.7109375" style="24" customWidth="1"/>
    <col min="4609" max="4610" width="6.42578125" style="24" customWidth="1"/>
    <col min="4611" max="4611" width="7" style="24" customWidth="1"/>
    <col min="4612" max="4612" width="6.5703125" style="24" customWidth="1"/>
    <col min="4613" max="4613" width="5.7109375" style="24" customWidth="1"/>
    <col min="4614" max="4614" width="7.140625" style="24" customWidth="1"/>
    <col min="4615" max="4615" width="7.42578125" style="24" customWidth="1"/>
    <col min="4616" max="4616" width="7.28515625" style="24" customWidth="1"/>
    <col min="4617" max="4617" width="6.140625" style="24" customWidth="1"/>
    <col min="4618" max="4852" width="9.140625" style="24"/>
    <col min="4853" max="4853" width="3.28515625" style="24" customWidth="1"/>
    <col min="4854" max="4854" width="2.85546875" style="24" customWidth="1"/>
    <col min="4855" max="4855" width="10.85546875" style="24" customWidth="1"/>
    <col min="4856" max="4856" width="10.7109375" style="24" customWidth="1"/>
    <col min="4857" max="4857" width="19.42578125" style="24" customWidth="1"/>
    <col min="4858" max="4858" width="7.28515625" style="24" customWidth="1"/>
    <col min="4859" max="4859" width="7.42578125" style="24" customWidth="1"/>
    <col min="4860" max="4860" width="6.5703125" style="24" customWidth="1"/>
    <col min="4861" max="4861" width="5.7109375" style="24" customWidth="1"/>
    <col min="4862" max="4862" width="7.28515625" style="24" customWidth="1"/>
    <col min="4863" max="4863" width="7.42578125" style="24" customWidth="1"/>
    <col min="4864" max="4864" width="6.7109375" style="24" customWidth="1"/>
    <col min="4865" max="4866" width="6.42578125" style="24" customWidth="1"/>
    <col min="4867" max="4867" width="7" style="24" customWidth="1"/>
    <col min="4868" max="4868" width="6.5703125" style="24" customWidth="1"/>
    <col min="4869" max="4869" width="5.7109375" style="24" customWidth="1"/>
    <col min="4870" max="4870" width="7.140625" style="24" customWidth="1"/>
    <col min="4871" max="4871" width="7.42578125" style="24" customWidth="1"/>
    <col min="4872" max="4872" width="7.28515625" style="24" customWidth="1"/>
    <col min="4873" max="4873" width="6.140625" style="24" customWidth="1"/>
    <col min="4874" max="5108" width="9.140625" style="24"/>
    <col min="5109" max="5109" width="3.28515625" style="24" customWidth="1"/>
    <col min="5110" max="5110" width="2.85546875" style="24" customWidth="1"/>
    <col min="5111" max="5111" width="10.85546875" style="24" customWidth="1"/>
    <col min="5112" max="5112" width="10.7109375" style="24" customWidth="1"/>
    <col min="5113" max="5113" width="19.42578125" style="24" customWidth="1"/>
    <col min="5114" max="5114" width="7.28515625" style="24" customWidth="1"/>
    <col min="5115" max="5115" width="7.42578125" style="24" customWidth="1"/>
    <col min="5116" max="5116" width="6.5703125" style="24" customWidth="1"/>
    <col min="5117" max="5117" width="5.7109375" style="24" customWidth="1"/>
    <col min="5118" max="5118" width="7.28515625" style="24" customWidth="1"/>
    <col min="5119" max="5119" width="7.42578125" style="24" customWidth="1"/>
    <col min="5120" max="5120" width="6.7109375" style="24" customWidth="1"/>
    <col min="5121" max="5122" width="6.42578125" style="24" customWidth="1"/>
    <col min="5123" max="5123" width="7" style="24" customWidth="1"/>
    <col min="5124" max="5124" width="6.5703125" style="24" customWidth="1"/>
    <col min="5125" max="5125" width="5.7109375" style="24" customWidth="1"/>
    <col min="5126" max="5126" width="7.140625" style="24" customWidth="1"/>
    <col min="5127" max="5127" width="7.42578125" style="24" customWidth="1"/>
    <col min="5128" max="5128" width="7.28515625" style="24" customWidth="1"/>
    <col min="5129" max="5129" width="6.140625" style="24" customWidth="1"/>
    <col min="5130" max="5364" width="9.140625" style="24"/>
    <col min="5365" max="5365" width="3.28515625" style="24" customWidth="1"/>
    <col min="5366" max="5366" width="2.85546875" style="24" customWidth="1"/>
    <col min="5367" max="5367" width="10.85546875" style="24" customWidth="1"/>
    <col min="5368" max="5368" width="10.7109375" style="24" customWidth="1"/>
    <col min="5369" max="5369" width="19.42578125" style="24" customWidth="1"/>
    <col min="5370" max="5370" width="7.28515625" style="24" customWidth="1"/>
    <col min="5371" max="5371" width="7.42578125" style="24" customWidth="1"/>
    <col min="5372" max="5372" width="6.5703125" style="24" customWidth="1"/>
    <col min="5373" max="5373" width="5.7109375" style="24" customWidth="1"/>
    <col min="5374" max="5374" width="7.28515625" style="24" customWidth="1"/>
    <col min="5375" max="5375" width="7.42578125" style="24" customWidth="1"/>
    <col min="5376" max="5376" width="6.7109375" style="24" customWidth="1"/>
    <col min="5377" max="5378" width="6.42578125" style="24" customWidth="1"/>
    <col min="5379" max="5379" width="7" style="24" customWidth="1"/>
    <col min="5380" max="5380" width="6.5703125" style="24" customWidth="1"/>
    <col min="5381" max="5381" width="5.7109375" style="24" customWidth="1"/>
    <col min="5382" max="5382" width="7.140625" style="24" customWidth="1"/>
    <col min="5383" max="5383" width="7.42578125" style="24" customWidth="1"/>
    <col min="5384" max="5384" width="7.28515625" style="24" customWidth="1"/>
    <col min="5385" max="5385" width="6.140625" style="24" customWidth="1"/>
    <col min="5386" max="5620" width="9.140625" style="24"/>
    <col min="5621" max="5621" width="3.28515625" style="24" customWidth="1"/>
    <col min="5622" max="5622" width="2.85546875" style="24" customWidth="1"/>
    <col min="5623" max="5623" width="10.85546875" style="24" customWidth="1"/>
    <col min="5624" max="5624" width="10.7109375" style="24" customWidth="1"/>
    <col min="5625" max="5625" width="19.42578125" style="24" customWidth="1"/>
    <col min="5626" max="5626" width="7.28515625" style="24" customWidth="1"/>
    <col min="5627" max="5627" width="7.42578125" style="24" customWidth="1"/>
    <col min="5628" max="5628" width="6.5703125" style="24" customWidth="1"/>
    <col min="5629" max="5629" width="5.7109375" style="24" customWidth="1"/>
    <col min="5630" max="5630" width="7.28515625" style="24" customWidth="1"/>
    <col min="5631" max="5631" width="7.42578125" style="24" customWidth="1"/>
    <col min="5632" max="5632" width="6.7109375" style="24" customWidth="1"/>
    <col min="5633" max="5634" width="6.42578125" style="24" customWidth="1"/>
    <col min="5635" max="5635" width="7" style="24" customWidth="1"/>
    <col min="5636" max="5636" width="6.5703125" style="24" customWidth="1"/>
    <col min="5637" max="5637" width="5.7109375" style="24" customWidth="1"/>
    <col min="5638" max="5638" width="7.140625" style="24" customWidth="1"/>
    <col min="5639" max="5639" width="7.42578125" style="24" customWidth="1"/>
    <col min="5640" max="5640" width="7.28515625" style="24" customWidth="1"/>
    <col min="5641" max="5641" width="6.140625" style="24" customWidth="1"/>
    <col min="5642" max="5876" width="9.140625" style="24"/>
    <col min="5877" max="5877" width="3.28515625" style="24" customWidth="1"/>
    <col min="5878" max="5878" width="2.85546875" style="24" customWidth="1"/>
    <col min="5879" max="5879" width="10.85546875" style="24" customWidth="1"/>
    <col min="5880" max="5880" width="10.7109375" style="24" customWidth="1"/>
    <col min="5881" max="5881" width="19.42578125" style="24" customWidth="1"/>
    <col min="5882" max="5882" width="7.28515625" style="24" customWidth="1"/>
    <col min="5883" max="5883" width="7.42578125" style="24" customWidth="1"/>
    <col min="5884" max="5884" width="6.5703125" style="24" customWidth="1"/>
    <col min="5885" max="5885" width="5.7109375" style="24" customWidth="1"/>
    <col min="5886" max="5886" width="7.28515625" style="24" customWidth="1"/>
    <col min="5887" max="5887" width="7.42578125" style="24" customWidth="1"/>
    <col min="5888" max="5888" width="6.7109375" style="24" customWidth="1"/>
    <col min="5889" max="5890" width="6.42578125" style="24" customWidth="1"/>
    <col min="5891" max="5891" width="7" style="24" customWidth="1"/>
    <col min="5892" max="5892" width="6.5703125" style="24" customWidth="1"/>
    <col min="5893" max="5893" width="5.7109375" style="24" customWidth="1"/>
    <col min="5894" max="5894" width="7.140625" style="24" customWidth="1"/>
    <col min="5895" max="5895" width="7.42578125" style="24" customWidth="1"/>
    <col min="5896" max="5896" width="7.28515625" style="24" customWidth="1"/>
    <col min="5897" max="5897" width="6.140625" style="24" customWidth="1"/>
    <col min="5898" max="6132" width="9.140625" style="24"/>
    <col min="6133" max="6133" width="3.28515625" style="24" customWidth="1"/>
    <col min="6134" max="6134" width="2.85546875" style="24" customWidth="1"/>
    <col min="6135" max="6135" width="10.85546875" style="24" customWidth="1"/>
    <col min="6136" max="6136" width="10.7109375" style="24" customWidth="1"/>
    <col min="6137" max="6137" width="19.42578125" style="24" customWidth="1"/>
    <col min="6138" max="6138" width="7.28515625" style="24" customWidth="1"/>
    <col min="6139" max="6139" width="7.42578125" style="24" customWidth="1"/>
    <col min="6140" max="6140" width="6.5703125" style="24" customWidth="1"/>
    <col min="6141" max="6141" width="5.7109375" style="24" customWidth="1"/>
    <col min="6142" max="6142" width="7.28515625" style="24" customWidth="1"/>
    <col min="6143" max="6143" width="7.42578125" style="24" customWidth="1"/>
    <col min="6144" max="6144" width="6.7109375" style="24" customWidth="1"/>
    <col min="6145" max="6146" width="6.42578125" style="24" customWidth="1"/>
    <col min="6147" max="6147" width="7" style="24" customWidth="1"/>
    <col min="6148" max="6148" width="6.5703125" style="24" customWidth="1"/>
    <col min="6149" max="6149" width="5.7109375" style="24" customWidth="1"/>
    <col min="6150" max="6150" width="7.140625" style="24" customWidth="1"/>
    <col min="6151" max="6151" width="7.42578125" style="24" customWidth="1"/>
    <col min="6152" max="6152" width="7.28515625" style="24" customWidth="1"/>
    <col min="6153" max="6153" width="6.140625" style="24" customWidth="1"/>
    <col min="6154" max="6388" width="9.140625" style="24"/>
    <col min="6389" max="6389" width="3.28515625" style="24" customWidth="1"/>
    <col min="6390" max="6390" width="2.85546875" style="24" customWidth="1"/>
    <col min="6391" max="6391" width="10.85546875" style="24" customWidth="1"/>
    <col min="6392" max="6392" width="10.7109375" style="24" customWidth="1"/>
    <col min="6393" max="6393" width="19.42578125" style="24" customWidth="1"/>
    <col min="6394" max="6394" width="7.28515625" style="24" customWidth="1"/>
    <col min="6395" max="6395" width="7.42578125" style="24" customWidth="1"/>
    <col min="6396" max="6396" width="6.5703125" style="24" customWidth="1"/>
    <col min="6397" max="6397" width="5.7109375" style="24" customWidth="1"/>
    <col min="6398" max="6398" width="7.28515625" style="24" customWidth="1"/>
    <col min="6399" max="6399" width="7.42578125" style="24" customWidth="1"/>
    <col min="6400" max="6400" width="6.7109375" style="24" customWidth="1"/>
    <col min="6401" max="6402" width="6.42578125" style="24" customWidth="1"/>
    <col min="6403" max="6403" width="7" style="24" customWidth="1"/>
    <col min="6404" max="6404" width="6.5703125" style="24" customWidth="1"/>
    <col min="6405" max="6405" width="5.7109375" style="24" customWidth="1"/>
    <col min="6406" max="6406" width="7.140625" style="24" customWidth="1"/>
    <col min="6407" max="6407" width="7.42578125" style="24" customWidth="1"/>
    <col min="6408" max="6408" width="7.28515625" style="24" customWidth="1"/>
    <col min="6409" max="6409" width="6.140625" style="24" customWidth="1"/>
    <col min="6410" max="6644" width="9.140625" style="24"/>
    <col min="6645" max="6645" width="3.28515625" style="24" customWidth="1"/>
    <col min="6646" max="6646" width="2.85546875" style="24" customWidth="1"/>
    <col min="6647" max="6647" width="10.85546875" style="24" customWidth="1"/>
    <col min="6648" max="6648" width="10.7109375" style="24" customWidth="1"/>
    <col min="6649" max="6649" width="19.42578125" style="24" customWidth="1"/>
    <col min="6650" max="6650" width="7.28515625" style="24" customWidth="1"/>
    <col min="6651" max="6651" width="7.42578125" style="24" customWidth="1"/>
    <col min="6652" max="6652" width="6.5703125" style="24" customWidth="1"/>
    <col min="6653" max="6653" width="5.7109375" style="24" customWidth="1"/>
    <col min="6654" max="6654" width="7.28515625" style="24" customWidth="1"/>
    <col min="6655" max="6655" width="7.42578125" style="24" customWidth="1"/>
    <col min="6656" max="6656" width="6.7109375" style="24" customWidth="1"/>
    <col min="6657" max="6658" width="6.42578125" style="24" customWidth="1"/>
    <col min="6659" max="6659" width="7" style="24" customWidth="1"/>
    <col min="6660" max="6660" width="6.5703125" style="24" customWidth="1"/>
    <col min="6661" max="6661" width="5.7109375" style="24" customWidth="1"/>
    <col min="6662" max="6662" width="7.140625" style="24" customWidth="1"/>
    <col min="6663" max="6663" width="7.42578125" style="24" customWidth="1"/>
    <col min="6664" max="6664" width="7.28515625" style="24" customWidth="1"/>
    <col min="6665" max="6665" width="6.140625" style="24" customWidth="1"/>
    <col min="6666" max="6900" width="9.140625" style="24"/>
    <col min="6901" max="6901" width="3.28515625" style="24" customWidth="1"/>
    <col min="6902" max="6902" width="2.85546875" style="24" customWidth="1"/>
    <col min="6903" max="6903" width="10.85546875" style="24" customWidth="1"/>
    <col min="6904" max="6904" width="10.7109375" style="24" customWidth="1"/>
    <col min="6905" max="6905" width="19.42578125" style="24" customWidth="1"/>
    <col min="6906" max="6906" width="7.28515625" style="24" customWidth="1"/>
    <col min="6907" max="6907" width="7.42578125" style="24" customWidth="1"/>
    <col min="6908" max="6908" width="6.5703125" style="24" customWidth="1"/>
    <col min="6909" max="6909" width="5.7109375" style="24" customWidth="1"/>
    <col min="6910" max="6910" width="7.28515625" style="24" customWidth="1"/>
    <col min="6911" max="6911" width="7.42578125" style="24" customWidth="1"/>
    <col min="6912" max="6912" width="6.7109375" style="24" customWidth="1"/>
    <col min="6913" max="6914" width="6.42578125" style="24" customWidth="1"/>
    <col min="6915" max="6915" width="7" style="24" customWidth="1"/>
    <col min="6916" max="6916" width="6.5703125" style="24" customWidth="1"/>
    <col min="6917" max="6917" width="5.7109375" style="24" customWidth="1"/>
    <col min="6918" max="6918" width="7.140625" style="24" customWidth="1"/>
    <col min="6919" max="6919" width="7.42578125" style="24" customWidth="1"/>
    <col min="6920" max="6920" width="7.28515625" style="24" customWidth="1"/>
    <col min="6921" max="6921" width="6.140625" style="24" customWidth="1"/>
    <col min="6922" max="7156" width="9.140625" style="24"/>
    <col min="7157" max="7157" width="3.28515625" style="24" customWidth="1"/>
    <col min="7158" max="7158" width="2.85546875" style="24" customWidth="1"/>
    <col min="7159" max="7159" width="10.85546875" style="24" customWidth="1"/>
    <col min="7160" max="7160" width="10.7109375" style="24" customWidth="1"/>
    <col min="7161" max="7161" width="19.42578125" style="24" customWidth="1"/>
    <col min="7162" max="7162" width="7.28515625" style="24" customWidth="1"/>
    <col min="7163" max="7163" width="7.42578125" style="24" customWidth="1"/>
    <col min="7164" max="7164" width="6.5703125" style="24" customWidth="1"/>
    <col min="7165" max="7165" width="5.7109375" style="24" customWidth="1"/>
    <col min="7166" max="7166" width="7.28515625" style="24" customWidth="1"/>
    <col min="7167" max="7167" width="7.42578125" style="24" customWidth="1"/>
    <col min="7168" max="7168" width="6.7109375" style="24" customWidth="1"/>
    <col min="7169" max="7170" width="6.42578125" style="24" customWidth="1"/>
    <col min="7171" max="7171" width="7" style="24" customWidth="1"/>
    <col min="7172" max="7172" width="6.5703125" style="24" customWidth="1"/>
    <col min="7173" max="7173" width="5.7109375" style="24" customWidth="1"/>
    <col min="7174" max="7174" width="7.140625" style="24" customWidth="1"/>
    <col min="7175" max="7175" width="7.42578125" style="24" customWidth="1"/>
    <col min="7176" max="7176" width="7.28515625" style="24" customWidth="1"/>
    <col min="7177" max="7177" width="6.140625" style="24" customWidth="1"/>
    <col min="7178" max="7412" width="9.140625" style="24"/>
    <col min="7413" max="7413" width="3.28515625" style="24" customWidth="1"/>
    <col min="7414" max="7414" width="2.85546875" style="24" customWidth="1"/>
    <col min="7415" max="7415" width="10.85546875" style="24" customWidth="1"/>
    <col min="7416" max="7416" width="10.7109375" style="24" customWidth="1"/>
    <col min="7417" max="7417" width="19.42578125" style="24" customWidth="1"/>
    <col min="7418" max="7418" width="7.28515625" style="24" customWidth="1"/>
    <col min="7419" max="7419" width="7.42578125" style="24" customWidth="1"/>
    <col min="7420" max="7420" width="6.5703125" style="24" customWidth="1"/>
    <col min="7421" max="7421" width="5.7109375" style="24" customWidth="1"/>
    <col min="7422" max="7422" width="7.28515625" style="24" customWidth="1"/>
    <col min="7423" max="7423" width="7.42578125" style="24" customWidth="1"/>
    <col min="7424" max="7424" width="6.7109375" style="24" customWidth="1"/>
    <col min="7425" max="7426" width="6.42578125" style="24" customWidth="1"/>
    <col min="7427" max="7427" width="7" style="24" customWidth="1"/>
    <col min="7428" max="7428" width="6.5703125" style="24" customWidth="1"/>
    <col min="7429" max="7429" width="5.7109375" style="24" customWidth="1"/>
    <col min="7430" max="7430" width="7.140625" style="24" customWidth="1"/>
    <col min="7431" max="7431" width="7.42578125" style="24" customWidth="1"/>
    <col min="7432" max="7432" width="7.28515625" style="24" customWidth="1"/>
    <col min="7433" max="7433" width="6.140625" style="24" customWidth="1"/>
    <col min="7434" max="7668" width="9.140625" style="24"/>
    <col min="7669" max="7669" width="3.28515625" style="24" customWidth="1"/>
    <col min="7670" max="7670" width="2.85546875" style="24" customWidth="1"/>
    <col min="7671" max="7671" width="10.85546875" style="24" customWidth="1"/>
    <col min="7672" max="7672" width="10.7109375" style="24" customWidth="1"/>
    <col min="7673" max="7673" width="19.42578125" style="24" customWidth="1"/>
    <col min="7674" max="7674" width="7.28515625" style="24" customWidth="1"/>
    <col min="7675" max="7675" width="7.42578125" style="24" customWidth="1"/>
    <col min="7676" max="7676" width="6.5703125" style="24" customWidth="1"/>
    <col min="7677" max="7677" width="5.7109375" style="24" customWidth="1"/>
    <col min="7678" max="7678" width="7.28515625" style="24" customWidth="1"/>
    <col min="7679" max="7679" width="7.42578125" style="24" customWidth="1"/>
    <col min="7680" max="7680" width="6.7109375" style="24" customWidth="1"/>
    <col min="7681" max="7682" width="6.42578125" style="24" customWidth="1"/>
    <col min="7683" max="7683" width="7" style="24" customWidth="1"/>
    <col min="7684" max="7684" width="6.5703125" style="24" customWidth="1"/>
    <col min="7685" max="7685" width="5.7109375" style="24" customWidth="1"/>
    <col min="7686" max="7686" width="7.140625" style="24" customWidth="1"/>
    <col min="7687" max="7687" width="7.42578125" style="24" customWidth="1"/>
    <col min="7688" max="7688" width="7.28515625" style="24" customWidth="1"/>
    <col min="7689" max="7689" width="6.140625" style="24" customWidth="1"/>
    <col min="7690" max="7924" width="9.140625" style="24"/>
    <col min="7925" max="7925" width="3.28515625" style="24" customWidth="1"/>
    <col min="7926" max="7926" width="2.85546875" style="24" customWidth="1"/>
    <col min="7927" max="7927" width="10.85546875" style="24" customWidth="1"/>
    <col min="7928" max="7928" width="10.7109375" style="24" customWidth="1"/>
    <col min="7929" max="7929" width="19.42578125" style="24" customWidth="1"/>
    <col min="7930" max="7930" width="7.28515625" style="24" customWidth="1"/>
    <col min="7931" max="7931" width="7.42578125" style="24" customWidth="1"/>
    <col min="7932" max="7932" width="6.5703125" style="24" customWidth="1"/>
    <col min="7933" max="7933" width="5.7109375" style="24" customWidth="1"/>
    <col min="7934" max="7934" width="7.28515625" style="24" customWidth="1"/>
    <col min="7935" max="7935" width="7.42578125" style="24" customWidth="1"/>
    <col min="7936" max="7936" width="6.7109375" style="24" customWidth="1"/>
    <col min="7937" max="7938" width="6.42578125" style="24" customWidth="1"/>
    <col min="7939" max="7939" width="7" style="24" customWidth="1"/>
    <col min="7940" max="7940" width="6.5703125" style="24" customWidth="1"/>
    <col min="7941" max="7941" width="5.7109375" style="24" customWidth="1"/>
    <col min="7942" max="7942" width="7.140625" style="24" customWidth="1"/>
    <col min="7943" max="7943" width="7.42578125" style="24" customWidth="1"/>
    <col min="7944" max="7944" width="7.28515625" style="24" customWidth="1"/>
    <col min="7945" max="7945" width="6.140625" style="24" customWidth="1"/>
    <col min="7946" max="8180" width="9.140625" style="24"/>
    <col min="8181" max="8181" width="3.28515625" style="24" customWidth="1"/>
    <col min="8182" max="8182" width="2.85546875" style="24" customWidth="1"/>
    <col min="8183" max="8183" width="10.85546875" style="24" customWidth="1"/>
    <col min="8184" max="8184" width="10.7109375" style="24" customWidth="1"/>
    <col min="8185" max="8185" width="19.42578125" style="24" customWidth="1"/>
    <col min="8186" max="8186" width="7.28515625" style="24" customWidth="1"/>
    <col min="8187" max="8187" width="7.42578125" style="24" customWidth="1"/>
    <col min="8188" max="8188" width="6.5703125" style="24" customWidth="1"/>
    <col min="8189" max="8189" width="5.7109375" style="24" customWidth="1"/>
    <col min="8190" max="8190" width="7.28515625" style="24" customWidth="1"/>
    <col min="8191" max="8191" width="7.42578125" style="24" customWidth="1"/>
    <col min="8192" max="8192" width="6.7109375" style="24" customWidth="1"/>
    <col min="8193" max="8194" width="6.42578125" style="24" customWidth="1"/>
    <col min="8195" max="8195" width="7" style="24" customWidth="1"/>
    <col min="8196" max="8196" width="6.5703125" style="24" customWidth="1"/>
    <col min="8197" max="8197" width="5.7109375" style="24" customWidth="1"/>
    <col min="8198" max="8198" width="7.140625" style="24" customWidth="1"/>
    <col min="8199" max="8199" width="7.42578125" style="24" customWidth="1"/>
    <col min="8200" max="8200" width="7.28515625" style="24" customWidth="1"/>
    <col min="8201" max="8201" width="6.140625" style="24" customWidth="1"/>
    <col min="8202" max="8436" width="9.140625" style="24"/>
    <col min="8437" max="8437" width="3.28515625" style="24" customWidth="1"/>
    <col min="8438" max="8438" width="2.85546875" style="24" customWidth="1"/>
    <col min="8439" max="8439" width="10.85546875" style="24" customWidth="1"/>
    <col min="8440" max="8440" width="10.7109375" style="24" customWidth="1"/>
    <col min="8441" max="8441" width="19.42578125" style="24" customWidth="1"/>
    <col min="8442" max="8442" width="7.28515625" style="24" customWidth="1"/>
    <col min="8443" max="8443" width="7.42578125" style="24" customWidth="1"/>
    <col min="8444" max="8444" width="6.5703125" style="24" customWidth="1"/>
    <col min="8445" max="8445" width="5.7109375" style="24" customWidth="1"/>
    <col min="8446" max="8446" width="7.28515625" style="24" customWidth="1"/>
    <col min="8447" max="8447" width="7.42578125" style="24" customWidth="1"/>
    <col min="8448" max="8448" width="6.7109375" style="24" customWidth="1"/>
    <col min="8449" max="8450" width="6.42578125" style="24" customWidth="1"/>
    <col min="8451" max="8451" width="7" style="24" customWidth="1"/>
    <col min="8452" max="8452" width="6.5703125" style="24" customWidth="1"/>
    <col min="8453" max="8453" width="5.7109375" style="24" customWidth="1"/>
    <col min="8454" max="8454" width="7.140625" style="24" customWidth="1"/>
    <col min="8455" max="8455" width="7.42578125" style="24" customWidth="1"/>
    <col min="8456" max="8456" width="7.28515625" style="24" customWidth="1"/>
    <col min="8457" max="8457" width="6.140625" style="24" customWidth="1"/>
    <col min="8458" max="8692" width="9.140625" style="24"/>
    <col min="8693" max="8693" width="3.28515625" style="24" customWidth="1"/>
    <col min="8694" max="8694" width="2.85546875" style="24" customWidth="1"/>
    <col min="8695" max="8695" width="10.85546875" style="24" customWidth="1"/>
    <col min="8696" max="8696" width="10.7109375" style="24" customWidth="1"/>
    <col min="8697" max="8697" width="19.42578125" style="24" customWidth="1"/>
    <col min="8698" max="8698" width="7.28515625" style="24" customWidth="1"/>
    <col min="8699" max="8699" width="7.42578125" style="24" customWidth="1"/>
    <col min="8700" max="8700" width="6.5703125" style="24" customWidth="1"/>
    <col min="8701" max="8701" width="5.7109375" style="24" customWidth="1"/>
    <col min="8702" max="8702" width="7.28515625" style="24" customWidth="1"/>
    <col min="8703" max="8703" width="7.42578125" style="24" customWidth="1"/>
    <col min="8704" max="8704" width="6.7109375" style="24" customWidth="1"/>
    <col min="8705" max="8706" width="6.42578125" style="24" customWidth="1"/>
    <col min="8707" max="8707" width="7" style="24" customWidth="1"/>
    <col min="8708" max="8708" width="6.5703125" style="24" customWidth="1"/>
    <col min="8709" max="8709" width="5.7109375" style="24" customWidth="1"/>
    <col min="8710" max="8710" width="7.140625" style="24" customWidth="1"/>
    <col min="8711" max="8711" width="7.42578125" style="24" customWidth="1"/>
    <col min="8712" max="8712" width="7.28515625" style="24" customWidth="1"/>
    <col min="8713" max="8713" width="6.140625" style="24" customWidth="1"/>
    <col min="8714" max="8948" width="9.140625" style="24"/>
    <col min="8949" max="8949" width="3.28515625" style="24" customWidth="1"/>
    <col min="8950" max="8950" width="2.85546875" style="24" customWidth="1"/>
    <col min="8951" max="8951" width="10.85546875" style="24" customWidth="1"/>
    <col min="8952" max="8952" width="10.7109375" style="24" customWidth="1"/>
    <col min="8953" max="8953" width="19.42578125" style="24" customWidth="1"/>
    <col min="8954" max="8954" width="7.28515625" style="24" customWidth="1"/>
    <col min="8955" max="8955" width="7.42578125" style="24" customWidth="1"/>
    <col min="8956" max="8956" width="6.5703125" style="24" customWidth="1"/>
    <col min="8957" max="8957" width="5.7109375" style="24" customWidth="1"/>
    <col min="8958" max="8958" width="7.28515625" style="24" customWidth="1"/>
    <col min="8959" max="8959" width="7.42578125" style="24" customWidth="1"/>
    <col min="8960" max="8960" width="6.7109375" style="24" customWidth="1"/>
    <col min="8961" max="8962" width="6.42578125" style="24" customWidth="1"/>
    <col min="8963" max="8963" width="7" style="24" customWidth="1"/>
    <col min="8964" max="8964" width="6.5703125" style="24" customWidth="1"/>
    <col min="8965" max="8965" width="5.7109375" style="24" customWidth="1"/>
    <col min="8966" max="8966" width="7.140625" style="24" customWidth="1"/>
    <col min="8967" max="8967" width="7.42578125" style="24" customWidth="1"/>
    <col min="8968" max="8968" width="7.28515625" style="24" customWidth="1"/>
    <col min="8969" max="8969" width="6.140625" style="24" customWidth="1"/>
    <col min="8970" max="9204" width="9.140625" style="24"/>
    <col min="9205" max="9205" width="3.28515625" style="24" customWidth="1"/>
    <col min="9206" max="9206" width="2.85546875" style="24" customWidth="1"/>
    <col min="9207" max="9207" width="10.85546875" style="24" customWidth="1"/>
    <col min="9208" max="9208" width="10.7109375" style="24" customWidth="1"/>
    <col min="9209" max="9209" width="19.42578125" style="24" customWidth="1"/>
    <col min="9210" max="9210" width="7.28515625" style="24" customWidth="1"/>
    <col min="9211" max="9211" width="7.42578125" style="24" customWidth="1"/>
    <col min="9212" max="9212" width="6.5703125" style="24" customWidth="1"/>
    <col min="9213" max="9213" width="5.7109375" style="24" customWidth="1"/>
    <col min="9214" max="9214" width="7.28515625" style="24" customWidth="1"/>
    <col min="9215" max="9215" width="7.42578125" style="24" customWidth="1"/>
    <col min="9216" max="9216" width="6.7109375" style="24" customWidth="1"/>
    <col min="9217" max="9218" width="6.42578125" style="24" customWidth="1"/>
    <col min="9219" max="9219" width="7" style="24" customWidth="1"/>
    <col min="9220" max="9220" width="6.5703125" style="24" customWidth="1"/>
    <col min="9221" max="9221" width="5.7109375" style="24" customWidth="1"/>
    <col min="9222" max="9222" width="7.140625" style="24" customWidth="1"/>
    <col min="9223" max="9223" width="7.42578125" style="24" customWidth="1"/>
    <col min="9224" max="9224" width="7.28515625" style="24" customWidth="1"/>
    <col min="9225" max="9225" width="6.140625" style="24" customWidth="1"/>
    <col min="9226" max="9460" width="9.140625" style="24"/>
    <col min="9461" max="9461" width="3.28515625" style="24" customWidth="1"/>
    <col min="9462" max="9462" width="2.85546875" style="24" customWidth="1"/>
    <col min="9463" max="9463" width="10.85546875" style="24" customWidth="1"/>
    <col min="9464" max="9464" width="10.7109375" style="24" customWidth="1"/>
    <col min="9465" max="9465" width="19.42578125" style="24" customWidth="1"/>
    <col min="9466" max="9466" width="7.28515625" style="24" customWidth="1"/>
    <col min="9467" max="9467" width="7.42578125" style="24" customWidth="1"/>
    <col min="9468" max="9468" width="6.5703125" style="24" customWidth="1"/>
    <col min="9469" max="9469" width="5.7109375" style="24" customWidth="1"/>
    <col min="9470" max="9470" width="7.28515625" style="24" customWidth="1"/>
    <col min="9471" max="9471" width="7.42578125" style="24" customWidth="1"/>
    <col min="9472" max="9472" width="6.7109375" style="24" customWidth="1"/>
    <col min="9473" max="9474" width="6.42578125" style="24" customWidth="1"/>
    <col min="9475" max="9475" width="7" style="24" customWidth="1"/>
    <col min="9476" max="9476" width="6.5703125" style="24" customWidth="1"/>
    <col min="9477" max="9477" width="5.7109375" style="24" customWidth="1"/>
    <col min="9478" max="9478" width="7.140625" style="24" customWidth="1"/>
    <col min="9479" max="9479" width="7.42578125" style="24" customWidth="1"/>
    <col min="9480" max="9480" width="7.28515625" style="24" customWidth="1"/>
    <col min="9481" max="9481" width="6.140625" style="24" customWidth="1"/>
    <col min="9482" max="9716" width="9.140625" style="24"/>
    <col min="9717" max="9717" width="3.28515625" style="24" customWidth="1"/>
    <col min="9718" max="9718" width="2.85546875" style="24" customWidth="1"/>
    <col min="9719" max="9719" width="10.85546875" style="24" customWidth="1"/>
    <col min="9720" max="9720" width="10.7109375" style="24" customWidth="1"/>
    <col min="9721" max="9721" width="19.42578125" style="24" customWidth="1"/>
    <col min="9722" max="9722" width="7.28515625" style="24" customWidth="1"/>
    <col min="9723" max="9723" width="7.42578125" style="24" customWidth="1"/>
    <col min="9724" max="9724" width="6.5703125" style="24" customWidth="1"/>
    <col min="9725" max="9725" width="5.7109375" style="24" customWidth="1"/>
    <col min="9726" max="9726" width="7.28515625" style="24" customWidth="1"/>
    <col min="9727" max="9727" width="7.42578125" style="24" customWidth="1"/>
    <col min="9728" max="9728" width="6.7109375" style="24" customWidth="1"/>
    <col min="9729" max="9730" width="6.42578125" style="24" customWidth="1"/>
    <col min="9731" max="9731" width="7" style="24" customWidth="1"/>
    <col min="9732" max="9732" width="6.5703125" style="24" customWidth="1"/>
    <col min="9733" max="9733" width="5.7109375" style="24" customWidth="1"/>
    <col min="9734" max="9734" width="7.140625" style="24" customWidth="1"/>
    <col min="9735" max="9735" width="7.42578125" style="24" customWidth="1"/>
    <col min="9736" max="9736" width="7.28515625" style="24" customWidth="1"/>
    <col min="9737" max="9737" width="6.140625" style="24" customWidth="1"/>
    <col min="9738" max="9972" width="9.140625" style="24"/>
    <col min="9973" max="9973" width="3.28515625" style="24" customWidth="1"/>
    <col min="9974" max="9974" width="2.85546875" style="24" customWidth="1"/>
    <col min="9975" max="9975" width="10.85546875" style="24" customWidth="1"/>
    <col min="9976" max="9976" width="10.7109375" style="24" customWidth="1"/>
    <col min="9977" max="9977" width="19.42578125" style="24" customWidth="1"/>
    <col min="9978" max="9978" width="7.28515625" style="24" customWidth="1"/>
    <col min="9979" max="9979" width="7.42578125" style="24" customWidth="1"/>
    <col min="9980" max="9980" width="6.5703125" style="24" customWidth="1"/>
    <col min="9981" max="9981" width="5.7109375" style="24" customWidth="1"/>
    <col min="9982" max="9982" width="7.28515625" style="24" customWidth="1"/>
    <col min="9983" max="9983" width="7.42578125" style="24" customWidth="1"/>
    <col min="9984" max="9984" width="6.7109375" style="24" customWidth="1"/>
    <col min="9985" max="9986" width="6.42578125" style="24" customWidth="1"/>
    <col min="9987" max="9987" width="7" style="24" customWidth="1"/>
    <col min="9988" max="9988" width="6.5703125" style="24" customWidth="1"/>
    <col min="9989" max="9989" width="5.7109375" style="24" customWidth="1"/>
    <col min="9990" max="9990" width="7.140625" style="24" customWidth="1"/>
    <col min="9991" max="9991" width="7.42578125" style="24" customWidth="1"/>
    <col min="9992" max="9992" width="7.28515625" style="24" customWidth="1"/>
    <col min="9993" max="9993" width="6.140625" style="24" customWidth="1"/>
    <col min="9994" max="10228" width="9.140625" style="24"/>
    <col min="10229" max="10229" width="3.28515625" style="24" customWidth="1"/>
    <col min="10230" max="10230" width="2.85546875" style="24" customWidth="1"/>
    <col min="10231" max="10231" width="10.85546875" style="24" customWidth="1"/>
    <col min="10232" max="10232" width="10.7109375" style="24" customWidth="1"/>
    <col min="10233" max="10233" width="19.42578125" style="24" customWidth="1"/>
    <col min="10234" max="10234" width="7.28515625" style="24" customWidth="1"/>
    <col min="10235" max="10235" width="7.42578125" style="24" customWidth="1"/>
    <col min="10236" max="10236" width="6.5703125" style="24" customWidth="1"/>
    <col min="10237" max="10237" width="5.7109375" style="24" customWidth="1"/>
    <col min="10238" max="10238" width="7.28515625" style="24" customWidth="1"/>
    <col min="10239" max="10239" width="7.42578125" style="24" customWidth="1"/>
    <col min="10240" max="10240" width="6.7109375" style="24" customWidth="1"/>
    <col min="10241" max="10242" width="6.42578125" style="24" customWidth="1"/>
    <col min="10243" max="10243" width="7" style="24" customWidth="1"/>
    <col min="10244" max="10244" width="6.5703125" style="24" customWidth="1"/>
    <col min="10245" max="10245" width="5.7109375" style="24" customWidth="1"/>
    <col min="10246" max="10246" width="7.140625" style="24" customWidth="1"/>
    <col min="10247" max="10247" width="7.42578125" style="24" customWidth="1"/>
    <col min="10248" max="10248" width="7.28515625" style="24" customWidth="1"/>
    <col min="10249" max="10249" width="6.140625" style="24" customWidth="1"/>
    <col min="10250" max="10484" width="9.140625" style="24"/>
    <col min="10485" max="10485" width="3.28515625" style="24" customWidth="1"/>
    <col min="10486" max="10486" width="2.85546875" style="24" customWidth="1"/>
    <col min="10487" max="10487" width="10.85546875" style="24" customWidth="1"/>
    <col min="10488" max="10488" width="10.7109375" style="24" customWidth="1"/>
    <col min="10489" max="10489" width="19.42578125" style="24" customWidth="1"/>
    <col min="10490" max="10490" width="7.28515625" style="24" customWidth="1"/>
    <col min="10491" max="10491" width="7.42578125" style="24" customWidth="1"/>
    <col min="10492" max="10492" width="6.5703125" style="24" customWidth="1"/>
    <col min="10493" max="10493" width="5.7109375" style="24" customWidth="1"/>
    <col min="10494" max="10494" width="7.28515625" style="24" customWidth="1"/>
    <col min="10495" max="10495" width="7.42578125" style="24" customWidth="1"/>
    <col min="10496" max="10496" width="6.7109375" style="24" customWidth="1"/>
    <col min="10497" max="10498" width="6.42578125" style="24" customWidth="1"/>
    <col min="10499" max="10499" width="7" style="24" customWidth="1"/>
    <col min="10500" max="10500" width="6.5703125" style="24" customWidth="1"/>
    <col min="10501" max="10501" width="5.7109375" style="24" customWidth="1"/>
    <col min="10502" max="10502" width="7.140625" style="24" customWidth="1"/>
    <col min="10503" max="10503" width="7.42578125" style="24" customWidth="1"/>
    <col min="10504" max="10504" width="7.28515625" style="24" customWidth="1"/>
    <col min="10505" max="10505" width="6.140625" style="24" customWidth="1"/>
    <col min="10506" max="10740" width="9.140625" style="24"/>
    <col min="10741" max="10741" width="3.28515625" style="24" customWidth="1"/>
    <col min="10742" max="10742" width="2.85546875" style="24" customWidth="1"/>
    <col min="10743" max="10743" width="10.85546875" style="24" customWidth="1"/>
    <col min="10744" max="10744" width="10.7109375" style="24" customWidth="1"/>
    <col min="10745" max="10745" width="19.42578125" style="24" customWidth="1"/>
    <col min="10746" max="10746" width="7.28515625" style="24" customWidth="1"/>
    <col min="10747" max="10747" width="7.42578125" style="24" customWidth="1"/>
    <col min="10748" max="10748" width="6.5703125" style="24" customWidth="1"/>
    <col min="10749" max="10749" width="5.7109375" style="24" customWidth="1"/>
    <col min="10750" max="10750" width="7.28515625" style="24" customWidth="1"/>
    <col min="10751" max="10751" width="7.42578125" style="24" customWidth="1"/>
    <col min="10752" max="10752" width="6.7109375" style="24" customWidth="1"/>
    <col min="10753" max="10754" width="6.42578125" style="24" customWidth="1"/>
    <col min="10755" max="10755" width="7" style="24" customWidth="1"/>
    <col min="10756" max="10756" width="6.5703125" style="24" customWidth="1"/>
    <col min="10757" max="10757" width="5.7109375" style="24" customWidth="1"/>
    <col min="10758" max="10758" width="7.140625" style="24" customWidth="1"/>
    <col min="10759" max="10759" width="7.42578125" style="24" customWidth="1"/>
    <col min="10760" max="10760" width="7.28515625" style="24" customWidth="1"/>
    <col min="10761" max="10761" width="6.140625" style="24" customWidth="1"/>
    <col min="10762" max="10996" width="9.140625" style="24"/>
    <col min="10997" max="10997" width="3.28515625" style="24" customWidth="1"/>
    <col min="10998" max="10998" width="2.85546875" style="24" customWidth="1"/>
    <col min="10999" max="10999" width="10.85546875" style="24" customWidth="1"/>
    <col min="11000" max="11000" width="10.7109375" style="24" customWidth="1"/>
    <col min="11001" max="11001" width="19.42578125" style="24" customWidth="1"/>
    <col min="11002" max="11002" width="7.28515625" style="24" customWidth="1"/>
    <col min="11003" max="11003" width="7.42578125" style="24" customWidth="1"/>
    <col min="11004" max="11004" width="6.5703125" style="24" customWidth="1"/>
    <col min="11005" max="11005" width="5.7109375" style="24" customWidth="1"/>
    <col min="11006" max="11006" width="7.28515625" style="24" customWidth="1"/>
    <col min="11007" max="11007" width="7.42578125" style="24" customWidth="1"/>
    <col min="11008" max="11008" width="6.7109375" style="24" customWidth="1"/>
    <col min="11009" max="11010" width="6.42578125" style="24" customWidth="1"/>
    <col min="11011" max="11011" width="7" style="24" customWidth="1"/>
    <col min="11012" max="11012" width="6.5703125" style="24" customWidth="1"/>
    <col min="11013" max="11013" width="5.7109375" style="24" customWidth="1"/>
    <col min="11014" max="11014" width="7.140625" style="24" customWidth="1"/>
    <col min="11015" max="11015" width="7.42578125" style="24" customWidth="1"/>
    <col min="11016" max="11016" width="7.28515625" style="24" customWidth="1"/>
    <col min="11017" max="11017" width="6.140625" style="24" customWidth="1"/>
    <col min="11018" max="11252" width="9.140625" style="24"/>
    <col min="11253" max="11253" width="3.28515625" style="24" customWidth="1"/>
    <col min="11254" max="11254" width="2.85546875" style="24" customWidth="1"/>
    <col min="11255" max="11255" width="10.85546875" style="24" customWidth="1"/>
    <col min="11256" max="11256" width="10.7109375" style="24" customWidth="1"/>
    <col min="11257" max="11257" width="19.42578125" style="24" customWidth="1"/>
    <col min="11258" max="11258" width="7.28515625" style="24" customWidth="1"/>
    <col min="11259" max="11259" width="7.42578125" style="24" customWidth="1"/>
    <col min="11260" max="11260" width="6.5703125" style="24" customWidth="1"/>
    <col min="11261" max="11261" width="5.7109375" style="24" customWidth="1"/>
    <col min="11262" max="11262" width="7.28515625" style="24" customWidth="1"/>
    <col min="11263" max="11263" width="7.42578125" style="24" customWidth="1"/>
    <col min="11264" max="11264" width="6.7109375" style="24" customWidth="1"/>
    <col min="11265" max="11266" width="6.42578125" style="24" customWidth="1"/>
    <col min="11267" max="11267" width="7" style="24" customWidth="1"/>
    <col min="11268" max="11268" width="6.5703125" style="24" customWidth="1"/>
    <col min="11269" max="11269" width="5.7109375" style="24" customWidth="1"/>
    <col min="11270" max="11270" width="7.140625" style="24" customWidth="1"/>
    <col min="11271" max="11271" width="7.42578125" style="24" customWidth="1"/>
    <col min="11272" max="11272" width="7.28515625" style="24" customWidth="1"/>
    <col min="11273" max="11273" width="6.140625" style="24" customWidth="1"/>
    <col min="11274" max="11508" width="9.140625" style="24"/>
    <col min="11509" max="11509" width="3.28515625" style="24" customWidth="1"/>
    <col min="11510" max="11510" width="2.85546875" style="24" customWidth="1"/>
    <col min="11511" max="11511" width="10.85546875" style="24" customWidth="1"/>
    <col min="11512" max="11512" width="10.7109375" style="24" customWidth="1"/>
    <col min="11513" max="11513" width="19.42578125" style="24" customWidth="1"/>
    <col min="11514" max="11514" width="7.28515625" style="24" customWidth="1"/>
    <col min="11515" max="11515" width="7.42578125" style="24" customWidth="1"/>
    <col min="11516" max="11516" width="6.5703125" style="24" customWidth="1"/>
    <col min="11517" max="11517" width="5.7109375" style="24" customWidth="1"/>
    <col min="11518" max="11518" width="7.28515625" style="24" customWidth="1"/>
    <col min="11519" max="11519" width="7.42578125" style="24" customWidth="1"/>
    <col min="11520" max="11520" width="6.7109375" style="24" customWidth="1"/>
    <col min="11521" max="11522" width="6.42578125" style="24" customWidth="1"/>
    <col min="11523" max="11523" width="7" style="24" customWidth="1"/>
    <col min="11524" max="11524" width="6.5703125" style="24" customWidth="1"/>
    <col min="11525" max="11525" width="5.7109375" style="24" customWidth="1"/>
    <col min="11526" max="11526" width="7.140625" style="24" customWidth="1"/>
    <col min="11527" max="11527" width="7.42578125" style="24" customWidth="1"/>
    <col min="11528" max="11528" width="7.28515625" style="24" customWidth="1"/>
    <col min="11529" max="11529" width="6.140625" style="24" customWidth="1"/>
    <col min="11530" max="11764" width="9.140625" style="24"/>
    <col min="11765" max="11765" width="3.28515625" style="24" customWidth="1"/>
    <col min="11766" max="11766" width="2.85546875" style="24" customWidth="1"/>
    <col min="11767" max="11767" width="10.85546875" style="24" customWidth="1"/>
    <col min="11768" max="11768" width="10.7109375" style="24" customWidth="1"/>
    <col min="11769" max="11769" width="19.42578125" style="24" customWidth="1"/>
    <col min="11770" max="11770" width="7.28515625" style="24" customWidth="1"/>
    <col min="11771" max="11771" width="7.42578125" style="24" customWidth="1"/>
    <col min="11772" max="11772" width="6.5703125" style="24" customWidth="1"/>
    <col min="11773" max="11773" width="5.7109375" style="24" customWidth="1"/>
    <col min="11774" max="11774" width="7.28515625" style="24" customWidth="1"/>
    <col min="11775" max="11775" width="7.42578125" style="24" customWidth="1"/>
    <col min="11776" max="11776" width="6.7109375" style="24" customWidth="1"/>
    <col min="11777" max="11778" width="6.42578125" style="24" customWidth="1"/>
    <col min="11779" max="11779" width="7" style="24" customWidth="1"/>
    <col min="11780" max="11780" width="6.5703125" style="24" customWidth="1"/>
    <col min="11781" max="11781" width="5.7109375" style="24" customWidth="1"/>
    <col min="11782" max="11782" width="7.140625" style="24" customWidth="1"/>
    <col min="11783" max="11783" width="7.42578125" style="24" customWidth="1"/>
    <col min="11784" max="11784" width="7.28515625" style="24" customWidth="1"/>
    <col min="11785" max="11785" width="6.140625" style="24" customWidth="1"/>
    <col min="11786" max="12020" width="9.140625" style="24"/>
    <col min="12021" max="12021" width="3.28515625" style="24" customWidth="1"/>
    <col min="12022" max="12022" width="2.85546875" style="24" customWidth="1"/>
    <col min="12023" max="12023" width="10.85546875" style="24" customWidth="1"/>
    <col min="12024" max="12024" width="10.7109375" style="24" customWidth="1"/>
    <col min="12025" max="12025" width="19.42578125" style="24" customWidth="1"/>
    <col min="12026" max="12026" width="7.28515625" style="24" customWidth="1"/>
    <col min="12027" max="12027" width="7.42578125" style="24" customWidth="1"/>
    <col min="12028" max="12028" width="6.5703125" style="24" customWidth="1"/>
    <col min="12029" max="12029" width="5.7109375" style="24" customWidth="1"/>
    <col min="12030" max="12030" width="7.28515625" style="24" customWidth="1"/>
    <col min="12031" max="12031" width="7.42578125" style="24" customWidth="1"/>
    <col min="12032" max="12032" width="6.7109375" style="24" customWidth="1"/>
    <col min="12033" max="12034" width="6.42578125" style="24" customWidth="1"/>
    <col min="12035" max="12035" width="7" style="24" customWidth="1"/>
    <col min="12036" max="12036" width="6.5703125" style="24" customWidth="1"/>
    <col min="12037" max="12037" width="5.7109375" style="24" customWidth="1"/>
    <col min="12038" max="12038" width="7.140625" style="24" customWidth="1"/>
    <col min="12039" max="12039" width="7.42578125" style="24" customWidth="1"/>
    <col min="12040" max="12040" width="7.28515625" style="24" customWidth="1"/>
    <col min="12041" max="12041" width="6.140625" style="24" customWidth="1"/>
    <col min="12042" max="12276" width="9.140625" style="24"/>
    <col min="12277" max="12277" width="3.28515625" style="24" customWidth="1"/>
    <col min="12278" max="12278" width="2.85546875" style="24" customWidth="1"/>
    <col min="12279" max="12279" width="10.85546875" style="24" customWidth="1"/>
    <col min="12280" max="12280" width="10.7109375" style="24" customWidth="1"/>
    <col min="12281" max="12281" width="19.42578125" style="24" customWidth="1"/>
    <col min="12282" max="12282" width="7.28515625" style="24" customWidth="1"/>
    <col min="12283" max="12283" width="7.42578125" style="24" customWidth="1"/>
    <col min="12284" max="12284" width="6.5703125" style="24" customWidth="1"/>
    <col min="12285" max="12285" width="5.7109375" style="24" customWidth="1"/>
    <col min="12286" max="12286" width="7.28515625" style="24" customWidth="1"/>
    <col min="12287" max="12287" width="7.42578125" style="24" customWidth="1"/>
    <col min="12288" max="12288" width="6.7109375" style="24" customWidth="1"/>
    <col min="12289" max="12290" width="6.42578125" style="24" customWidth="1"/>
    <col min="12291" max="12291" width="7" style="24" customWidth="1"/>
    <col min="12292" max="12292" width="6.5703125" style="24" customWidth="1"/>
    <col min="12293" max="12293" width="5.7109375" style="24" customWidth="1"/>
    <col min="12294" max="12294" width="7.140625" style="24" customWidth="1"/>
    <col min="12295" max="12295" width="7.42578125" style="24" customWidth="1"/>
    <col min="12296" max="12296" width="7.28515625" style="24" customWidth="1"/>
    <col min="12297" max="12297" width="6.140625" style="24" customWidth="1"/>
    <col min="12298" max="12532" width="9.140625" style="24"/>
    <col min="12533" max="12533" width="3.28515625" style="24" customWidth="1"/>
    <col min="12534" max="12534" width="2.85546875" style="24" customWidth="1"/>
    <col min="12535" max="12535" width="10.85546875" style="24" customWidth="1"/>
    <col min="12536" max="12536" width="10.7109375" style="24" customWidth="1"/>
    <col min="12537" max="12537" width="19.42578125" style="24" customWidth="1"/>
    <col min="12538" max="12538" width="7.28515625" style="24" customWidth="1"/>
    <col min="12539" max="12539" width="7.42578125" style="24" customWidth="1"/>
    <col min="12540" max="12540" width="6.5703125" style="24" customWidth="1"/>
    <col min="12541" max="12541" width="5.7109375" style="24" customWidth="1"/>
    <col min="12542" max="12542" width="7.28515625" style="24" customWidth="1"/>
    <col min="12543" max="12543" width="7.42578125" style="24" customWidth="1"/>
    <col min="12544" max="12544" width="6.7109375" style="24" customWidth="1"/>
    <col min="12545" max="12546" width="6.42578125" style="24" customWidth="1"/>
    <col min="12547" max="12547" width="7" style="24" customWidth="1"/>
    <col min="12548" max="12548" width="6.5703125" style="24" customWidth="1"/>
    <col min="12549" max="12549" width="5.7109375" style="24" customWidth="1"/>
    <col min="12550" max="12550" width="7.140625" style="24" customWidth="1"/>
    <col min="12551" max="12551" width="7.42578125" style="24" customWidth="1"/>
    <col min="12552" max="12552" width="7.28515625" style="24" customWidth="1"/>
    <col min="12553" max="12553" width="6.140625" style="24" customWidth="1"/>
    <col min="12554" max="12788" width="9.140625" style="24"/>
    <col min="12789" max="12789" width="3.28515625" style="24" customWidth="1"/>
    <col min="12790" max="12790" width="2.85546875" style="24" customWidth="1"/>
    <col min="12791" max="12791" width="10.85546875" style="24" customWidth="1"/>
    <col min="12792" max="12792" width="10.7109375" style="24" customWidth="1"/>
    <col min="12793" max="12793" width="19.42578125" style="24" customWidth="1"/>
    <col min="12794" max="12794" width="7.28515625" style="24" customWidth="1"/>
    <col min="12795" max="12795" width="7.42578125" style="24" customWidth="1"/>
    <col min="12796" max="12796" width="6.5703125" style="24" customWidth="1"/>
    <col min="12797" max="12797" width="5.7109375" style="24" customWidth="1"/>
    <col min="12798" max="12798" width="7.28515625" style="24" customWidth="1"/>
    <col min="12799" max="12799" width="7.42578125" style="24" customWidth="1"/>
    <col min="12800" max="12800" width="6.7109375" style="24" customWidth="1"/>
    <col min="12801" max="12802" width="6.42578125" style="24" customWidth="1"/>
    <col min="12803" max="12803" width="7" style="24" customWidth="1"/>
    <col min="12804" max="12804" width="6.5703125" style="24" customWidth="1"/>
    <col min="12805" max="12805" width="5.7109375" style="24" customWidth="1"/>
    <col min="12806" max="12806" width="7.140625" style="24" customWidth="1"/>
    <col min="12807" max="12807" width="7.42578125" style="24" customWidth="1"/>
    <col min="12808" max="12808" width="7.28515625" style="24" customWidth="1"/>
    <col min="12809" max="12809" width="6.140625" style="24" customWidth="1"/>
    <col min="12810" max="13044" width="9.140625" style="24"/>
    <col min="13045" max="13045" width="3.28515625" style="24" customWidth="1"/>
    <col min="13046" max="13046" width="2.85546875" style="24" customWidth="1"/>
    <col min="13047" max="13047" width="10.85546875" style="24" customWidth="1"/>
    <col min="13048" max="13048" width="10.7109375" style="24" customWidth="1"/>
    <col min="13049" max="13049" width="19.42578125" style="24" customWidth="1"/>
    <col min="13050" max="13050" width="7.28515625" style="24" customWidth="1"/>
    <col min="13051" max="13051" width="7.42578125" style="24" customWidth="1"/>
    <col min="13052" max="13052" width="6.5703125" style="24" customWidth="1"/>
    <col min="13053" max="13053" width="5.7109375" style="24" customWidth="1"/>
    <col min="13054" max="13054" width="7.28515625" style="24" customWidth="1"/>
    <col min="13055" max="13055" width="7.42578125" style="24" customWidth="1"/>
    <col min="13056" max="13056" width="6.7109375" style="24" customWidth="1"/>
    <col min="13057" max="13058" width="6.42578125" style="24" customWidth="1"/>
    <col min="13059" max="13059" width="7" style="24" customWidth="1"/>
    <col min="13060" max="13060" width="6.5703125" style="24" customWidth="1"/>
    <col min="13061" max="13061" width="5.7109375" style="24" customWidth="1"/>
    <col min="13062" max="13062" width="7.140625" style="24" customWidth="1"/>
    <col min="13063" max="13063" width="7.42578125" style="24" customWidth="1"/>
    <col min="13064" max="13064" width="7.28515625" style="24" customWidth="1"/>
    <col min="13065" max="13065" width="6.140625" style="24" customWidth="1"/>
    <col min="13066" max="13300" width="9.140625" style="24"/>
    <col min="13301" max="13301" width="3.28515625" style="24" customWidth="1"/>
    <col min="13302" max="13302" width="2.85546875" style="24" customWidth="1"/>
    <col min="13303" max="13303" width="10.85546875" style="24" customWidth="1"/>
    <col min="13304" max="13304" width="10.7109375" style="24" customWidth="1"/>
    <col min="13305" max="13305" width="19.42578125" style="24" customWidth="1"/>
    <col min="13306" max="13306" width="7.28515625" style="24" customWidth="1"/>
    <col min="13307" max="13307" width="7.42578125" style="24" customWidth="1"/>
    <col min="13308" max="13308" width="6.5703125" style="24" customWidth="1"/>
    <col min="13309" max="13309" width="5.7109375" style="24" customWidth="1"/>
    <col min="13310" max="13310" width="7.28515625" style="24" customWidth="1"/>
    <col min="13311" max="13311" width="7.42578125" style="24" customWidth="1"/>
    <col min="13312" max="13312" width="6.7109375" style="24" customWidth="1"/>
    <col min="13313" max="13314" width="6.42578125" style="24" customWidth="1"/>
    <col min="13315" max="13315" width="7" style="24" customWidth="1"/>
    <col min="13316" max="13316" width="6.5703125" style="24" customWidth="1"/>
    <col min="13317" max="13317" width="5.7109375" style="24" customWidth="1"/>
    <col min="13318" max="13318" width="7.140625" style="24" customWidth="1"/>
    <col min="13319" max="13319" width="7.42578125" style="24" customWidth="1"/>
    <col min="13320" max="13320" width="7.28515625" style="24" customWidth="1"/>
    <col min="13321" max="13321" width="6.140625" style="24" customWidth="1"/>
    <col min="13322" max="13556" width="9.140625" style="24"/>
    <col min="13557" max="13557" width="3.28515625" style="24" customWidth="1"/>
    <col min="13558" max="13558" width="2.85546875" style="24" customWidth="1"/>
    <col min="13559" max="13559" width="10.85546875" style="24" customWidth="1"/>
    <col min="13560" max="13560" width="10.7109375" style="24" customWidth="1"/>
    <col min="13561" max="13561" width="19.42578125" style="24" customWidth="1"/>
    <col min="13562" max="13562" width="7.28515625" style="24" customWidth="1"/>
    <col min="13563" max="13563" width="7.42578125" style="24" customWidth="1"/>
    <col min="13564" max="13564" width="6.5703125" style="24" customWidth="1"/>
    <col min="13565" max="13565" width="5.7109375" style="24" customWidth="1"/>
    <col min="13566" max="13566" width="7.28515625" style="24" customWidth="1"/>
    <col min="13567" max="13567" width="7.42578125" style="24" customWidth="1"/>
    <col min="13568" max="13568" width="6.7109375" style="24" customWidth="1"/>
    <col min="13569" max="13570" width="6.42578125" style="24" customWidth="1"/>
    <col min="13571" max="13571" width="7" style="24" customWidth="1"/>
    <col min="13572" max="13572" width="6.5703125" style="24" customWidth="1"/>
    <col min="13573" max="13573" width="5.7109375" style="24" customWidth="1"/>
    <col min="13574" max="13574" width="7.140625" style="24" customWidth="1"/>
    <col min="13575" max="13575" width="7.42578125" style="24" customWidth="1"/>
    <col min="13576" max="13576" width="7.28515625" style="24" customWidth="1"/>
    <col min="13577" max="13577" width="6.140625" style="24" customWidth="1"/>
    <col min="13578" max="13812" width="9.140625" style="24"/>
    <col min="13813" max="13813" width="3.28515625" style="24" customWidth="1"/>
    <col min="13814" max="13814" width="2.85546875" style="24" customWidth="1"/>
    <col min="13815" max="13815" width="10.85546875" style="24" customWidth="1"/>
    <col min="13816" max="13816" width="10.7109375" style="24" customWidth="1"/>
    <col min="13817" max="13817" width="19.42578125" style="24" customWidth="1"/>
    <col min="13818" max="13818" width="7.28515625" style="24" customWidth="1"/>
    <col min="13819" max="13819" width="7.42578125" style="24" customWidth="1"/>
    <col min="13820" max="13820" width="6.5703125" style="24" customWidth="1"/>
    <col min="13821" max="13821" width="5.7109375" style="24" customWidth="1"/>
    <col min="13822" max="13822" width="7.28515625" style="24" customWidth="1"/>
    <col min="13823" max="13823" width="7.42578125" style="24" customWidth="1"/>
    <col min="13824" max="13824" width="6.7109375" style="24" customWidth="1"/>
    <col min="13825" max="13826" width="6.42578125" style="24" customWidth="1"/>
    <col min="13827" max="13827" width="7" style="24" customWidth="1"/>
    <col min="13828" max="13828" width="6.5703125" style="24" customWidth="1"/>
    <col min="13829" max="13829" width="5.7109375" style="24" customWidth="1"/>
    <col min="13830" max="13830" width="7.140625" style="24" customWidth="1"/>
    <col min="13831" max="13831" width="7.42578125" style="24" customWidth="1"/>
    <col min="13832" max="13832" width="7.28515625" style="24" customWidth="1"/>
    <col min="13833" max="13833" width="6.140625" style="24" customWidth="1"/>
    <col min="13834" max="14068" width="9.140625" style="24"/>
    <col min="14069" max="14069" width="3.28515625" style="24" customWidth="1"/>
    <col min="14070" max="14070" width="2.85546875" style="24" customWidth="1"/>
    <col min="14071" max="14071" width="10.85546875" style="24" customWidth="1"/>
    <col min="14072" max="14072" width="10.7109375" style="24" customWidth="1"/>
    <col min="14073" max="14073" width="19.42578125" style="24" customWidth="1"/>
    <col min="14074" max="14074" width="7.28515625" style="24" customWidth="1"/>
    <col min="14075" max="14075" width="7.42578125" style="24" customWidth="1"/>
    <col min="14076" max="14076" width="6.5703125" style="24" customWidth="1"/>
    <col min="14077" max="14077" width="5.7109375" style="24" customWidth="1"/>
    <col min="14078" max="14078" width="7.28515625" style="24" customWidth="1"/>
    <col min="14079" max="14079" width="7.42578125" style="24" customWidth="1"/>
    <col min="14080" max="14080" width="6.7109375" style="24" customWidth="1"/>
    <col min="14081" max="14082" width="6.42578125" style="24" customWidth="1"/>
    <col min="14083" max="14083" width="7" style="24" customWidth="1"/>
    <col min="14084" max="14084" width="6.5703125" style="24" customWidth="1"/>
    <col min="14085" max="14085" width="5.7109375" style="24" customWidth="1"/>
    <col min="14086" max="14086" width="7.140625" style="24" customWidth="1"/>
    <col min="14087" max="14087" width="7.42578125" style="24" customWidth="1"/>
    <col min="14088" max="14088" width="7.28515625" style="24" customWidth="1"/>
    <col min="14089" max="14089" width="6.140625" style="24" customWidth="1"/>
    <col min="14090" max="14324" width="9.140625" style="24"/>
    <col min="14325" max="14325" width="3.28515625" style="24" customWidth="1"/>
    <col min="14326" max="14326" width="2.85546875" style="24" customWidth="1"/>
    <col min="14327" max="14327" width="10.85546875" style="24" customWidth="1"/>
    <col min="14328" max="14328" width="10.7109375" style="24" customWidth="1"/>
    <col min="14329" max="14329" width="19.42578125" style="24" customWidth="1"/>
    <col min="14330" max="14330" width="7.28515625" style="24" customWidth="1"/>
    <col min="14331" max="14331" width="7.42578125" style="24" customWidth="1"/>
    <col min="14332" max="14332" width="6.5703125" style="24" customWidth="1"/>
    <col min="14333" max="14333" width="5.7109375" style="24" customWidth="1"/>
    <col min="14334" max="14334" width="7.28515625" style="24" customWidth="1"/>
    <col min="14335" max="14335" width="7.42578125" style="24" customWidth="1"/>
    <col min="14336" max="14336" width="6.7109375" style="24" customWidth="1"/>
    <col min="14337" max="14338" width="6.42578125" style="24" customWidth="1"/>
    <col min="14339" max="14339" width="7" style="24" customWidth="1"/>
    <col min="14340" max="14340" width="6.5703125" style="24" customWidth="1"/>
    <col min="14341" max="14341" width="5.7109375" style="24" customWidth="1"/>
    <col min="14342" max="14342" width="7.140625" style="24" customWidth="1"/>
    <col min="14343" max="14343" width="7.42578125" style="24" customWidth="1"/>
    <col min="14344" max="14344" width="7.28515625" style="24" customWidth="1"/>
    <col min="14345" max="14345" width="6.140625" style="24" customWidth="1"/>
    <col min="14346" max="14580" width="9.140625" style="24"/>
    <col min="14581" max="14581" width="3.28515625" style="24" customWidth="1"/>
    <col min="14582" max="14582" width="2.85546875" style="24" customWidth="1"/>
    <col min="14583" max="14583" width="10.85546875" style="24" customWidth="1"/>
    <col min="14584" max="14584" width="10.7109375" style="24" customWidth="1"/>
    <col min="14585" max="14585" width="19.42578125" style="24" customWidth="1"/>
    <col min="14586" max="14586" width="7.28515625" style="24" customWidth="1"/>
    <col min="14587" max="14587" width="7.42578125" style="24" customWidth="1"/>
    <col min="14588" max="14588" width="6.5703125" style="24" customWidth="1"/>
    <col min="14589" max="14589" width="5.7109375" style="24" customWidth="1"/>
    <col min="14590" max="14590" width="7.28515625" style="24" customWidth="1"/>
    <col min="14591" max="14591" width="7.42578125" style="24" customWidth="1"/>
    <col min="14592" max="14592" width="6.7109375" style="24" customWidth="1"/>
    <col min="14593" max="14594" width="6.42578125" style="24" customWidth="1"/>
    <col min="14595" max="14595" width="7" style="24" customWidth="1"/>
    <col min="14596" max="14596" width="6.5703125" style="24" customWidth="1"/>
    <col min="14597" max="14597" width="5.7109375" style="24" customWidth="1"/>
    <col min="14598" max="14598" width="7.140625" style="24" customWidth="1"/>
    <col min="14599" max="14599" width="7.42578125" style="24" customWidth="1"/>
    <col min="14600" max="14600" width="7.28515625" style="24" customWidth="1"/>
    <col min="14601" max="14601" width="6.140625" style="24" customWidth="1"/>
    <col min="14602" max="14836" width="9.140625" style="24"/>
    <col min="14837" max="14837" width="3.28515625" style="24" customWidth="1"/>
    <col min="14838" max="14838" width="2.85546875" style="24" customWidth="1"/>
    <col min="14839" max="14839" width="10.85546875" style="24" customWidth="1"/>
    <col min="14840" max="14840" width="10.7109375" style="24" customWidth="1"/>
    <col min="14841" max="14841" width="19.42578125" style="24" customWidth="1"/>
    <col min="14842" max="14842" width="7.28515625" style="24" customWidth="1"/>
    <col min="14843" max="14843" width="7.42578125" style="24" customWidth="1"/>
    <col min="14844" max="14844" width="6.5703125" style="24" customWidth="1"/>
    <col min="14845" max="14845" width="5.7109375" style="24" customWidth="1"/>
    <col min="14846" max="14846" width="7.28515625" style="24" customWidth="1"/>
    <col min="14847" max="14847" width="7.42578125" style="24" customWidth="1"/>
    <col min="14848" max="14848" width="6.7109375" style="24" customWidth="1"/>
    <col min="14849" max="14850" width="6.42578125" style="24" customWidth="1"/>
    <col min="14851" max="14851" width="7" style="24" customWidth="1"/>
    <col min="14852" max="14852" width="6.5703125" style="24" customWidth="1"/>
    <col min="14853" max="14853" width="5.7109375" style="24" customWidth="1"/>
    <col min="14854" max="14854" width="7.140625" style="24" customWidth="1"/>
    <col min="14855" max="14855" width="7.42578125" style="24" customWidth="1"/>
    <col min="14856" max="14856" width="7.28515625" style="24" customWidth="1"/>
    <col min="14857" max="14857" width="6.140625" style="24" customWidth="1"/>
    <col min="14858" max="15092" width="9.140625" style="24"/>
    <col min="15093" max="15093" width="3.28515625" style="24" customWidth="1"/>
    <col min="15094" max="15094" width="2.85546875" style="24" customWidth="1"/>
    <col min="15095" max="15095" width="10.85546875" style="24" customWidth="1"/>
    <col min="15096" max="15096" width="10.7109375" style="24" customWidth="1"/>
    <col min="15097" max="15097" width="19.42578125" style="24" customWidth="1"/>
    <col min="15098" max="15098" width="7.28515625" style="24" customWidth="1"/>
    <col min="15099" max="15099" width="7.42578125" style="24" customWidth="1"/>
    <col min="15100" max="15100" width="6.5703125" style="24" customWidth="1"/>
    <col min="15101" max="15101" width="5.7109375" style="24" customWidth="1"/>
    <col min="15102" max="15102" width="7.28515625" style="24" customWidth="1"/>
    <col min="15103" max="15103" width="7.42578125" style="24" customWidth="1"/>
    <col min="15104" max="15104" width="6.7109375" style="24" customWidth="1"/>
    <col min="15105" max="15106" width="6.42578125" style="24" customWidth="1"/>
    <col min="15107" max="15107" width="7" style="24" customWidth="1"/>
    <col min="15108" max="15108" width="6.5703125" style="24" customWidth="1"/>
    <col min="15109" max="15109" width="5.7109375" style="24" customWidth="1"/>
    <col min="15110" max="15110" width="7.140625" style="24" customWidth="1"/>
    <col min="15111" max="15111" width="7.42578125" style="24" customWidth="1"/>
    <col min="15112" max="15112" width="7.28515625" style="24" customWidth="1"/>
    <col min="15113" max="15113" width="6.140625" style="24" customWidth="1"/>
    <col min="15114" max="15348" width="9.140625" style="24"/>
    <col min="15349" max="15349" width="3.28515625" style="24" customWidth="1"/>
    <col min="15350" max="15350" width="2.85546875" style="24" customWidth="1"/>
    <col min="15351" max="15351" width="10.85546875" style="24" customWidth="1"/>
    <col min="15352" max="15352" width="10.7109375" style="24" customWidth="1"/>
    <col min="15353" max="15353" width="19.42578125" style="24" customWidth="1"/>
    <col min="15354" max="15354" width="7.28515625" style="24" customWidth="1"/>
    <col min="15355" max="15355" width="7.42578125" style="24" customWidth="1"/>
    <col min="15356" max="15356" width="6.5703125" style="24" customWidth="1"/>
    <col min="15357" max="15357" width="5.7109375" style="24" customWidth="1"/>
    <col min="15358" max="15358" width="7.28515625" style="24" customWidth="1"/>
    <col min="15359" max="15359" width="7.42578125" style="24" customWidth="1"/>
    <col min="15360" max="15360" width="6.7109375" style="24" customWidth="1"/>
    <col min="15361" max="15362" width="6.42578125" style="24" customWidth="1"/>
    <col min="15363" max="15363" width="7" style="24" customWidth="1"/>
    <col min="15364" max="15364" width="6.5703125" style="24" customWidth="1"/>
    <col min="15365" max="15365" width="5.7109375" style="24" customWidth="1"/>
    <col min="15366" max="15366" width="7.140625" style="24" customWidth="1"/>
    <col min="15367" max="15367" width="7.42578125" style="24" customWidth="1"/>
    <col min="15368" max="15368" width="7.28515625" style="24" customWidth="1"/>
    <col min="15369" max="15369" width="6.140625" style="24" customWidth="1"/>
    <col min="15370" max="15604" width="9.140625" style="24"/>
    <col min="15605" max="15605" width="3.28515625" style="24" customWidth="1"/>
    <col min="15606" max="15606" width="2.85546875" style="24" customWidth="1"/>
    <col min="15607" max="15607" width="10.85546875" style="24" customWidth="1"/>
    <col min="15608" max="15608" width="10.7109375" style="24" customWidth="1"/>
    <col min="15609" max="15609" width="19.42578125" style="24" customWidth="1"/>
    <col min="15610" max="15610" width="7.28515625" style="24" customWidth="1"/>
    <col min="15611" max="15611" width="7.42578125" style="24" customWidth="1"/>
    <col min="15612" max="15612" width="6.5703125" style="24" customWidth="1"/>
    <col min="15613" max="15613" width="5.7109375" style="24" customWidth="1"/>
    <col min="15614" max="15614" width="7.28515625" style="24" customWidth="1"/>
    <col min="15615" max="15615" width="7.42578125" style="24" customWidth="1"/>
    <col min="15616" max="15616" width="6.7109375" style="24" customWidth="1"/>
    <col min="15617" max="15618" width="6.42578125" style="24" customWidth="1"/>
    <col min="15619" max="15619" width="7" style="24" customWidth="1"/>
    <col min="15620" max="15620" width="6.5703125" style="24" customWidth="1"/>
    <col min="15621" max="15621" width="5.7109375" style="24" customWidth="1"/>
    <col min="15622" max="15622" width="7.140625" style="24" customWidth="1"/>
    <col min="15623" max="15623" width="7.42578125" style="24" customWidth="1"/>
    <col min="15624" max="15624" width="7.28515625" style="24" customWidth="1"/>
    <col min="15625" max="15625" width="6.140625" style="24" customWidth="1"/>
    <col min="15626" max="15860" width="9.140625" style="24"/>
    <col min="15861" max="15861" width="3.28515625" style="24" customWidth="1"/>
    <col min="15862" max="15862" width="2.85546875" style="24" customWidth="1"/>
    <col min="15863" max="15863" width="10.85546875" style="24" customWidth="1"/>
    <col min="15864" max="15864" width="10.7109375" style="24" customWidth="1"/>
    <col min="15865" max="15865" width="19.42578125" style="24" customWidth="1"/>
    <col min="15866" max="15866" width="7.28515625" style="24" customWidth="1"/>
    <col min="15867" max="15867" width="7.42578125" style="24" customWidth="1"/>
    <col min="15868" max="15868" width="6.5703125" style="24" customWidth="1"/>
    <col min="15869" max="15869" width="5.7109375" style="24" customWidth="1"/>
    <col min="15870" max="15870" width="7.28515625" style="24" customWidth="1"/>
    <col min="15871" max="15871" width="7.42578125" style="24" customWidth="1"/>
    <col min="15872" max="15872" width="6.7109375" style="24" customWidth="1"/>
    <col min="15873" max="15874" width="6.42578125" style="24" customWidth="1"/>
    <col min="15875" max="15875" width="7" style="24" customWidth="1"/>
    <col min="15876" max="15876" width="6.5703125" style="24" customWidth="1"/>
    <col min="15877" max="15877" width="5.7109375" style="24" customWidth="1"/>
    <col min="15878" max="15878" width="7.140625" style="24" customWidth="1"/>
    <col min="15879" max="15879" width="7.42578125" style="24" customWidth="1"/>
    <col min="15880" max="15880" width="7.28515625" style="24" customWidth="1"/>
    <col min="15881" max="15881" width="6.140625" style="24" customWidth="1"/>
    <col min="15882" max="16116" width="9.140625" style="24"/>
    <col min="16117" max="16117" width="3.28515625" style="24" customWidth="1"/>
    <col min="16118" max="16118" width="2.85546875" style="24" customWidth="1"/>
    <col min="16119" max="16119" width="10.85546875" style="24" customWidth="1"/>
    <col min="16120" max="16120" width="10.7109375" style="24" customWidth="1"/>
    <col min="16121" max="16121" width="19.42578125" style="24" customWidth="1"/>
    <col min="16122" max="16122" width="7.28515625" style="24" customWidth="1"/>
    <col min="16123" max="16123" width="7.42578125" style="24" customWidth="1"/>
    <col min="16124" max="16124" width="6.5703125" style="24" customWidth="1"/>
    <col min="16125" max="16125" width="5.7109375" style="24" customWidth="1"/>
    <col min="16126" max="16126" width="7.28515625" style="24" customWidth="1"/>
    <col min="16127" max="16127" width="7.42578125" style="24" customWidth="1"/>
    <col min="16128" max="16128" width="6.7109375" style="24" customWidth="1"/>
    <col min="16129" max="16130" width="6.42578125" style="24" customWidth="1"/>
    <col min="16131" max="16131" width="7" style="24" customWidth="1"/>
    <col min="16132" max="16132" width="6.5703125" style="24" customWidth="1"/>
    <col min="16133" max="16133" width="5.7109375" style="24" customWidth="1"/>
    <col min="16134" max="16134" width="7.140625" style="24" customWidth="1"/>
    <col min="16135" max="16135" width="7.42578125" style="24" customWidth="1"/>
    <col min="16136" max="16136" width="7.28515625" style="24" customWidth="1"/>
    <col min="16137" max="16137" width="6.140625" style="24" customWidth="1"/>
    <col min="16138" max="16384" width="9.140625" style="24"/>
  </cols>
  <sheetData>
    <row r="1" spans="1:21" ht="15" customHeight="1" x14ac:dyDescent="0.2">
      <c r="A1" s="30" t="s">
        <v>152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thickBot="1" x14ac:dyDescent="0.25">
      <c r="A2" s="497" t="s">
        <v>94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</row>
    <row r="3" spans="1:21" ht="19.5" customHeight="1" x14ac:dyDescent="0.2">
      <c r="A3" s="515" t="s">
        <v>71</v>
      </c>
      <c r="B3" s="517" t="s">
        <v>1</v>
      </c>
      <c r="C3" s="517" t="s">
        <v>72</v>
      </c>
      <c r="D3" s="517" t="s">
        <v>7</v>
      </c>
      <c r="E3" s="520" t="s">
        <v>8</v>
      </c>
      <c r="F3" s="501" t="s">
        <v>134</v>
      </c>
      <c r="G3" s="502"/>
      <c r="H3" s="502"/>
      <c r="I3" s="503"/>
      <c r="J3" s="501" t="s">
        <v>139</v>
      </c>
      <c r="K3" s="502"/>
      <c r="L3" s="502"/>
      <c r="M3" s="503"/>
      <c r="N3" s="504" t="s">
        <v>135</v>
      </c>
      <c r="O3" s="505"/>
      <c r="P3" s="505"/>
      <c r="Q3" s="506"/>
      <c r="R3" s="504" t="s">
        <v>136</v>
      </c>
      <c r="S3" s="505"/>
      <c r="T3" s="505"/>
      <c r="U3" s="506"/>
    </row>
    <row r="4" spans="1:21" x14ac:dyDescent="0.2">
      <c r="A4" s="516"/>
      <c r="B4" s="518"/>
      <c r="C4" s="518"/>
      <c r="D4" s="518"/>
      <c r="E4" s="521"/>
      <c r="F4" s="507" t="s">
        <v>11</v>
      </c>
      <c r="G4" s="509" t="s">
        <v>12</v>
      </c>
      <c r="H4" s="510"/>
      <c r="I4" s="511" t="s">
        <v>92</v>
      </c>
      <c r="J4" s="513" t="s">
        <v>11</v>
      </c>
      <c r="K4" s="509" t="s">
        <v>12</v>
      </c>
      <c r="L4" s="510"/>
      <c r="M4" s="511" t="s">
        <v>92</v>
      </c>
      <c r="N4" s="513" t="s">
        <v>11</v>
      </c>
      <c r="O4" s="509" t="s">
        <v>12</v>
      </c>
      <c r="P4" s="510"/>
      <c r="Q4" s="511" t="s">
        <v>92</v>
      </c>
      <c r="R4" s="513" t="s">
        <v>11</v>
      </c>
      <c r="S4" s="509" t="s">
        <v>12</v>
      </c>
      <c r="T4" s="510"/>
      <c r="U4" s="511" t="s">
        <v>92</v>
      </c>
    </row>
    <row r="5" spans="1:21" ht="116.25" customHeight="1" thickBot="1" x14ac:dyDescent="0.25">
      <c r="A5" s="508"/>
      <c r="B5" s="519"/>
      <c r="C5" s="519"/>
      <c r="D5" s="519"/>
      <c r="E5" s="522"/>
      <c r="F5" s="508"/>
      <c r="G5" s="48" t="s">
        <v>11</v>
      </c>
      <c r="H5" s="49" t="s">
        <v>73</v>
      </c>
      <c r="I5" s="512"/>
      <c r="J5" s="514"/>
      <c r="K5" s="48" t="s">
        <v>11</v>
      </c>
      <c r="L5" s="49" t="s">
        <v>73</v>
      </c>
      <c r="M5" s="512"/>
      <c r="N5" s="514"/>
      <c r="O5" s="48" t="s">
        <v>11</v>
      </c>
      <c r="P5" s="49" t="s">
        <v>73</v>
      </c>
      <c r="Q5" s="512"/>
      <c r="R5" s="514"/>
      <c r="S5" s="48" t="s">
        <v>11</v>
      </c>
      <c r="T5" s="49" t="s">
        <v>73</v>
      </c>
      <c r="U5" s="512"/>
    </row>
    <row r="6" spans="1:21" ht="171.75" customHeight="1" thickBot="1" x14ac:dyDescent="0.25">
      <c r="A6" s="31">
        <v>6</v>
      </c>
      <c r="B6" s="32">
        <v>6</v>
      </c>
      <c r="C6" s="33" t="s">
        <v>87</v>
      </c>
      <c r="D6" s="37" t="s">
        <v>100</v>
      </c>
      <c r="E6" s="50" t="s">
        <v>86</v>
      </c>
      <c r="F6" s="38">
        <f>'06 Programa'!L93</f>
        <v>10117.6</v>
      </c>
      <c r="G6" s="34">
        <f>'06 Programa'!M93</f>
        <v>8242.4000000000015</v>
      </c>
      <c r="H6" s="34">
        <f>'06 Programa'!N93</f>
        <v>5671.3</v>
      </c>
      <c r="I6" s="35">
        <f>'06 Programa'!O93</f>
        <v>1875.1999999999998</v>
      </c>
      <c r="J6" s="38">
        <f>'06 Programa'!P93</f>
        <v>13280.599999999999</v>
      </c>
      <c r="K6" s="34">
        <f>'06 Programa'!Q93</f>
        <v>10381.400000000001</v>
      </c>
      <c r="L6" s="34">
        <f>'06 Programa'!R93</f>
        <v>7803.0999999999995</v>
      </c>
      <c r="M6" s="35">
        <f>'06 Programa'!S93</f>
        <v>2899.2000000000003</v>
      </c>
      <c r="N6" s="38">
        <f>'06 Programa'!T93</f>
        <v>12781.1</v>
      </c>
      <c r="O6" s="34">
        <f>'06 Programa'!U93</f>
        <v>10434.699999999999</v>
      </c>
      <c r="P6" s="34">
        <f>'06 Programa'!V93</f>
        <v>7818</v>
      </c>
      <c r="Q6" s="35">
        <f>'06 Programa'!W93</f>
        <v>2346.4</v>
      </c>
      <c r="R6" s="51">
        <f>'06 Programa'!X93</f>
        <v>12832.3</v>
      </c>
      <c r="S6" s="52">
        <f>'06 Programa'!Y93</f>
        <v>10463.4</v>
      </c>
      <c r="T6" s="34">
        <f>'06 Programa'!Z93</f>
        <v>7834.5</v>
      </c>
      <c r="U6" s="35">
        <f>'06 Programa'!AA93</f>
        <v>2368.9</v>
      </c>
    </row>
    <row r="7" spans="1:21" ht="20.25" customHeight="1" thickBot="1" x14ac:dyDescent="0.25">
      <c r="A7" s="498" t="s">
        <v>140</v>
      </c>
      <c r="B7" s="499"/>
      <c r="C7" s="499"/>
      <c r="D7" s="499"/>
      <c r="E7" s="500"/>
      <c r="F7" s="53">
        <f t="shared" ref="F7:U7" si="0">SUM(F6)</f>
        <v>10117.6</v>
      </c>
      <c r="G7" s="54">
        <f t="shared" si="0"/>
        <v>8242.4000000000015</v>
      </c>
      <c r="H7" s="54">
        <f t="shared" si="0"/>
        <v>5671.3</v>
      </c>
      <c r="I7" s="55">
        <f t="shared" si="0"/>
        <v>1875.1999999999998</v>
      </c>
      <c r="J7" s="53">
        <f t="shared" si="0"/>
        <v>13280.599999999999</v>
      </c>
      <c r="K7" s="54">
        <f t="shared" si="0"/>
        <v>10381.400000000001</v>
      </c>
      <c r="L7" s="54">
        <f t="shared" si="0"/>
        <v>7803.0999999999995</v>
      </c>
      <c r="M7" s="55">
        <f t="shared" si="0"/>
        <v>2899.2000000000003</v>
      </c>
      <c r="N7" s="53">
        <f t="shared" si="0"/>
        <v>12781.1</v>
      </c>
      <c r="O7" s="39">
        <f>O6</f>
        <v>10434.699999999999</v>
      </c>
      <c r="P7" s="39">
        <f t="shared" si="0"/>
        <v>7818</v>
      </c>
      <c r="Q7" s="56">
        <f>'06 Programa'!W93</f>
        <v>2346.4</v>
      </c>
      <c r="R7" s="53">
        <f t="shared" si="0"/>
        <v>12832.3</v>
      </c>
      <c r="S7" s="39">
        <f t="shared" si="0"/>
        <v>10463.4</v>
      </c>
      <c r="T7" s="39">
        <f t="shared" si="0"/>
        <v>7834.5</v>
      </c>
      <c r="U7" s="56">
        <f t="shared" si="0"/>
        <v>2368.9</v>
      </c>
    </row>
  </sheetData>
  <mergeCells count="23">
    <mergeCell ref="U4:U5"/>
    <mergeCell ref="E3:E5"/>
    <mergeCell ref="O4:P4"/>
    <mergeCell ref="Q4:Q5"/>
    <mergeCell ref="R4:R5"/>
    <mergeCell ref="S4:T4"/>
    <mergeCell ref="F3:I3"/>
    <mergeCell ref="A2:U2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</mergeCells>
  <printOptions horizontalCentered="1" verticalCentered="1"/>
  <pageMargins left="0.39370078740157483" right="0.39370078740157483" top="0.94488188976377963" bottom="0.74803149606299213" header="0.51181102362204722" footer="0.51181102362204722"/>
  <pageSetup paperSize="9" scale="8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zoomScaleSheetLayoutView="100" workbookViewId="0">
      <selection activeCell="E31" sqref="E31"/>
    </sheetView>
  </sheetViews>
  <sheetFormatPr defaultRowHeight="12.75" x14ac:dyDescent="0.2"/>
  <cols>
    <col min="1" max="1" width="67.85546875" style="24" customWidth="1"/>
    <col min="2" max="3" width="15.85546875" style="24" customWidth="1"/>
    <col min="4" max="4" width="16" style="24" customWidth="1"/>
    <col min="5" max="5" width="16.7109375" style="24" customWidth="1"/>
    <col min="6" max="1002" width="8.7109375" style="24" customWidth="1"/>
    <col min="1003" max="16384" width="9.140625" style="24"/>
  </cols>
  <sheetData>
    <row r="1" spans="1:5" ht="17.25" customHeight="1" thickBot="1" x14ac:dyDescent="0.25">
      <c r="A1" s="40" t="s">
        <v>153</v>
      </c>
      <c r="E1" s="210" t="s">
        <v>94</v>
      </c>
    </row>
    <row r="2" spans="1:5" ht="33" customHeight="1" thickBot="1" x14ac:dyDescent="0.25">
      <c r="A2" s="213" t="s">
        <v>70</v>
      </c>
      <c r="B2" s="124" t="s">
        <v>134</v>
      </c>
      <c r="C2" s="124" t="s">
        <v>139</v>
      </c>
      <c r="D2" s="124" t="s">
        <v>135</v>
      </c>
      <c r="E2" s="125" t="s">
        <v>136</v>
      </c>
    </row>
    <row r="3" spans="1:5" x14ac:dyDescent="0.2">
      <c r="A3" s="214" t="s">
        <v>95</v>
      </c>
      <c r="B3" s="47">
        <f>'06 Programa'!L89+'06 Programa'!L87+'06 Programa'!L81+'06 Programa'!L58+'06 Programa'!L45+'06 Programa'!L43+'06 Programa'!L41+'06 Programa'!L39+'06 Programa'!L37+'06 Programa'!L34+'06 Programa'!L31+'06 Programa'!L28+'06 Programa'!L25+'06 Programa'!L23+'06 Programa'!L21+'06 Programa'!L19+'06 Programa'!L17+'06 Programa'!L15</f>
        <v>9542.7000000000007</v>
      </c>
      <c r="C3" s="47">
        <f>'06 Programa'!P15+'06 Programa'!P17+'06 Programa'!P19+'06 Programa'!P21+'06 Programa'!P23+'06 Programa'!P25+'06 Programa'!P28+'06 Programa'!P31+'06 Programa'!P34+'06 Programa'!P37+'06 Programa'!P39+'06 Programa'!P41+'06 Programa'!P43+'06 Programa'!P45+'06 Programa'!P58+'06 Programa'!P81+'06 Programa'!P87+'06 Programa'!P89</f>
        <v>12567.099999999997</v>
      </c>
      <c r="D3" s="47">
        <f>'06 Programa'!T89+'06 Programa'!T87+'06 Programa'!T81+'06 Programa'!T58+'06 Programa'!T45+'06 Programa'!T43+'06 Programa'!T41+'06 Programa'!T39+'06 Programa'!T37+'06 Programa'!T34+'06 Programa'!T31+'06 Programa'!T28+'06 Programa'!T25+'06 Programa'!T23+'06 Programa'!T21+'06 Programa'!T19+'06 Programa'!T17+'06 Programa'!T15</f>
        <v>12067.599999999999</v>
      </c>
      <c r="E3" s="126">
        <f>'06 Programa'!X15+'06 Programa'!X17+'06 Programa'!X19+'06 Programa'!X21+'06 Programa'!X23+'06 Programa'!X25+'06 Programa'!X28+'06 Programa'!X31+'06 Programa'!X34+'06 Programa'!X37+'06 Programa'!X39+'06 Programa'!X41+'06 Programa'!X43+'06 Programa'!X45+'06 Programa'!X58+'06 Programa'!X81+'06 Programa'!X87+'06 Programa'!X89</f>
        <v>12118.8</v>
      </c>
    </row>
    <row r="4" spans="1:5" x14ac:dyDescent="0.2">
      <c r="A4" s="211" t="s">
        <v>102</v>
      </c>
      <c r="B4" s="43">
        <f>'06 Programa'!L26+'06 Programa'!L29+'06 Programa'!L32+'06 Programa'!L35+'06 Programa'!L49+'06 Programa'!L51+'06 Programa'!L53+'06 Programa'!L55+'06 Programa'!L57+'06 Programa'!L62+'06 Programa'!L60+'06 Programa'!L64+'06 Programa'!L66+'06 Programa'!L68+'06 Programa'!L71+'06 Programa'!L73+'06 Programa'!L77+'06 Programa'!L75</f>
        <v>524.9</v>
      </c>
      <c r="C4" s="43">
        <f>'06 Programa'!P29+'06 Programa'!P26+'06 Programa'!P32+'06 Programa'!P35+'06 Programa'!P49+'06 Programa'!P51+'06 Programa'!P53+'06 Programa'!P55+'06 Programa'!P57+'06 Programa'!P60+'06 Programa'!P62+'06 Programa'!P64+'06 Programa'!P66+'06 Programa'!P68+'06 Programa'!P73+'06 Programa'!P77+'06 Programa'!P75</f>
        <v>643.5</v>
      </c>
      <c r="D4" s="43">
        <f>'06 Programa'!T77+'06 Programa'!T73+'06 Programa'!T71+'06 Programa'!T68+'06 Programa'!T66+'06 Programa'!T64+'06 Programa'!T62+'06 Programa'!T60+'06 Programa'!T57+'06 Programa'!T55+'06 Programa'!T53+'06 Programa'!T51+'06 Programa'!T49+'06 Programa'!T35+'06 Programa'!T32+'06 Programa'!T29+'06 Programa'!T26+'06 Programa'!T75</f>
        <v>643.5</v>
      </c>
      <c r="E4" s="123">
        <f>'06 Programa'!X26+'06 Programa'!X29+'06 Programa'!X32+'06 Programa'!X35+'06 Programa'!X49+'06 Programa'!X51+'06 Programa'!X53+'06 Programa'!X55+'06 Programa'!X57+'06 Programa'!X60+'06 Programa'!X62+'06 Programa'!X64+'06 Programa'!X66+'06 Programa'!X68+'06 Programa'!X71+'06 Programa'!X73+'06 Programa'!X77+'06 Programa'!X75</f>
        <v>643.5</v>
      </c>
    </row>
    <row r="5" spans="1:5" x14ac:dyDescent="0.2">
      <c r="A5" s="211" t="s">
        <v>103</v>
      </c>
      <c r="B5" s="43">
        <v>0</v>
      </c>
      <c r="C5" s="43">
        <v>0</v>
      </c>
      <c r="D5" s="43">
        <v>0</v>
      </c>
      <c r="E5" s="123">
        <v>0</v>
      </c>
    </row>
    <row r="6" spans="1:5" x14ac:dyDescent="0.2">
      <c r="A6" s="211" t="s">
        <v>104</v>
      </c>
      <c r="B6" s="43">
        <f>'06 Programa'!L70</f>
        <v>50</v>
      </c>
      <c r="C6" s="43">
        <f>'06 Programa'!P70</f>
        <v>70</v>
      </c>
      <c r="D6" s="43">
        <f>'06 Programa'!T70</f>
        <v>70</v>
      </c>
      <c r="E6" s="123">
        <f>'06 Programa'!X70</f>
        <v>70</v>
      </c>
    </row>
    <row r="7" spans="1:5" x14ac:dyDescent="0.2">
      <c r="A7" s="211" t="s">
        <v>105</v>
      </c>
      <c r="B7" s="43">
        <v>0</v>
      </c>
      <c r="C7" s="43">
        <v>0</v>
      </c>
      <c r="D7" s="43">
        <v>0</v>
      </c>
      <c r="E7" s="123">
        <v>0</v>
      </c>
    </row>
    <row r="8" spans="1:5" x14ac:dyDescent="0.2">
      <c r="A8" s="212" t="s">
        <v>96</v>
      </c>
      <c r="B8" s="43">
        <v>0</v>
      </c>
      <c r="C8" s="43">
        <v>0</v>
      </c>
      <c r="D8" s="122">
        <v>0</v>
      </c>
      <c r="E8" s="123">
        <v>0</v>
      </c>
    </row>
    <row r="9" spans="1:5" ht="13.5" customHeight="1" x14ac:dyDescent="0.2">
      <c r="A9" s="215" t="s">
        <v>106</v>
      </c>
      <c r="B9" s="107">
        <v>0</v>
      </c>
      <c r="C9" s="107">
        <v>0</v>
      </c>
      <c r="D9" s="107">
        <v>0</v>
      </c>
      <c r="E9" s="219">
        <v>0</v>
      </c>
    </row>
    <row r="10" spans="1:5" x14ac:dyDescent="0.2">
      <c r="A10" s="211" t="s">
        <v>107</v>
      </c>
      <c r="B10" s="43">
        <v>0</v>
      </c>
      <c r="C10" s="43">
        <v>0</v>
      </c>
      <c r="D10" s="43">
        <v>0</v>
      </c>
      <c r="E10" s="123">
        <v>0</v>
      </c>
    </row>
    <row r="11" spans="1:5" x14ac:dyDescent="0.2">
      <c r="A11" s="211" t="s">
        <v>108</v>
      </c>
      <c r="B11" s="43">
        <v>0</v>
      </c>
      <c r="C11" s="43">
        <v>0</v>
      </c>
      <c r="D11" s="43">
        <v>0</v>
      </c>
      <c r="E11" s="123">
        <v>0</v>
      </c>
    </row>
    <row r="12" spans="1:5" x14ac:dyDescent="0.2">
      <c r="A12" s="212" t="s">
        <v>109</v>
      </c>
      <c r="B12" s="43">
        <v>0</v>
      </c>
      <c r="C12" s="43">
        <v>0</v>
      </c>
      <c r="D12" s="122">
        <v>0</v>
      </c>
      <c r="E12" s="123">
        <v>0</v>
      </c>
    </row>
    <row r="13" spans="1:5" x14ac:dyDescent="0.2">
      <c r="A13" s="212" t="s">
        <v>154</v>
      </c>
      <c r="B13" s="43">
        <v>0</v>
      </c>
      <c r="C13" s="43">
        <v>0</v>
      </c>
      <c r="D13" s="43">
        <v>0</v>
      </c>
      <c r="E13" s="123">
        <v>0</v>
      </c>
    </row>
    <row r="14" spans="1:5" x14ac:dyDescent="0.2">
      <c r="A14" s="211" t="s">
        <v>99</v>
      </c>
      <c r="B14" s="43">
        <v>0</v>
      </c>
      <c r="C14" s="43">
        <v>0</v>
      </c>
      <c r="D14" s="43">
        <v>0</v>
      </c>
      <c r="E14" s="123">
        <v>0</v>
      </c>
    </row>
    <row r="15" spans="1:5" x14ac:dyDescent="0.2">
      <c r="A15" s="211" t="s">
        <v>110</v>
      </c>
      <c r="B15" s="43">
        <v>0</v>
      </c>
      <c r="C15" s="43">
        <v>0</v>
      </c>
      <c r="D15" s="43">
        <v>0</v>
      </c>
      <c r="E15" s="123">
        <v>0</v>
      </c>
    </row>
    <row r="16" spans="1:5" ht="20.25" customHeight="1" thickBot="1" x14ac:dyDescent="0.25">
      <c r="A16" s="216" t="s">
        <v>11</v>
      </c>
      <c r="B16" s="217">
        <f>SUM(B3:B15)</f>
        <v>10117.6</v>
      </c>
      <c r="C16" s="217">
        <f>SUM(C3:C15)</f>
        <v>13280.599999999997</v>
      </c>
      <c r="D16" s="217">
        <f>SUM(D3:D15)</f>
        <v>12781.099999999999</v>
      </c>
      <c r="E16" s="218">
        <f>SUM(E3:E15)</f>
        <v>12832.3</v>
      </c>
    </row>
    <row r="18" spans="1:5" ht="13.5" thickBot="1" x14ac:dyDescent="0.25">
      <c r="A18" s="3"/>
      <c r="B18" s="3"/>
      <c r="C18" s="3"/>
      <c r="D18" s="3"/>
      <c r="E18" s="220" t="s">
        <v>155</v>
      </c>
    </row>
    <row r="19" spans="1:5" ht="13.5" thickBot="1" x14ac:dyDescent="0.25">
      <c r="A19" s="221" t="s">
        <v>70</v>
      </c>
      <c r="B19" s="222" t="s">
        <v>134</v>
      </c>
      <c r="C19" s="222" t="s">
        <v>139</v>
      </c>
      <c r="D19" s="222" t="s">
        <v>135</v>
      </c>
      <c r="E19" s="222" t="s">
        <v>136</v>
      </c>
    </row>
    <row r="20" spans="1:5" x14ac:dyDescent="0.2">
      <c r="A20" s="223" t="s">
        <v>156</v>
      </c>
      <c r="B20" s="224">
        <f>SUM(B21:B26)</f>
        <v>10117.6</v>
      </c>
      <c r="C20" s="224">
        <f t="shared" ref="C20:E20" si="0">SUM(C21:C26)</f>
        <v>13280.599999999997</v>
      </c>
      <c r="D20" s="224">
        <f t="shared" si="0"/>
        <v>12781.099999999999</v>
      </c>
      <c r="E20" s="224">
        <f t="shared" si="0"/>
        <v>12832.3</v>
      </c>
    </row>
    <row r="21" spans="1:5" x14ac:dyDescent="0.2">
      <c r="A21" s="225" t="s">
        <v>157</v>
      </c>
      <c r="B21" s="226">
        <f t="shared" ref="B21:E22" si="1">B3</f>
        <v>9542.7000000000007</v>
      </c>
      <c r="C21" s="226">
        <f t="shared" si="1"/>
        <v>12567.099999999997</v>
      </c>
      <c r="D21" s="226">
        <f t="shared" si="1"/>
        <v>12067.599999999999</v>
      </c>
      <c r="E21" s="226">
        <f t="shared" si="1"/>
        <v>12118.8</v>
      </c>
    </row>
    <row r="22" spans="1:5" x14ac:dyDescent="0.2">
      <c r="A22" s="227" t="s">
        <v>158</v>
      </c>
      <c r="B22" s="228">
        <f t="shared" si="1"/>
        <v>524.9</v>
      </c>
      <c r="C22" s="228">
        <f t="shared" si="1"/>
        <v>643.5</v>
      </c>
      <c r="D22" s="228">
        <f t="shared" si="1"/>
        <v>643.5</v>
      </c>
      <c r="E22" s="228">
        <f t="shared" si="1"/>
        <v>643.5</v>
      </c>
    </row>
    <row r="23" spans="1:5" x14ac:dyDescent="0.2">
      <c r="A23" s="227" t="s">
        <v>159</v>
      </c>
      <c r="B23" s="228">
        <f>B6</f>
        <v>50</v>
      </c>
      <c r="C23" s="228">
        <f>C6</f>
        <v>70</v>
      </c>
      <c r="D23" s="228">
        <f>D6</f>
        <v>70</v>
      </c>
      <c r="E23" s="228">
        <f>E6</f>
        <v>70</v>
      </c>
    </row>
    <row r="24" spans="1:5" x14ac:dyDescent="0.2">
      <c r="A24" s="227" t="s">
        <v>160</v>
      </c>
      <c r="B24" s="228">
        <f>B9</f>
        <v>0</v>
      </c>
      <c r="C24" s="228">
        <f>C9</f>
        <v>0</v>
      </c>
      <c r="D24" s="228">
        <f>D9</f>
        <v>0</v>
      </c>
      <c r="E24" s="228">
        <f>E9</f>
        <v>0</v>
      </c>
    </row>
    <row r="25" spans="1:5" x14ac:dyDescent="0.2">
      <c r="A25" s="227" t="s">
        <v>161</v>
      </c>
      <c r="B25" s="228">
        <v>0</v>
      </c>
      <c r="C25" s="228">
        <v>0</v>
      </c>
      <c r="D25" s="228">
        <v>0</v>
      </c>
      <c r="E25" s="228">
        <v>0</v>
      </c>
    </row>
    <row r="26" spans="1:5" ht="13.5" thickBot="1" x14ac:dyDescent="0.25">
      <c r="A26" s="227" t="s">
        <v>162</v>
      </c>
      <c r="B26" s="228">
        <v>0</v>
      </c>
      <c r="C26" s="228">
        <v>0</v>
      </c>
      <c r="D26" s="228">
        <v>0</v>
      </c>
      <c r="E26" s="228">
        <v>0</v>
      </c>
    </row>
    <row r="27" spans="1:5" ht="13.5" thickBot="1" x14ac:dyDescent="0.25">
      <c r="A27" s="229" t="s">
        <v>163</v>
      </c>
      <c r="B27" s="230">
        <f>SUM(B28)</f>
        <v>0</v>
      </c>
      <c r="C27" s="230">
        <f t="shared" ref="C27:E27" si="2">SUM(C28)</f>
        <v>0</v>
      </c>
      <c r="D27" s="230">
        <f t="shared" si="2"/>
        <v>0</v>
      </c>
      <c r="E27" s="230">
        <f t="shared" si="2"/>
        <v>0</v>
      </c>
    </row>
    <row r="28" spans="1:5" ht="26.25" thickBot="1" x14ac:dyDescent="0.25">
      <c r="A28" s="231" t="s">
        <v>164</v>
      </c>
      <c r="B28" s="232">
        <v>0</v>
      </c>
      <c r="C28" s="232">
        <v>0</v>
      </c>
      <c r="D28" s="232">
        <v>0</v>
      </c>
      <c r="E28" s="232">
        <v>0</v>
      </c>
    </row>
    <row r="29" spans="1:5" ht="13.5" thickBot="1" x14ac:dyDescent="0.25">
      <c r="A29" s="229" t="s">
        <v>165</v>
      </c>
      <c r="B29" s="230">
        <f>B20+B27</f>
        <v>10117.6</v>
      </c>
      <c r="C29" s="230">
        <f t="shared" ref="C29:E29" si="3">C20+C27</f>
        <v>13280.599999999997</v>
      </c>
      <c r="D29" s="230">
        <f t="shared" si="3"/>
        <v>12781.099999999999</v>
      </c>
      <c r="E29" s="230">
        <f t="shared" si="3"/>
        <v>12832.3</v>
      </c>
    </row>
    <row r="30" spans="1:5" x14ac:dyDescent="0.2">
      <c r="A30" s="227" t="s">
        <v>166</v>
      </c>
      <c r="B30" s="228">
        <v>0</v>
      </c>
      <c r="C30" s="228">
        <v>0</v>
      </c>
      <c r="D30" s="228">
        <v>0</v>
      </c>
      <c r="E30" s="228">
        <v>0</v>
      </c>
    </row>
    <row r="31" spans="1:5" ht="26.25" thickBot="1" x14ac:dyDescent="0.25">
      <c r="A31" s="227" t="s">
        <v>167</v>
      </c>
      <c r="B31" s="228">
        <f>B29-8360.7</f>
        <v>1756.8999999999996</v>
      </c>
      <c r="C31" s="228">
        <f>C29-B29</f>
        <v>3162.9999999999964</v>
      </c>
      <c r="D31" s="228">
        <f>D29-C29</f>
        <v>-499.49999999999818</v>
      </c>
      <c r="E31" s="228">
        <f>E29-D29</f>
        <v>51.200000000000728</v>
      </c>
    </row>
    <row r="32" spans="1:5" ht="13.5" thickBot="1" x14ac:dyDescent="0.25">
      <c r="A32" s="233" t="s">
        <v>140</v>
      </c>
      <c r="B32" s="234">
        <f>B29</f>
        <v>10117.6</v>
      </c>
      <c r="C32" s="234">
        <f t="shared" ref="C32:E32" si="4">C29</f>
        <v>13280.599999999997</v>
      </c>
      <c r="D32" s="234">
        <f t="shared" si="4"/>
        <v>12781.099999999999</v>
      </c>
      <c r="E32" s="234">
        <f t="shared" si="4"/>
        <v>12832.3</v>
      </c>
    </row>
  </sheetData>
  <pageMargins left="0.39370078740157483" right="0.39370078740157483" top="0.78740157480314965" bottom="0.39370078740157483" header="0.51181102362204722" footer="0.11811023622047245"/>
  <pageSetup paperSize="9" scale="9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="90" zoomScaleNormal="90" zoomScaleSheetLayoutView="100" workbookViewId="0">
      <selection activeCell="B13" sqref="B13"/>
    </sheetView>
  </sheetViews>
  <sheetFormatPr defaultRowHeight="15.75" x14ac:dyDescent="0.25"/>
  <cols>
    <col min="1" max="1" width="42" style="41" customWidth="1"/>
    <col min="2" max="2" width="13.42578125" style="41" customWidth="1"/>
    <col min="3" max="3" width="13.7109375" style="41" customWidth="1"/>
    <col min="4" max="4" width="13.28515625" style="41" customWidth="1"/>
    <col min="5" max="5" width="12.5703125" style="41" customWidth="1"/>
    <col min="6" max="6" width="13.140625" style="41" customWidth="1"/>
    <col min="7" max="7" width="13.28515625" style="41" customWidth="1"/>
    <col min="8" max="8" width="4.42578125" style="41" customWidth="1"/>
    <col min="9" max="226" width="9.140625" style="41"/>
    <col min="227" max="227" width="29.85546875" style="41" customWidth="1"/>
    <col min="228" max="228" width="10.140625" style="41" customWidth="1"/>
    <col min="229" max="482" width="9.140625" style="41"/>
    <col min="483" max="483" width="29.85546875" style="41" customWidth="1"/>
    <col min="484" max="484" width="10.140625" style="41" customWidth="1"/>
    <col min="485" max="738" width="9.140625" style="41"/>
    <col min="739" max="739" width="29.85546875" style="41" customWidth="1"/>
    <col min="740" max="740" width="10.140625" style="41" customWidth="1"/>
    <col min="741" max="994" width="9.140625" style="41"/>
    <col min="995" max="995" width="29.85546875" style="41" customWidth="1"/>
    <col min="996" max="996" width="10.140625" style="41" customWidth="1"/>
    <col min="997" max="1250" width="9.140625" style="41"/>
    <col min="1251" max="1251" width="29.85546875" style="41" customWidth="1"/>
    <col min="1252" max="1252" width="10.140625" style="41" customWidth="1"/>
    <col min="1253" max="1506" width="9.140625" style="41"/>
    <col min="1507" max="1507" width="29.85546875" style="41" customWidth="1"/>
    <col min="1508" max="1508" width="10.140625" style="41" customWidth="1"/>
    <col min="1509" max="1762" width="9.140625" style="41"/>
    <col min="1763" max="1763" width="29.85546875" style="41" customWidth="1"/>
    <col min="1764" max="1764" width="10.140625" style="41" customWidth="1"/>
    <col min="1765" max="2018" width="9.140625" style="41"/>
    <col min="2019" max="2019" width="29.85546875" style="41" customWidth="1"/>
    <col min="2020" max="2020" width="10.140625" style="41" customWidth="1"/>
    <col min="2021" max="2274" width="9.140625" style="41"/>
    <col min="2275" max="2275" width="29.85546875" style="41" customWidth="1"/>
    <col min="2276" max="2276" width="10.140625" style="41" customWidth="1"/>
    <col min="2277" max="2530" width="9.140625" style="41"/>
    <col min="2531" max="2531" width="29.85546875" style="41" customWidth="1"/>
    <col min="2532" max="2532" width="10.140625" style="41" customWidth="1"/>
    <col min="2533" max="2786" width="9.140625" style="41"/>
    <col min="2787" max="2787" width="29.85546875" style="41" customWidth="1"/>
    <col min="2788" max="2788" width="10.140625" style="41" customWidth="1"/>
    <col min="2789" max="3042" width="9.140625" style="41"/>
    <col min="3043" max="3043" width="29.85546875" style="41" customWidth="1"/>
    <col min="3044" max="3044" width="10.140625" style="41" customWidth="1"/>
    <col min="3045" max="3298" width="9.140625" style="41"/>
    <col min="3299" max="3299" width="29.85546875" style="41" customWidth="1"/>
    <col min="3300" max="3300" width="10.140625" style="41" customWidth="1"/>
    <col min="3301" max="3554" width="9.140625" style="41"/>
    <col min="3555" max="3555" width="29.85546875" style="41" customWidth="1"/>
    <col min="3556" max="3556" width="10.140625" style="41" customWidth="1"/>
    <col min="3557" max="3810" width="9.140625" style="41"/>
    <col min="3811" max="3811" width="29.85546875" style="41" customWidth="1"/>
    <col min="3812" max="3812" width="10.140625" style="41" customWidth="1"/>
    <col min="3813" max="4066" width="9.140625" style="41"/>
    <col min="4067" max="4067" width="29.85546875" style="41" customWidth="1"/>
    <col min="4068" max="4068" width="10.140625" style="41" customWidth="1"/>
    <col min="4069" max="4322" width="9.140625" style="41"/>
    <col min="4323" max="4323" width="29.85546875" style="41" customWidth="1"/>
    <col min="4324" max="4324" width="10.140625" style="41" customWidth="1"/>
    <col min="4325" max="4578" width="9.140625" style="41"/>
    <col min="4579" max="4579" width="29.85546875" style="41" customWidth="1"/>
    <col min="4580" max="4580" width="10.140625" style="41" customWidth="1"/>
    <col min="4581" max="4834" width="9.140625" style="41"/>
    <col min="4835" max="4835" width="29.85546875" style="41" customWidth="1"/>
    <col min="4836" max="4836" width="10.140625" style="41" customWidth="1"/>
    <col min="4837" max="5090" width="9.140625" style="41"/>
    <col min="5091" max="5091" width="29.85546875" style="41" customWidth="1"/>
    <col min="5092" max="5092" width="10.140625" style="41" customWidth="1"/>
    <col min="5093" max="5346" width="9.140625" style="41"/>
    <col min="5347" max="5347" width="29.85546875" style="41" customWidth="1"/>
    <col min="5348" max="5348" width="10.140625" style="41" customWidth="1"/>
    <col min="5349" max="5602" width="9.140625" style="41"/>
    <col min="5603" max="5603" width="29.85546875" style="41" customWidth="1"/>
    <col min="5604" max="5604" width="10.140625" style="41" customWidth="1"/>
    <col min="5605" max="5858" width="9.140625" style="41"/>
    <col min="5859" max="5859" width="29.85546875" style="41" customWidth="1"/>
    <col min="5860" max="5860" width="10.140625" style="41" customWidth="1"/>
    <col min="5861" max="6114" width="9.140625" style="41"/>
    <col min="6115" max="6115" width="29.85546875" style="41" customWidth="1"/>
    <col min="6116" max="6116" width="10.140625" style="41" customWidth="1"/>
    <col min="6117" max="6370" width="9.140625" style="41"/>
    <col min="6371" max="6371" width="29.85546875" style="41" customWidth="1"/>
    <col min="6372" max="6372" width="10.140625" style="41" customWidth="1"/>
    <col min="6373" max="6626" width="9.140625" style="41"/>
    <col min="6627" max="6627" width="29.85546875" style="41" customWidth="1"/>
    <col min="6628" max="6628" width="10.140625" style="41" customWidth="1"/>
    <col min="6629" max="6882" width="9.140625" style="41"/>
    <col min="6883" max="6883" width="29.85546875" style="41" customWidth="1"/>
    <col min="6884" max="6884" width="10.140625" style="41" customWidth="1"/>
    <col min="6885" max="7138" width="9.140625" style="41"/>
    <col min="7139" max="7139" width="29.85546875" style="41" customWidth="1"/>
    <col min="7140" max="7140" width="10.140625" style="41" customWidth="1"/>
    <col min="7141" max="7394" width="9.140625" style="41"/>
    <col min="7395" max="7395" width="29.85546875" style="41" customWidth="1"/>
    <col min="7396" max="7396" width="10.140625" style="41" customWidth="1"/>
    <col min="7397" max="7650" width="9.140625" style="41"/>
    <col min="7651" max="7651" width="29.85546875" style="41" customWidth="1"/>
    <col min="7652" max="7652" width="10.140625" style="41" customWidth="1"/>
    <col min="7653" max="7906" width="9.140625" style="41"/>
    <col min="7907" max="7907" width="29.85546875" style="41" customWidth="1"/>
    <col min="7908" max="7908" width="10.140625" style="41" customWidth="1"/>
    <col min="7909" max="8162" width="9.140625" style="41"/>
    <col min="8163" max="8163" width="29.85546875" style="41" customWidth="1"/>
    <col min="8164" max="8164" width="10.140625" style="41" customWidth="1"/>
    <col min="8165" max="8418" width="9.140625" style="41"/>
    <col min="8419" max="8419" width="29.85546875" style="41" customWidth="1"/>
    <col min="8420" max="8420" width="10.140625" style="41" customWidth="1"/>
    <col min="8421" max="8674" width="9.140625" style="41"/>
    <col min="8675" max="8675" width="29.85546875" style="41" customWidth="1"/>
    <col min="8676" max="8676" width="10.140625" style="41" customWidth="1"/>
    <col min="8677" max="8930" width="9.140625" style="41"/>
    <col min="8931" max="8931" width="29.85546875" style="41" customWidth="1"/>
    <col min="8932" max="8932" width="10.140625" style="41" customWidth="1"/>
    <col min="8933" max="9186" width="9.140625" style="41"/>
    <col min="9187" max="9187" width="29.85546875" style="41" customWidth="1"/>
    <col min="9188" max="9188" width="10.140625" style="41" customWidth="1"/>
    <col min="9189" max="9442" width="9.140625" style="41"/>
    <col min="9443" max="9443" width="29.85546875" style="41" customWidth="1"/>
    <col min="9444" max="9444" width="10.140625" style="41" customWidth="1"/>
    <col min="9445" max="9698" width="9.140625" style="41"/>
    <col min="9699" max="9699" width="29.85546875" style="41" customWidth="1"/>
    <col min="9700" max="9700" width="10.140625" style="41" customWidth="1"/>
    <col min="9701" max="9954" width="9.140625" style="41"/>
    <col min="9955" max="9955" width="29.85546875" style="41" customWidth="1"/>
    <col min="9956" max="9956" width="10.140625" style="41" customWidth="1"/>
    <col min="9957" max="10210" width="9.140625" style="41"/>
    <col min="10211" max="10211" width="29.85546875" style="41" customWidth="1"/>
    <col min="10212" max="10212" width="10.140625" style="41" customWidth="1"/>
    <col min="10213" max="10466" width="9.140625" style="41"/>
    <col min="10467" max="10467" width="29.85546875" style="41" customWidth="1"/>
    <col min="10468" max="10468" width="10.140625" style="41" customWidth="1"/>
    <col min="10469" max="10722" width="9.140625" style="41"/>
    <col min="10723" max="10723" width="29.85546875" style="41" customWidth="1"/>
    <col min="10724" max="10724" width="10.140625" style="41" customWidth="1"/>
    <col min="10725" max="10978" width="9.140625" style="41"/>
    <col min="10979" max="10979" width="29.85546875" style="41" customWidth="1"/>
    <col min="10980" max="10980" width="10.140625" style="41" customWidth="1"/>
    <col min="10981" max="11234" width="9.140625" style="41"/>
    <col min="11235" max="11235" width="29.85546875" style="41" customWidth="1"/>
    <col min="11236" max="11236" width="10.140625" style="41" customWidth="1"/>
    <col min="11237" max="11490" width="9.140625" style="41"/>
    <col min="11491" max="11491" width="29.85546875" style="41" customWidth="1"/>
    <col min="11492" max="11492" width="10.140625" style="41" customWidth="1"/>
    <col min="11493" max="11746" width="9.140625" style="41"/>
    <col min="11747" max="11747" width="29.85546875" style="41" customWidth="1"/>
    <col min="11748" max="11748" width="10.140625" style="41" customWidth="1"/>
    <col min="11749" max="12002" width="9.140625" style="41"/>
    <col min="12003" max="12003" width="29.85546875" style="41" customWidth="1"/>
    <col min="12004" max="12004" width="10.140625" style="41" customWidth="1"/>
    <col min="12005" max="12258" width="9.140625" style="41"/>
    <col min="12259" max="12259" width="29.85546875" style="41" customWidth="1"/>
    <col min="12260" max="12260" width="10.140625" style="41" customWidth="1"/>
    <col min="12261" max="12514" width="9.140625" style="41"/>
    <col min="12515" max="12515" width="29.85546875" style="41" customWidth="1"/>
    <col min="12516" max="12516" width="10.140625" style="41" customWidth="1"/>
    <col min="12517" max="12770" width="9.140625" style="41"/>
    <col min="12771" max="12771" width="29.85546875" style="41" customWidth="1"/>
    <col min="12772" max="12772" width="10.140625" style="41" customWidth="1"/>
    <col min="12773" max="13026" width="9.140625" style="41"/>
    <col min="13027" max="13027" width="29.85546875" style="41" customWidth="1"/>
    <col min="13028" max="13028" width="10.140625" style="41" customWidth="1"/>
    <col min="13029" max="13282" width="9.140625" style="41"/>
    <col min="13283" max="13283" width="29.85546875" style="41" customWidth="1"/>
    <col min="13284" max="13284" width="10.140625" style="41" customWidth="1"/>
    <col min="13285" max="13538" width="9.140625" style="41"/>
    <col min="13539" max="13539" width="29.85546875" style="41" customWidth="1"/>
    <col min="13540" max="13540" width="10.140625" style="41" customWidth="1"/>
    <col min="13541" max="13794" width="9.140625" style="41"/>
    <col min="13795" max="13795" width="29.85546875" style="41" customWidth="1"/>
    <col min="13796" max="13796" width="10.140625" style="41" customWidth="1"/>
    <col min="13797" max="14050" width="9.140625" style="41"/>
    <col min="14051" max="14051" width="29.85546875" style="41" customWidth="1"/>
    <col min="14052" max="14052" width="10.140625" style="41" customWidth="1"/>
    <col min="14053" max="14306" width="9.140625" style="41"/>
    <col min="14307" max="14307" width="29.85546875" style="41" customWidth="1"/>
    <col min="14308" max="14308" width="10.140625" style="41" customWidth="1"/>
    <col min="14309" max="14562" width="9.140625" style="41"/>
    <col min="14563" max="14563" width="29.85546875" style="41" customWidth="1"/>
    <col min="14564" max="14564" width="10.140625" style="41" customWidth="1"/>
    <col min="14565" max="14818" width="9.140625" style="41"/>
    <col min="14819" max="14819" width="29.85546875" style="41" customWidth="1"/>
    <col min="14820" max="14820" width="10.140625" style="41" customWidth="1"/>
    <col min="14821" max="15074" width="9.140625" style="41"/>
    <col min="15075" max="15075" width="29.85546875" style="41" customWidth="1"/>
    <col min="15076" max="15076" width="10.140625" style="41" customWidth="1"/>
    <col min="15077" max="15330" width="9.140625" style="41"/>
    <col min="15331" max="15331" width="29.85546875" style="41" customWidth="1"/>
    <col min="15332" max="15332" width="10.140625" style="41" customWidth="1"/>
    <col min="15333" max="15586" width="9.140625" style="41"/>
    <col min="15587" max="15587" width="29.85546875" style="41" customWidth="1"/>
    <col min="15588" max="15588" width="10.140625" style="41" customWidth="1"/>
    <col min="15589" max="15842" width="9.140625" style="41"/>
    <col min="15843" max="15843" width="29.85546875" style="41" customWidth="1"/>
    <col min="15844" max="15844" width="10.140625" style="41" customWidth="1"/>
    <col min="15845" max="16098" width="9.140625" style="41"/>
    <col min="16099" max="16099" width="29.85546875" style="41" customWidth="1"/>
    <col min="16100" max="16100" width="10.140625" style="41" customWidth="1"/>
    <col min="16101" max="16384" width="9.140625" style="41"/>
  </cols>
  <sheetData>
    <row r="1" spans="1:8" ht="18" customHeight="1" x14ac:dyDescent="0.25">
      <c r="A1" s="302" t="s">
        <v>168</v>
      </c>
      <c r="B1" s="302"/>
      <c r="C1" s="302"/>
      <c r="D1" s="302"/>
      <c r="E1" s="302"/>
      <c r="F1" s="302"/>
      <c r="G1" s="302"/>
      <c r="H1" s="24"/>
    </row>
    <row r="2" spans="1:8" ht="16.5" thickBot="1" x14ac:dyDescent="0.3">
      <c r="A2" s="523" t="s">
        <v>94</v>
      </c>
      <c r="B2" s="523"/>
      <c r="C2" s="523"/>
      <c r="D2" s="523"/>
      <c r="E2" s="523"/>
      <c r="F2" s="524"/>
      <c r="G2" s="524"/>
    </row>
    <row r="3" spans="1:8" ht="16.5" customHeight="1" thickTop="1" x14ac:dyDescent="0.25">
      <c r="A3" s="525" t="s">
        <v>74</v>
      </c>
      <c r="B3" s="528" t="s">
        <v>169</v>
      </c>
      <c r="C3" s="531" t="s">
        <v>167</v>
      </c>
      <c r="D3" s="532"/>
      <c r="E3" s="532"/>
      <c r="F3" s="535" t="s">
        <v>135</v>
      </c>
      <c r="G3" s="535" t="s">
        <v>136</v>
      </c>
    </row>
    <row r="4" spans="1:8" ht="28.5" customHeight="1" x14ac:dyDescent="0.25">
      <c r="A4" s="526"/>
      <c r="B4" s="529"/>
      <c r="C4" s="533"/>
      <c r="D4" s="534"/>
      <c r="E4" s="534"/>
      <c r="F4" s="536"/>
      <c r="G4" s="536"/>
    </row>
    <row r="5" spans="1:8" ht="15.75" customHeight="1" x14ac:dyDescent="0.25">
      <c r="A5" s="526"/>
      <c r="B5" s="529"/>
      <c r="C5" s="538" t="s">
        <v>134</v>
      </c>
      <c r="D5" s="541" t="s">
        <v>75</v>
      </c>
      <c r="E5" s="544" t="s">
        <v>139</v>
      </c>
      <c r="F5" s="536"/>
      <c r="G5" s="536"/>
    </row>
    <row r="6" spans="1:8" x14ac:dyDescent="0.25">
      <c r="A6" s="526"/>
      <c r="B6" s="529"/>
      <c r="C6" s="539"/>
      <c r="D6" s="542"/>
      <c r="E6" s="545"/>
      <c r="F6" s="536"/>
      <c r="G6" s="536"/>
    </row>
    <row r="7" spans="1:8" ht="52.5" customHeight="1" thickBot="1" x14ac:dyDescent="0.3">
      <c r="A7" s="527"/>
      <c r="B7" s="530"/>
      <c r="C7" s="540"/>
      <c r="D7" s="543"/>
      <c r="E7" s="546"/>
      <c r="F7" s="537"/>
      <c r="G7" s="537"/>
    </row>
    <row r="8" spans="1:8" ht="18.75" customHeight="1" thickTop="1" x14ac:dyDescent="0.25">
      <c r="A8" s="235" t="s">
        <v>76</v>
      </c>
      <c r="B8" s="236">
        <f>B9+B11</f>
        <v>10117.600000000002</v>
      </c>
      <c r="C8" s="244">
        <f>+B8</f>
        <v>10117.600000000002</v>
      </c>
      <c r="D8" s="237">
        <f t="shared" ref="D8:D12" si="0">E8-C8</f>
        <v>3163</v>
      </c>
      <c r="E8" s="237">
        <f>E9+E11</f>
        <v>13280.600000000002</v>
      </c>
      <c r="F8" s="103">
        <f>F9+F11</f>
        <v>12781.099999999999</v>
      </c>
      <c r="G8" s="103">
        <f>G9+G11</f>
        <v>12832.3</v>
      </c>
    </row>
    <row r="9" spans="1:8" ht="18.75" customHeight="1" x14ac:dyDescent="0.25">
      <c r="A9" s="247" t="s">
        <v>77</v>
      </c>
      <c r="B9" s="248">
        <f>'06 Programa'!M93</f>
        <v>8242.4000000000015</v>
      </c>
      <c r="C9" s="249">
        <f>+B9</f>
        <v>8242.4000000000015</v>
      </c>
      <c r="D9" s="250">
        <f t="shared" si="0"/>
        <v>2139</v>
      </c>
      <c r="E9" s="251">
        <f>'06 Programa'!Q93</f>
        <v>10381.400000000001</v>
      </c>
      <c r="F9" s="252">
        <f>'06 Programa'!U93</f>
        <v>10434.699999999999</v>
      </c>
      <c r="G9" s="252">
        <f>'06 Programa'!Y93</f>
        <v>10463.4</v>
      </c>
    </row>
    <row r="10" spans="1:8" ht="20.25" customHeight="1" x14ac:dyDescent="0.25">
      <c r="A10" s="253" t="s">
        <v>78</v>
      </c>
      <c r="B10" s="254">
        <f>'06 Programa'!N93</f>
        <v>5671.3</v>
      </c>
      <c r="C10" s="249">
        <f>+B10</f>
        <v>5671.3</v>
      </c>
      <c r="D10" s="250">
        <f t="shared" si="0"/>
        <v>2131.7999999999993</v>
      </c>
      <c r="E10" s="255">
        <f>'06 Programa'!R93</f>
        <v>7803.0999999999995</v>
      </c>
      <c r="F10" s="256">
        <f>'06 Programa'!V93</f>
        <v>7818</v>
      </c>
      <c r="G10" s="256">
        <f>'06 Programa'!Z93</f>
        <v>7834.5</v>
      </c>
    </row>
    <row r="11" spans="1:8" ht="26.25" thickBot="1" x14ac:dyDescent="0.3">
      <c r="A11" s="257" t="s">
        <v>79</v>
      </c>
      <c r="B11" s="258">
        <f>'06 Programa'!O93</f>
        <v>1875.1999999999998</v>
      </c>
      <c r="C11" s="259">
        <f>+B11</f>
        <v>1875.1999999999998</v>
      </c>
      <c r="D11" s="260">
        <f t="shared" si="0"/>
        <v>1024.0000000000005</v>
      </c>
      <c r="E11" s="261">
        <f>'06 Programa'!S93</f>
        <v>2899.2000000000003</v>
      </c>
      <c r="F11" s="262">
        <f>'06 Programa'!W93</f>
        <v>2346.4</v>
      </c>
      <c r="G11" s="262">
        <f>'06 Programa'!AA93</f>
        <v>2368.9</v>
      </c>
    </row>
    <row r="12" spans="1:8" ht="19.5" customHeight="1" thickTop="1" x14ac:dyDescent="0.25">
      <c r="A12" s="238" t="s">
        <v>80</v>
      </c>
      <c r="B12" s="239">
        <f>B8</f>
        <v>10117.600000000002</v>
      </c>
      <c r="C12" s="240">
        <f>C13+C18</f>
        <v>10117.600000000002</v>
      </c>
      <c r="D12" s="241">
        <f t="shared" si="0"/>
        <v>3163</v>
      </c>
      <c r="E12" s="242">
        <f>E13+E18</f>
        <v>13280.600000000002</v>
      </c>
      <c r="F12" s="243">
        <f t="shared" ref="F12:G12" si="1">F13+F18</f>
        <v>12781.099999999999</v>
      </c>
      <c r="G12" s="243">
        <f t="shared" si="1"/>
        <v>12832.3</v>
      </c>
    </row>
    <row r="13" spans="1:8" ht="18.75" customHeight="1" x14ac:dyDescent="0.25">
      <c r="A13" s="264" t="s">
        <v>81</v>
      </c>
      <c r="B13" s="265">
        <f>B8-B18</f>
        <v>10117.600000000002</v>
      </c>
      <c r="C13" s="265">
        <f t="shared" ref="C13:E13" si="2">C8-C18</f>
        <v>10117.600000000002</v>
      </c>
      <c r="D13" s="266">
        <f t="shared" si="2"/>
        <v>3163</v>
      </c>
      <c r="E13" s="267">
        <f t="shared" si="2"/>
        <v>13280.600000000002</v>
      </c>
      <c r="F13" s="268">
        <f>+F8-F18</f>
        <v>12781.099999999999</v>
      </c>
      <c r="G13" s="268">
        <f>+G8-G18</f>
        <v>12832.3</v>
      </c>
    </row>
    <row r="14" spans="1:8" ht="25.5" x14ac:dyDescent="0.25">
      <c r="A14" s="269" t="s">
        <v>82</v>
      </c>
      <c r="B14" s="270">
        <f>'06 Šaltiniai'!B4</f>
        <v>524.9</v>
      </c>
      <c r="C14" s="271">
        <f>B14</f>
        <v>524.9</v>
      </c>
      <c r="D14" s="272">
        <f>E14-C14</f>
        <v>118.60000000000002</v>
      </c>
      <c r="E14" s="273">
        <f>'06 Šaltiniai'!C4</f>
        <v>643.5</v>
      </c>
      <c r="F14" s="256">
        <f>'06 Šaltiniai'!E4</f>
        <v>643.5</v>
      </c>
      <c r="G14" s="256">
        <f>'06 Šaltiniai'!E4</f>
        <v>643.5</v>
      </c>
    </row>
    <row r="15" spans="1:8" ht="25.5" x14ac:dyDescent="0.25">
      <c r="A15" s="274" t="s">
        <v>83</v>
      </c>
      <c r="B15" s="275">
        <v>0</v>
      </c>
      <c r="C15" s="276">
        <v>0</v>
      </c>
      <c r="D15" s="272">
        <f t="shared" ref="D15:D17" si="3">E15-C15</f>
        <v>0</v>
      </c>
      <c r="E15" s="251">
        <v>0</v>
      </c>
      <c r="F15" s="252">
        <v>0</v>
      </c>
      <c r="G15" s="252">
        <f>'[1]01 Šaltiniai'!E5</f>
        <v>0</v>
      </c>
    </row>
    <row r="16" spans="1:8" ht="25.5" x14ac:dyDescent="0.25">
      <c r="A16" s="274" t="s">
        <v>84</v>
      </c>
      <c r="B16" s="277">
        <v>0</v>
      </c>
      <c r="C16" s="278">
        <v>0</v>
      </c>
      <c r="D16" s="272">
        <f t="shared" si="3"/>
        <v>0</v>
      </c>
      <c r="E16" s="279">
        <v>0</v>
      </c>
      <c r="F16" s="280">
        <v>0</v>
      </c>
      <c r="G16" s="280">
        <f>'[1]01 Šaltiniai'!E10</f>
        <v>0</v>
      </c>
    </row>
    <row r="17" spans="1:7" ht="18.75" customHeight="1" x14ac:dyDescent="0.25">
      <c r="A17" s="274" t="s">
        <v>111</v>
      </c>
      <c r="B17" s="275">
        <f>'06 Šaltiniai'!B6</f>
        <v>50</v>
      </c>
      <c r="C17" s="276">
        <f>B17</f>
        <v>50</v>
      </c>
      <c r="D17" s="272">
        <f t="shared" si="3"/>
        <v>20</v>
      </c>
      <c r="E17" s="251">
        <f>'06 Šaltiniai'!C6</f>
        <v>70</v>
      </c>
      <c r="F17" s="252">
        <f>'06 Šaltiniai'!E6</f>
        <v>70</v>
      </c>
      <c r="G17" s="252">
        <f>'06 Šaltiniai'!E6</f>
        <v>70</v>
      </c>
    </row>
    <row r="18" spans="1:7" ht="18.75" customHeight="1" x14ac:dyDescent="0.25">
      <c r="A18" s="263" t="s">
        <v>85</v>
      </c>
      <c r="B18" s="281">
        <f>SUM(B19:B25)</f>
        <v>0</v>
      </c>
      <c r="C18" s="282">
        <f>SUM(C19:C25)</f>
        <v>0</v>
      </c>
      <c r="D18" s="283">
        <f>E18-C18</f>
        <v>0</v>
      </c>
      <c r="E18" s="245">
        <f>SUM(E19:E25)</f>
        <v>0</v>
      </c>
      <c r="F18" s="246">
        <f>SUM(F19:F25)</f>
        <v>0</v>
      </c>
      <c r="G18" s="246">
        <f>SUM(G19:G25)</f>
        <v>0</v>
      </c>
    </row>
    <row r="19" spans="1:7" ht="18.75" customHeight="1" x14ac:dyDescent="0.25">
      <c r="A19" s="284" t="s">
        <v>112</v>
      </c>
      <c r="B19" s="275">
        <v>0</v>
      </c>
      <c r="C19" s="271">
        <v>0</v>
      </c>
      <c r="D19" s="250">
        <v>0</v>
      </c>
      <c r="E19" s="251">
        <v>0</v>
      </c>
      <c r="F19" s="252">
        <v>0</v>
      </c>
      <c r="G19" s="252">
        <v>0</v>
      </c>
    </row>
    <row r="20" spans="1:7" ht="20.25" customHeight="1" x14ac:dyDescent="0.25">
      <c r="A20" s="284" t="s">
        <v>113</v>
      </c>
      <c r="B20" s="285">
        <f>'[1]01 Šaltiniai'!B10</f>
        <v>0</v>
      </c>
      <c r="C20" s="286">
        <f>+B20</f>
        <v>0</v>
      </c>
      <c r="D20" s="287">
        <f>E20-C20</f>
        <v>0</v>
      </c>
      <c r="E20" s="288">
        <f>'[1]01 Šaltiniai'!C10</f>
        <v>0</v>
      </c>
      <c r="F20" s="289">
        <f>'[1]01 Šaltiniai'!D10</f>
        <v>0</v>
      </c>
      <c r="G20" s="289">
        <v>0</v>
      </c>
    </row>
    <row r="21" spans="1:7" ht="20.25" customHeight="1" x14ac:dyDescent="0.25">
      <c r="A21" s="284" t="s">
        <v>170</v>
      </c>
      <c r="B21" s="285">
        <v>0</v>
      </c>
      <c r="C21" s="286">
        <v>0</v>
      </c>
      <c r="D21" s="287">
        <f t="shared" ref="D21:D25" si="4">E21-C21</f>
        <v>0</v>
      </c>
      <c r="E21" s="288">
        <v>0</v>
      </c>
      <c r="F21" s="289">
        <v>0</v>
      </c>
      <c r="G21" s="289">
        <v>0</v>
      </c>
    </row>
    <row r="22" spans="1:7" ht="25.5" x14ac:dyDescent="0.25">
      <c r="A22" s="284" t="s">
        <v>171</v>
      </c>
      <c r="B22" s="275">
        <f>'06 Šaltiniai'!B9</f>
        <v>0</v>
      </c>
      <c r="C22" s="276">
        <f>B22</f>
        <v>0</v>
      </c>
      <c r="D22" s="250">
        <f>'06 Šaltiniai'!D9</f>
        <v>0</v>
      </c>
      <c r="E22" s="251">
        <f>'06 Šaltiniai'!C9</f>
        <v>0</v>
      </c>
      <c r="F22" s="252">
        <f>'06 Šaltiniai'!D9</f>
        <v>0</v>
      </c>
      <c r="G22" s="252">
        <f>'06 Šaltiniai'!E9</f>
        <v>0</v>
      </c>
    </row>
    <row r="23" spans="1:7" ht="18" customHeight="1" x14ac:dyDescent="0.25">
      <c r="A23" s="290" t="s">
        <v>114</v>
      </c>
      <c r="B23" s="270">
        <v>0</v>
      </c>
      <c r="C23" s="276">
        <f t="shared" ref="C23:C25" si="5">B23</f>
        <v>0</v>
      </c>
      <c r="D23" s="250">
        <f t="shared" si="4"/>
        <v>0</v>
      </c>
      <c r="E23" s="273">
        <v>0</v>
      </c>
      <c r="F23" s="256">
        <v>0</v>
      </c>
      <c r="G23" s="256">
        <v>0</v>
      </c>
    </row>
    <row r="24" spans="1:7" ht="20.25" customHeight="1" x14ac:dyDescent="0.25">
      <c r="A24" s="284" t="s">
        <v>115</v>
      </c>
      <c r="B24" s="291">
        <v>0</v>
      </c>
      <c r="C24" s="276">
        <f t="shared" si="5"/>
        <v>0</v>
      </c>
      <c r="D24" s="250">
        <f t="shared" si="4"/>
        <v>0</v>
      </c>
      <c r="E24" s="292">
        <v>0</v>
      </c>
      <c r="F24" s="262">
        <v>0</v>
      </c>
      <c r="G24" s="262">
        <v>0</v>
      </c>
    </row>
    <row r="25" spans="1:7" ht="21.75" customHeight="1" thickBot="1" x14ac:dyDescent="0.3">
      <c r="A25" s="293" t="s">
        <v>116</v>
      </c>
      <c r="B25" s="294">
        <v>0</v>
      </c>
      <c r="C25" s="295">
        <f t="shared" si="5"/>
        <v>0</v>
      </c>
      <c r="D25" s="296">
        <f t="shared" si="4"/>
        <v>0</v>
      </c>
      <c r="E25" s="297">
        <f>'[1]01 Šaltiniai'!C15</f>
        <v>0</v>
      </c>
      <c r="F25" s="298">
        <v>0</v>
      </c>
      <c r="G25" s="298">
        <v>0</v>
      </c>
    </row>
  </sheetData>
  <mergeCells count="10">
    <mergeCell ref="A1:G1"/>
    <mergeCell ref="A2:G2"/>
    <mergeCell ref="A3:A7"/>
    <mergeCell ref="B3:B7"/>
    <mergeCell ref="C3:E4"/>
    <mergeCell ref="F3:F7"/>
    <mergeCell ref="G3:G7"/>
    <mergeCell ref="C5:C7"/>
    <mergeCell ref="D5:D7"/>
    <mergeCell ref="E5:E7"/>
  </mergeCells>
  <pageMargins left="0.78740157480314965" right="0.39370078740157483" top="0.39370078740157483" bottom="0.39370078740157483" header="0.51181102362204722" footer="0.51181102362204722"/>
  <pageSetup paperSize="9" scale="71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29</vt:i4>
      </vt:variant>
    </vt:vector>
  </HeadingPairs>
  <TitlesOfParts>
    <vt:vector size="33" baseType="lpstr">
      <vt:lpstr>06 Programa</vt:lpstr>
      <vt:lpstr>06 Išlaidų suvestinė</vt:lpstr>
      <vt:lpstr>06 Šaltiniai</vt:lpstr>
      <vt:lpstr>06 Bendros lėšos</vt:lpstr>
      <vt:lpstr>'06 Bendros lėšos'!Print_Area</vt:lpstr>
      <vt:lpstr>'06 Išlaidų suvestinė'!Print_Area</vt:lpstr>
      <vt:lpstr>'06 Programa'!Print_Area</vt:lpstr>
      <vt:lpstr>'06 Šaltiniai'!Print_Area</vt:lpstr>
      <vt:lpstr>'06 Bendros lėšos'!Print_Area_0</vt:lpstr>
      <vt:lpstr>'06 Išlaidų suvestinė'!Print_Area_0</vt:lpstr>
      <vt:lpstr>'06 Programa'!Print_Area_0</vt:lpstr>
      <vt:lpstr>'06 Bendros lėšos'!Print_Area_0_0</vt:lpstr>
      <vt:lpstr>'06 Išlaidų suvestinė'!Print_Area_0_0</vt:lpstr>
      <vt:lpstr>'06 Programa'!Print_Area_0_0</vt:lpstr>
      <vt:lpstr>'06 Bendros lėšos'!Print_Area_0_0_0</vt:lpstr>
      <vt:lpstr>'06 Išlaidų suvestinė'!Print_Area_0_0_0</vt:lpstr>
      <vt:lpstr>'06 Programa'!Print_Area_0_0_0</vt:lpstr>
      <vt:lpstr>'06 Bendros lėšos'!Print_Area_0_0_0_0</vt:lpstr>
      <vt:lpstr>'06 Išlaidų suvestinė'!Print_Area_0_0_0_0</vt:lpstr>
      <vt:lpstr>'06 Programa'!Print_Area_0_0_0_0</vt:lpstr>
      <vt:lpstr>'06 Bendros lėšos'!Print_Area_0_0_0_0_0</vt:lpstr>
      <vt:lpstr>'06 Išlaidų suvestinė'!Print_Area_0_0_0_0_0</vt:lpstr>
      <vt:lpstr>'06 Programa'!Print_Area_0_0_0_0_0</vt:lpstr>
      <vt:lpstr>'06 Bendros lėšos'!Print_Area_0_0_0_0_0_0</vt:lpstr>
      <vt:lpstr>'06 Išlaidų suvestinė'!Print_Area_0_0_0_0_0_0</vt:lpstr>
      <vt:lpstr>'06 Programa'!Print_Area_0_0_0_0_0_0</vt:lpstr>
      <vt:lpstr>'06 Bendros lėšos'!Print_Area_0_0_0_0_0_0_0</vt:lpstr>
      <vt:lpstr>'06 Išlaidų suvestinė'!Print_Area_0_0_0_0_0_0_0</vt:lpstr>
      <vt:lpstr>'06 Programa'!Print_Area_0_0_0_0_0_0_0</vt:lpstr>
      <vt:lpstr>'06 Bendros lėšos'!Print_Area_0_0_0_0_0_0_0_0</vt:lpstr>
      <vt:lpstr>'06 Išlaidų suvestinė'!Print_Area_0_0_0_0_0_0_0_0</vt:lpstr>
      <vt:lpstr>'06 Programa'!Print_Area_0_0_0_0_0_0_0_0</vt:lpstr>
      <vt:lpstr>'06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16</cp:revision>
  <cp:lastPrinted>2024-01-04T08:47:05Z</cp:lastPrinted>
  <dcterms:created xsi:type="dcterms:W3CDTF">2016-11-16T09:28:43Z</dcterms:created>
  <dcterms:modified xsi:type="dcterms:W3CDTF">2024-01-12T11:04:36Z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