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B2AAA7DD-C720-40DA-BC3A-B0F7626BA45B}" xr6:coauthVersionLast="47" xr6:coauthVersionMax="47" xr10:uidLastSave="{00000000-0000-0000-0000-000000000000}"/>
  <bookViews>
    <workbookView xWindow="28680" yWindow="-120" windowWidth="29040" windowHeight="15720" tabRatio="634" xr2:uid="{00000000-000D-0000-FFFF-FFFF00000000}"/>
  </bookViews>
  <sheets>
    <sheet name="07 Programa" sheetId="2" r:id="rId1"/>
    <sheet name="07 Išlaidų suvestinė" sheetId="5" r:id="rId2"/>
    <sheet name="07 Šaltiniai" sheetId="4" r:id="rId3"/>
    <sheet name="07 Bendros lėšos" sheetId="6" r:id="rId4"/>
  </sheets>
  <externalReferences>
    <externalReference r:id="rId5"/>
  </externalReferences>
  <definedNames>
    <definedName name="_xlnm.Print_Area" localSheetId="0">'07 Programa'!$A$1:$AO$82</definedName>
    <definedName name="_xlnm.Print_Titles" localSheetId="0">'07 Programa'!$8:$10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C31" i="4"/>
  <c r="B31" i="4"/>
  <c r="G17" i="6"/>
  <c r="G14" i="6"/>
  <c r="F17" i="6"/>
  <c r="F14" i="6"/>
  <c r="G11" i="6"/>
  <c r="G10" i="6"/>
  <c r="G9" i="6"/>
  <c r="G8" i="6" s="1"/>
  <c r="F11" i="6"/>
  <c r="F10" i="6"/>
  <c r="F9" i="6"/>
  <c r="E17" i="6"/>
  <c r="C17" i="6"/>
  <c r="C16" i="6"/>
  <c r="C15" i="6"/>
  <c r="C14" i="6"/>
  <c r="D14" i="6" s="1"/>
  <c r="E14" i="6"/>
  <c r="E11" i="6"/>
  <c r="E10" i="6"/>
  <c r="E9" i="6"/>
  <c r="B17" i="6"/>
  <c r="B14" i="6"/>
  <c r="B11" i="6"/>
  <c r="B10" i="6"/>
  <c r="C10" i="6" s="1"/>
  <c r="B9" i="6"/>
  <c r="E25" i="6"/>
  <c r="D25" i="6" s="1"/>
  <c r="C25" i="6"/>
  <c r="C24" i="6"/>
  <c r="D24" i="6" s="1"/>
  <c r="D23" i="6"/>
  <c r="C23" i="6"/>
  <c r="G18" i="6"/>
  <c r="C22" i="6"/>
  <c r="D21" i="6"/>
  <c r="F20" i="6"/>
  <c r="F18" i="6" s="1"/>
  <c r="E20" i="6"/>
  <c r="B20" i="6"/>
  <c r="C20" i="6" s="1"/>
  <c r="G16" i="6"/>
  <c r="G15" i="6"/>
  <c r="F8" i="6"/>
  <c r="C11" i="6"/>
  <c r="C9" i="6"/>
  <c r="E27" i="4"/>
  <c r="D27" i="4"/>
  <c r="C27" i="4"/>
  <c r="B27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D20" i="4" s="1"/>
  <c r="D29" i="4" s="1"/>
  <c r="D32" i="4" s="1"/>
  <c r="C21" i="4"/>
  <c r="B21" i="4"/>
  <c r="B20" i="4" s="1"/>
  <c r="B29" i="4" s="1"/>
  <c r="B32" i="4" s="1"/>
  <c r="E20" i="4"/>
  <c r="E29" i="4" s="1"/>
  <c r="E32" i="4" s="1"/>
  <c r="C20" i="4"/>
  <c r="C29" i="4" s="1"/>
  <c r="C32" i="4" s="1"/>
  <c r="E16" i="4"/>
  <c r="E6" i="4"/>
  <c r="E4" i="4"/>
  <c r="E3" i="4"/>
  <c r="D4" i="4"/>
  <c r="D3" i="4"/>
  <c r="B3" i="4"/>
  <c r="C18" i="6" l="1"/>
  <c r="B18" i="6"/>
  <c r="D20" i="6"/>
  <c r="G13" i="6"/>
  <c r="G12" i="6" s="1"/>
  <c r="F13" i="6"/>
  <c r="F12" i="6" s="1"/>
  <c r="E8" i="6"/>
  <c r="D22" i="6"/>
  <c r="D17" i="6"/>
  <c r="B8" i="6"/>
  <c r="D11" i="6"/>
  <c r="D10" i="6"/>
  <c r="D9" i="6"/>
  <c r="C8" i="6"/>
  <c r="C13" i="6" s="1"/>
  <c r="C12" i="6" s="1"/>
  <c r="B12" i="6"/>
  <c r="B13" i="6"/>
  <c r="E18" i="6"/>
  <c r="D18" i="6" l="1"/>
  <c r="E13" i="6"/>
  <c r="E12" i="6" s="1"/>
  <c r="D12" i="6" s="1"/>
  <c r="D8" i="6"/>
  <c r="D13" i="6"/>
  <c r="U6" i="5" l="1"/>
  <c r="T6" i="5"/>
  <c r="S6" i="5"/>
  <c r="R6" i="5"/>
  <c r="U60" i="2"/>
  <c r="V60" i="2"/>
  <c r="W60" i="2"/>
  <c r="Y60" i="2"/>
  <c r="Z60" i="2"/>
  <c r="AA60" i="2"/>
  <c r="U55" i="2"/>
  <c r="V55" i="2"/>
  <c r="W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U52" i="2"/>
  <c r="V52" i="2"/>
  <c r="W52" i="2"/>
  <c r="Y52" i="2"/>
  <c r="Z52" i="2"/>
  <c r="AA52" i="2"/>
  <c r="U71" i="2"/>
  <c r="V71" i="2"/>
  <c r="W71" i="2"/>
  <c r="Y71" i="2"/>
  <c r="Z71" i="2"/>
  <c r="AA71" i="2"/>
  <c r="U68" i="2"/>
  <c r="V68" i="2"/>
  <c r="W68" i="2"/>
  <c r="Y68" i="2"/>
  <c r="Z68" i="2"/>
  <c r="AA68" i="2"/>
  <c r="U44" i="2"/>
  <c r="V44" i="2"/>
  <c r="W44" i="2"/>
  <c r="Y44" i="2"/>
  <c r="Z44" i="2"/>
  <c r="AA44" i="2"/>
  <c r="U41" i="2"/>
  <c r="V41" i="2"/>
  <c r="W41" i="2"/>
  <c r="Y41" i="2"/>
  <c r="Z41" i="2"/>
  <c r="AA41" i="2"/>
  <c r="U65" i="2"/>
  <c r="V65" i="2"/>
  <c r="W65" i="2"/>
  <c r="Y65" i="2"/>
  <c r="Z65" i="2"/>
  <c r="AA65" i="2"/>
  <c r="T69" i="2" l="1"/>
  <c r="Y72" i="2" l="1"/>
  <c r="Z72" i="2"/>
  <c r="AA72" i="2"/>
  <c r="Y61" i="2" l="1"/>
  <c r="Z61" i="2"/>
  <c r="AA61" i="2"/>
  <c r="L54" i="2" l="1"/>
  <c r="L53" i="2"/>
  <c r="T58" i="2" l="1"/>
  <c r="W61" i="2" l="1"/>
  <c r="V61" i="2"/>
  <c r="U61" i="2"/>
  <c r="S60" i="2"/>
  <c r="S61" i="2" s="1"/>
  <c r="R60" i="2"/>
  <c r="R61" i="2" s="1"/>
  <c r="Q60" i="2"/>
  <c r="Q61" i="2" s="1"/>
  <c r="O60" i="2"/>
  <c r="O61" i="2" s="1"/>
  <c r="N60" i="2"/>
  <c r="N61" i="2" s="1"/>
  <c r="M60" i="2"/>
  <c r="M61" i="2" s="1"/>
  <c r="X59" i="2"/>
  <c r="T59" i="2"/>
  <c r="T60" i="2" s="1"/>
  <c r="T61" i="2" s="1"/>
  <c r="P59" i="2"/>
  <c r="L59" i="2"/>
  <c r="X58" i="2"/>
  <c r="X60" i="2" s="1"/>
  <c r="X61" i="2" s="1"/>
  <c r="P58" i="2"/>
  <c r="L58" i="2"/>
  <c r="P60" i="2" l="1"/>
  <c r="P61" i="2" s="1"/>
  <c r="L60" i="2"/>
  <c r="L61" i="2" s="1"/>
  <c r="P20" i="2" l="1"/>
  <c r="P63" i="2" l="1"/>
  <c r="O71" i="2"/>
  <c r="N71" i="2"/>
  <c r="M71" i="2"/>
  <c r="L70" i="2"/>
  <c r="L69" i="2"/>
  <c r="O68" i="2"/>
  <c r="N68" i="2"/>
  <c r="M68" i="2"/>
  <c r="L67" i="2"/>
  <c r="L66" i="2"/>
  <c r="O65" i="2"/>
  <c r="N65" i="2"/>
  <c r="M65" i="2"/>
  <c r="L64" i="2"/>
  <c r="L63" i="2"/>
  <c r="T54" i="2"/>
  <c r="T53" i="2"/>
  <c r="O55" i="2"/>
  <c r="N55" i="2"/>
  <c r="M55" i="2"/>
  <c r="L55" i="2"/>
  <c r="O52" i="2"/>
  <c r="N52" i="2"/>
  <c r="M52" i="2"/>
  <c r="L51" i="2"/>
  <c r="L50" i="2"/>
  <c r="O47" i="2"/>
  <c r="O48" i="2" s="1"/>
  <c r="N47" i="2"/>
  <c r="M47" i="2"/>
  <c r="L46" i="2"/>
  <c r="L45" i="2"/>
  <c r="M44" i="2"/>
  <c r="L43" i="2"/>
  <c r="L42" i="2"/>
  <c r="M41" i="2"/>
  <c r="L40" i="2"/>
  <c r="L39" i="2"/>
  <c r="L35" i="2"/>
  <c r="U7" i="5"/>
  <c r="T7" i="5"/>
  <c r="S7" i="5"/>
  <c r="R7" i="5"/>
  <c r="M32" i="2"/>
  <c r="N32" i="2"/>
  <c r="N37" i="2" s="1"/>
  <c r="O32" i="2"/>
  <c r="Q32" i="2"/>
  <c r="R32" i="2"/>
  <c r="S32" i="2"/>
  <c r="U32" i="2"/>
  <c r="V32" i="2"/>
  <c r="W32" i="2"/>
  <c r="Y32" i="2"/>
  <c r="Z32" i="2"/>
  <c r="Z37" i="2" s="1"/>
  <c r="AA32" i="2"/>
  <c r="AA37" i="2" s="1"/>
  <c r="T15" i="2"/>
  <c r="R28" i="2"/>
  <c r="X31" i="2"/>
  <c r="T31" i="2"/>
  <c r="P31" i="2"/>
  <c r="L31" i="2"/>
  <c r="X30" i="2"/>
  <c r="T30" i="2"/>
  <c r="P30" i="2"/>
  <c r="L30" i="2"/>
  <c r="X29" i="2"/>
  <c r="T29" i="2"/>
  <c r="P29" i="2"/>
  <c r="L29" i="2"/>
  <c r="Y56" i="2"/>
  <c r="Z56" i="2"/>
  <c r="AA56" i="2"/>
  <c r="U36" i="2"/>
  <c r="V36" i="2"/>
  <c r="W36" i="2"/>
  <c r="Y36" i="2"/>
  <c r="S36" i="2"/>
  <c r="R36" i="2"/>
  <c r="Q36" i="2"/>
  <c r="O36" i="2"/>
  <c r="M36" i="2"/>
  <c r="X35" i="2"/>
  <c r="P35" i="2"/>
  <c r="X34" i="2"/>
  <c r="T34" i="2"/>
  <c r="P34" i="2"/>
  <c r="L34" i="2"/>
  <c r="X33" i="2"/>
  <c r="X36" i="2" s="1"/>
  <c r="T33" i="2"/>
  <c r="P33" i="2"/>
  <c r="L33" i="2"/>
  <c r="L19" i="2"/>
  <c r="P19" i="2"/>
  <c r="T19" i="2"/>
  <c r="X19" i="2"/>
  <c r="L20" i="2"/>
  <c r="T20" i="2"/>
  <c r="X20" i="2"/>
  <c r="L21" i="2"/>
  <c r="B15" i="4" s="1"/>
  <c r="P21" i="2"/>
  <c r="T21" i="2"/>
  <c r="X21" i="2"/>
  <c r="M22" i="2"/>
  <c r="M23" i="2" s="1"/>
  <c r="N22" i="2"/>
  <c r="N23" i="2" s="1"/>
  <c r="O22" i="2"/>
  <c r="O23" i="2" s="1"/>
  <c r="Q22" i="2"/>
  <c r="Q23" i="2" s="1"/>
  <c r="R22" i="2"/>
  <c r="R23" i="2" s="1"/>
  <c r="S22" i="2"/>
  <c r="S23" i="2" s="1"/>
  <c r="U22" i="2"/>
  <c r="U23" i="2" s="1"/>
  <c r="V22" i="2"/>
  <c r="V23" i="2" s="1"/>
  <c r="W22" i="2"/>
  <c r="W23" i="2" s="1"/>
  <c r="Y22" i="2"/>
  <c r="Y23" i="2" s="1"/>
  <c r="Z22" i="2"/>
  <c r="Z23" i="2" s="1"/>
  <c r="AA22" i="2"/>
  <c r="AA23" i="2" s="1"/>
  <c r="S68" i="2"/>
  <c r="R68" i="2"/>
  <c r="Q68" i="2"/>
  <c r="X67" i="2"/>
  <c r="T67" i="2"/>
  <c r="P67" i="2"/>
  <c r="X66" i="2"/>
  <c r="T66" i="2"/>
  <c r="P66" i="2"/>
  <c r="AA47" i="2"/>
  <c r="AA48" i="2" s="1"/>
  <c r="Z47" i="2"/>
  <c r="Z48" i="2" s="1"/>
  <c r="Y47" i="2"/>
  <c r="Y48" i="2" s="1"/>
  <c r="W47" i="2"/>
  <c r="W48" i="2" s="1"/>
  <c r="V47" i="2"/>
  <c r="V48" i="2" s="1"/>
  <c r="U47" i="2"/>
  <c r="S47" i="2"/>
  <c r="S48" i="2" s="1"/>
  <c r="R47" i="2"/>
  <c r="R48" i="2" s="1"/>
  <c r="Q47" i="2"/>
  <c r="N48" i="2"/>
  <c r="S52" i="2"/>
  <c r="R52" i="2"/>
  <c r="Q52" i="2"/>
  <c r="X51" i="2"/>
  <c r="T51" i="2"/>
  <c r="P51" i="2"/>
  <c r="X50" i="2"/>
  <c r="X52" i="2" s="1"/>
  <c r="T50" i="2"/>
  <c r="P50" i="2"/>
  <c r="Q41" i="2"/>
  <c r="X40" i="2"/>
  <c r="T40" i="2"/>
  <c r="P40" i="2"/>
  <c r="X39" i="2"/>
  <c r="T39" i="2"/>
  <c r="P39" i="2"/>
  <c r="Q44" i="2"/>
  <c r="X43" i="2"/>
  <c r="T43" i="2"/>
  <c r="P43" i="2"/>
  <c r="X42" i="2"/>
  <c r="X44" i="2" s="1"/>
  <c r="T42" i="2"/>
  <c r="P42" i="2"/>
  <c r="AO50" i="2"/>
  <c r="AM50" i="2"/>
  <c r="S71" i="2"/>
  <c r="R71" i="2"/>
  <c r="Q71" i="2"/>
  <c r="AL49" i="2"/>
  <c r="X70" i="2"/>
  <c r="T70" i="2"/>
  <c r="P70" i="2"/>
  <c r="AL48" i="2"/>
  <c r="X69" i="2"/>
  <c r="X71" i="2" s="1"/>
  <c r="T71" i="2"/>
  <c r="P69" i="2"/>
  <c r="Q28" i="2"/>
  <c r="AA17" i="2"/>
  <c r="Z17" i="2"/>
  <c r="O17" i="2"/>
  <c r="N17" i="2"/>
  <c r="R65" i="2"/>
  <c r="S65" i="2"/>
  <c r="S72" i="2" s="1"/>
  <c r="T63" i="2"/>
  <c r="R16" i="2"/>
  <c r="R17" i="2" s="1"/>
  <c r="S16" i="2"/>
  <c r="S17" i="2" s="1"/>
  <c r="U16" i="2"/>
  <c r="U17" i="2" s="1"/>
  <c r="V16" i="2"/>
  <c r="V17" i="2" s="1"/>
  <c r="W16" i="2"/>
  <c r="W17" i="2" s="1"/>
  <c r="P53" i="2"/>
  <c r="L27" i="2"/>
  <c r="P15" i="2"/>
  <c r="P45" i="2"/>
  <c r="P26" i="2"/>
  <c r="C7" i="4" s="1"/>
  <c r="S55" i="2"/>
  <c r="R55" i="2"/>
  <c r="P27" i="2"/>
  <c r="P54" i="2"/>
  <c r="P25" i="2"/>
  <c r="P46" i="2"/>
  <c r="P64" i="2"/>
  <c r="P65" i="2" s="1"/>
  <c r="L25" i="2"/>
  <c r="L26" i="2"/>
  <c r="S28" i="2"/>
  <c r="Q65" i="2"/>
  <c r="Q16" i="2"/>
  <c r="Q17" i="2" s="1"/>
  <c r="M28" i="2"/>
  <c r="X64" i="2"/>
  <c r="T64" i="2"/>
  <c r="X63" i="2"/>
  <c r="X54" i="2"/>
  <c r="X53" i="2"/>
  <c r="X46" i="2"/>
  <c r="T46" i="2"/>
  <c r="X45" i="2"/>
  <c r="T45" i="2"/>
  <c r="X27" i="2"/>
  <c r="X26" i="2"/>
  <c r="X25" i="2"/>
  <c r="X28" i="2" s="1"/>
  <c r="T27" i="2"/>
  <c r="T26" i="2"/>
  <c r="T25" i="2"/>
  <c r="X15" i="2"/>
  <c r="X16" i="2" s="1"/>
  <c r="X17" i="2" s="1"/>
  <c r="Y16" i="2"/>
  <c r="Y17" i="2" s="1"/>
  <c r="U28" i="2"/>
  <c r="Y28" i="2"/>
  <c r="O28" i="2"/>
  <c r="M16" i="2"/>
  <c r="M17" i="2" s="1"/>
  <c r="Q55" i="2"/>
  <c r="L15" i="2"/>
  <c r="X55" i="2" l="1"/>
  <c r="X56" i="2" s="1"/>
  <c r="X41" i="2"/>
  <c r="O72" i="2"/>
  <c r="X65" i="2"/>
  <c r="T36" i="2"/>
  <c r="X68" i="2"/>
  <c r="X72" i="2" s="1"/>
  <c r="AL50" i="2"/>
  <c r="B4" i="4"/>
  <c r="U72" i="2"/>
  <c r="P71" i="2"/>
  <c r="C3" i="4"/>
  <c r="S56" i="2"/>
  <c r="R72" i="2"/>
  <c r="W72" i="2"/>
  <c r="V72" i="2"/>
  <c r="P22" i="2"/>
  <c r="P23" i="2" s="1"/>
  <c r="C4" i="4"/>
  <c r="M72" i="2"/>
  <c r="N72" i="2"/>
  <c r="Q72" i="2"/>
  <c r="L41" i="2"/>
  <c r="O37" i="2"/>
  <c r="R56" i="2"/>
  <c r="W56" i="2"/>
  <c r="N56" i="2"/>
  <c r="X32" i="2"/>
  <c r="X37" i="2" s="1"/>
  <c r="U37" i="2"/>
  <c r="B6" i="4"/>
  <c r="R37" i="2"/>
  <c r="S37" i="2"/>
  <c r="Q56" i="2"/>
  <c r="P44" i="2"/>
  <c r="P36" i="2"/>
  <c r="W37" i="2"/>
  <c r="T55" i="2"/>
  <c r="Z74" i="2"/>
  <c r="X47" i="2"/>
  <c r="X48" i="2" s="1"/>
  <c r="P47" i="2"/>
  <c r="O56" i="2"/>
  <c r="T52" i="2"/>
  <c r="L36" i="2"/>
  <c r="T47" i="2"/>
  <c r="T65" i="2"/>
  <c r="C6" i="4"/>
  <c r="D6" i="4"/>
  <c r="T32" i="2"/>
  <c r="T28" i="2"/>
  <c r="P41" i="2"/>
  <c r="T22" i="2"/>
  <c r="T23" i="2" s="1"/>
  <c r="M48" i="2"/>
  <c r="L28" i="2"/>
  <c r="P28" i="2"/>
  <c r="L22" i="2"/>
  <c r="L23" i="2" s="1"/>
  <c r="V37" i="2"/>
  <c r="V56" i="2"/>
  <c r="Z73" i="2"/>
  <c r="X22" i="2"/>
  <c r="X23" i="2" s="1"/>
  <c r="Y37" i="2"/>
  <c r="Y73" i="2" s="1"/>
  <c r="L47" i="2"/>
  <c r="AA74" i="2"/>
  <c r="AA73" i="2"/>
  <c r="T44" i="2"/>
  <c r="M37" i="2"/>
  <c r="L16" i="2"/>
  <c r="L17" i="2" s="1"/>
  <c r="T41" i="2"/>
  <c r="P52" i="2"/>
  <c r="T68" i="2"/>
  <c r="L44" i="2"/>
  <c r="L52" i="2"/>
  <c r="L56" i="2" s="1"/>
  <c r="Q37" i="2"/>
  <c r="P68" i="2"/>
  <c r="L71" i="2"/>
  <c r="M56" i="2"/>
  <c r="U48" i="2"/>
  <c r="Q48" i="2"/>
  <c r="P32" i="2"/>
  <c r="T16" i="2"/>
  <c r="T17" i="2" s="1"/>
  <c r="L68" i="2"/>
  <c r="L65" i="2"/>
  <c r="L32" i="2"/>
  <c r="U56" i="2"/>
  <c r="P55" i="2"/>
  <c r="P16" i="2"/>
  <c r="P17" i="2" s="1"/>
  <c r="R74" i="2" l="1"/>
  <c r="L6" i="5" s="1"/>
  <c r="L7" i="5" s="1"/>
  <c r="S73" i="2"/>
  <c r="P72" i="2"/>
  <c r="T72" i="2"/>
  <c r="L72" i="2"/>
  <c r="X74" i="2"/>
  <c r="N74" i="2"/>
  <c r="H6" i="5" s="1"/>
  <c r="H7" i="5" s="1"/>
  <c r="O74" i="2"/>
  <c r="P56" i="2"/>
  <c r="V74" i="2"/>
  <c r="T56" i="2"/>
  <c r="N73" i="2"/>
  <c r="T37" i="2"/>
  <c r="X73" i="2"/>
  <c r="P37" i="2"/>
  <c r="W73" i="2"/>
  <c r="P48" i="2"/>
  <c r="R73" i="2"/>
  <c r="O73" i="2"/>
  <c r="L48" i="2"/>
  <c r="T48" i="2"/>
  <c r="Q73" i="2"/>
  <c r="W74" i="2"/>
  <c r="M74" i="2"/>
  <c r="G6" i="5" s="1"/>
  <c r="G7" i="5" s="1"/>
  <c r="B16" i="4"/>
  <c r="Q74" i="2"/>
  <c r="K6" i="5" s="1"/>
  <c r="K7" i="5" s="1"/>
  <c r="V73" i="2"/>
  <c r="U73" i="2"/>
  <c r="L37" i="2"/>
  <c r="S74" i="2"/>
  <c r="Y74" i="2"/>
  <c r="U74" i="2"/>
  <c r="O6" i="5" s="1"/>
  <c r="O7" i="5" s="1"/>
  <c r="D16" i="4"/>
  <c r="M73" i="2"/>
  <c r="C16" i="4"/>
  <c r="I6" i="5" l="1"/>
  <c r="I7" i="5" s="1"/>
  <c r="P73" i="2"/>
  <c r="P74" i="2"/>
  <c r="P6" i="5"/>
  <c r="P7" i="5" s="1"/>
  <c r="T74" i="2"/>
  <c r="N6" i="5" s="1"/>
  <c r="N7" i="5" s="1"/>
  <c r="T73" i="2"/>
  <c r="Q6" i="5"/>
  <c r="Q7" i="5" s="1"/>
  <c r="M6" i="5"/>
  <c r="M7" i="5" s="1"/>
  <c r="L73" i="2"/>
  <c r="L74" i="2"/>
  <c r="J6" i="5" l="1"/>
  <c r="J7" i="5" s="1"/>
  <c r="F6" i="5"/>
  <c r="F7" i="5" s="1"/>
</calcChain>
</file>

<file path=xl/sharedStrings.xml><?xml version="1.0" encoding="utf-8"?>
<sst xmlns="http://schemas.openxmlformats.org/spreadsheetml/2006/main" count="406" uniqueCount="159">
  <si>
    <t>KTL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</si>
  <si>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</si>
  <si>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</si>
  <si>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</si>
  <si>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</si>
  <si>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</si>
  <si>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</si>
  <si>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</si>
  <si>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</si>
  <si>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</si>
  <si>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</si>
  <si>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</si>
  <si>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</si>
  <si>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02</t>
  </si>
  <si>
    <t>03</t>
  </si>
  <si>
    <t>04</t>
  </si>
  <si>
    <t>05</t>
  </si>
  <si>
    <t>06</t>
  </si>
  <si>
    <t>SB</t>
  </si>
  <si>
    <t>188723322</t>
  </si>
  <si>
    <t>188723323</t>
  </si>
  <si>
    <t>Sudaryti palankias sąlygas remtiniems gyventojams apsirūpinti gyvenamosiomis patalpomis</t>
  </si>
  <si>
    <t>Iš viso:</t>
  </si>
  <si>
    <t>01.03.02.01</t>
  </si>
  <si>
    <t>06.01.01.01</t>
  </si>
  <si>
    <t>SB(SP)</t>
  </si>
  <si>
    <t>Finansavimo šaltiniai</t>
  </si>
  <si>
    <t>SB(VB)</t>
  </si>
  <si>
    <t>VL</t>
  </si>
  <si>
    <t>VIETINIO ŪKIO  PROGRAMOS</t>
  </si>
  <si>
    <t>Strateginė sritis 02. Savivaldybės veiklos gerinimas/stiprinimas</t>
  </si>
  <si>
    <t>07 Vietinio ūkio programa</t>
  </si>
  <si>
    <t xml:space="preserve">07 </t>
  </si>
  <si>
    <t>Efektyviai vykdyti Savivaldybės veiklą</t>
  </si>
  <si>
    <t>Programos  kodas</t>
  </si>
  <si>
    <t>07</t>
  </si>
  <si>
    <t>Organizuoti vietinio susisiekimo keleivinio transporto maršrutus ir kontrolę, vesti kompensacijų už lengvatinį keleivių vežimą apskaitą</t>
  </si>
  <si>
    <t>SB(F)</t>
  </si>
  <si>
    <t>21-31</t>
  </si>
  <si>
    <t>04.01.02.01.</t>
  </si>
  <si>
    <t>Sudaryti sąlygas subalansuotai teritorijų ekonominei plėtrai</t>
  </si>
  <si>
    <t>Specialiųjų ir detaliųjų planų parengimas</t>
  </si>
  <si>
    <t>13</t>
  </si>
  <si>
    <t>09</t>
  </si>
  <si>
    <t>Prižiūrėti seniūnijų infrastruktūros objektus</t>
  </si>
  <si>
    <t>Dalyvauti rengiant ir įgyvendinant darbo rinkos politikos priemones</t>
  </si>
  <si>
    <t>Bendruomenės rėmimo programa</t>
  </si>
  <si>
    <t>Seniūnijų gatvių apšvietimas</t>
  </si>
  <si>
    <t>Seniūnijų sanitarija</t>
  </si>
  <si>
    <t xml:space="preserve">Moksleivių vežimo organizavimas, apskaita ir kontrolė </t>
  </si>
  <si>
    <t>Keleivių vežimas su 50-80 procentų nuolaida miesto ir priemiesčio maršrutais</t>
  </si>
  <si>
    <t>Keleivių vežimo gerinimas (nuostolingų maršrutų kompensavimas)</t>
  </si>
  <si>
    <t>Komunalinių atliekų tvarkymas</t>
  </si>
  <si>
    <t>Nekilnojamojo turto kadastro bylų parengimas ir teisinė registracija, parduodamų objektų žemės sklypų planų rengimas, rinkos vertės nustatymas, reklaminių dokumentų rengimas ir skelbimas</t>
  </si>
  <si>
    <t>Teisiškai įregistruoti neregistruotą Savivaldybei nuosavybės teise priklausantį nekilnojamąjį turtą, užtikrinti Savivaldybės turto, kuris nereikalingas Savivaldybės funkcijoms vydyti, pardavimą</t>
  </si>
  <si>
    <t>Valstybinės žemės ir kito turto valdymui</t>
  </si>
  <si>
    <t>Teritorijų, žemėtvarkos planavimo dokumentai; želdynų inventorizavimas; gyvenamųjų vietovių teritorijų ribų nustatymas</t>
  </si>
  <si>
    <t>Savivaldybės būsto fondo remontas, rekonstrukcija</t>
  </si>
  <si>
    <t>Būsto nuomos ar išperkamosios būsto nuomos mokesčių dalies kompensacijos</t>
  </si>
  <si>
    <t>10.06.01.01</t>
  </si>
  <si>
    <t>Tinkamai naudoti, saugoti, prižiūrėti ir eksplotuoti valstybės turtą.</t>
  </si>
  <si>
    <t>Pirktų butų paskolų lengvatinių palūkanų dengimas</t>
  </si>
  <si>
    <t>Strateginio tikslo kodas</t>
  </si>
  <si>
    <t>Programos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</si>
  <si>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</si>
  <si>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</si>
  <si>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</si>
  <si>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</si>
  <si>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</si>
  <si>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</si>
  <si>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</si>
  <si>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</si>
  <si>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</si>
  <si>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</si>
  <si>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</si>
  <si>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</si>
  <si>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</si>
  <si>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</si>
  <si>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Vietinio ūkio programa</t>
  </si>
  <si>
    <t>Gyventojų užimtumo didinimas</t>
  </si>
  <si>
    <t>Turtui įsigyti ir finansiniams įsipareigojimams vykdyti</t>
  </si>
  <si>
    <t>17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</si>
  <si>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</si>
  <si>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</si>
  <si>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</si>
  <si>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t>tūkst. Eur</t>
  </si>
  <si>
    <t>16</t>
  </si>
  <si>
    <t>20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</si>
  <si>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</si>
  <si>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</si>
  <si>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</si>
  <si>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</si>
  <si>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</si>
  <si>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</si>
  <si>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</si>
  <si>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</si>
  <si>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</si>
  <si>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</si>
  <si>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</si>
  <si>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</si>
  <si>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</si>
  <si>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</si>
  <si>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</si>
  <si>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</si>
  <si>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</si>
  <si>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 xml:space="preserve">01.03.02.01     06.01.01.01   10.06.01.01  01.07.01.01  10.02.01.40  09.06.01.01  04.05.01.01   06.04.01.01  04.01.02.01 10.09.01.01   06.06.01.01   04.07.04.01  05.01.01.01  </t>
  </si>
  <si>
    <t>01.07.01.01</t>
  </si>
  <si>
    <t>10.02.01.40</t>
  </si>
  <si>
    <t>09.06.01.01</t>
  </si>
  <si>
    <t>04.05.01.01</t>
  </si>
  <si>
    <t>05.01.01.01</t>
  </si>
  <si>
    <t>10.09.01.01  06.06.01.01  04.07.04.01</t>
  </si>
  <si>
    <t>04.01.02.01</t>
  </si>
  <si>
    <t>06.04.01.01</t>
  </si>
  <si>
    <t>Šilutės rajono savivaldybės tarybos 2024 m. sausio 25 d.</t>
  </si>
  <si>
    <t>sprendimu Nr. T1-</t>
  </si>
  <si>
    <t>2023 m. faktas</t>
  </si>
  <si>
    <t>2024 m. poreikis</t>
  </si>
  <si>
    <t>2025 m. poreikis</t>
  </si>
  <si>
    <t>2026 m. poreikis</t>
  </si>
  <si>
    <t>Savivaldybės SPP tikslo / uždavinio / priemonės kodas</t>
  </si>
  <si>
    <t>Iš viso uždaviniui</t>
  </si>
  <si>
    <t>Iš viso tikslui</t>
  </si>
  <si>
    <t>IŠ VISO</t>
  </si>
  <si>
    <t>2024–2026 M. ŠILUTĖS RAJONO SAVIVALDYBĖS</t>
  </si>
  <si>
    <t>Šilutės rajono savivaldybės 2024–2026 m. Vietinio ūkio programos išlaidų suvestinė</t>
  </si>
  <si>
    <t>RP - regiono pažangos priemonė (projektas), PP - pažangos priemonė (projektas), TP - tęstinės veiklos priemonė, NF - nefinansinė priemonė</t>
  </si>
  <si>
    <t>10</t>
  </si>
  <si>
    <t>TP</t>
  </si>
  <si>
    <t>-</t>
  </si>
  <si>
    <t>4.3.2.1  4.3.2.2</t>
  </si>
  <si>
    <t>4.3.2.2</t>
  </si>
  <si>
    <t>3.1.4.3</t>
  </si>
  <si>
    <t>3.1.5.1</t>
  </si>
  <si>
    <t>4.3.1.5  1.1.3.4</t>
  </si>
  <si>
    <t>3.1.5.4</t>
  </si>
  <si>
    <t>1.2.4.2  1.2.7.13  3.1.1.15  3.1.5.1</t>
  </si>
  <si>
    <t>1.1.3.1  1.1.3.4</t>
  </si>
  <si>
    <t>07. Vietinio ūkio 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</si>
  <si>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</si>
  <si>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</si>
  <si>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</si>
  <si>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</si>
  <si>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</si>
  <si>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</si>
  <si>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</si>
  <si>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</si>
  <si>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</si>
  <si>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</si>
  <si>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</si>
  <si>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</si>
  <si>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</si>
  <si>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</si>
  <si>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07. Vietinio ūkio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</si>
  <si>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</si>
  <si>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</si>
  <si>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</si>
  <si>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Iš viso 07 programai</t>
  </si>
  <si>
    <t>TIKSLŲ, PROGRAMŲ, UŽDAVINIŲ, PRIEMONIŲ IR PRIEMONIŲ IŠLAIDŲ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</si>
</sst>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11"/>
      <color rgb="FF0061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7"/>
      </patternFill>
    </fill>
    <fill>
      <patternFill patternType="solid">
        <fgColor rgb="FFCCFFCC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11" borderId="0" applyNumberFormat="0" applyBorder="0" applyAlignment="0" applyProtection="0"/>
  </cellStyleXfs>
  <cellXfs count="566">
    <xf numFmtId="0" fontId="0" fillId="0" borderId="0" xfId="0"/>
    <xf numFmtId="0" fontId="3" fillId="2" borderId="0" xfId="0" applyFont="1" applyFill="1"/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 vertical="top" wrapText="1"/>
    </xf>
    <xf numFmtId="164" fontId="2" fillId="12" borderId="31" xfId="0" applyNumberFormat="1" applyFont="1" applyFill="1" applyBorder="1" applyAlignment="1">
      <alignment horizontal="center" vertical="top"/>
    </xf>
    <xf numFmtId="164" fontId="2" fillId="12" borderId="32" xfId="0" applyNumberFormat="1" applyFont="1" applyFill="1" applyBorder="1" applyAlignment="1">
      <alignment horizontal="center" vertical="top"/>
    </xf>
    <xf numFmtId="164" fontId="2" fillId="3" borderId="28" xfId="0" applyNumberFormat="1" applyFont="1" applyFill="1" applyBorder="1" applyAlignment="1">
      <alignment horizontal="center" vertical="top"/>
    </xf>
    <xf numFmtId="164" fontId="3" fillId="2" borderId="8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13" borderId="0" xfId="0" applyFont="1" applyFill="1"/>
    <xf numFmtId="49" fontId="2" fillId="5" borderId="14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0" borderId="0" xfId="0" applyFont="1"/>
    <xf numFmtId="164" fontId="3" fillId="0" borderId="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12" borderId="37" xfId="0" applyNumberFormat="1" applyFont="1" applyFill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top" wrapText="1"/>
    </xf>
    <xf numFmtId="164" fontId="2" fillId="12" borderId="38" xfId="0" applyNumberFormat="1" applyFont="1" applyFill="1" applyBorder="1" applyAlignment="1">
      <alignment horizontal="center" vertical="top"/>
    </xf>
    <xf numFmtId="164" fontId="2" fillId="12" borderId="33" xfId="0" applyNumberFormat="1" applyFont="1" applyFill="1" applyBorder="1" applyAlignment="1">
      <alignment horizontal="center" vertical="top"/>
    </xf>
    <xf numFmtId="164" fontId="2" fillId="12" borderId="39" xfId="0" applyNumberFormat="1" applyFont="1" applyFill="1" applyBorder="1" applyAlignment="1">
      <alignment horizontal="center" vertical="top"/>
    </xf>
    <xf numFmtId="164" fontId="3" fillId="7" borderId="0" xfId="0" applyNumberFormat="1" applyFont="1" applyFill="1"/>
    <xf numFmtId="164" fontId="3" fillId="0" borderId="0" xfId="0" applyNumberFormat="1" applyFont="1"/>
    <xf numFmtId="164" fontId="2" fillId="3" borderId="47" xfId="0" applyNumberFormat="1" applyFont="1" applyFill="1" applyBorder="1" applyAlignment="1">
      <alignment horizontal="center" vertical="top"/>
    </xf>
    <xf numFmtId="49" fontId="2" fillId="5" borderId="24" xfId="0" applyNumberFormat="1" applyFont="1" applyFill="1" applyBorder="1" applyAlignment="1">
      <alignment horizontal="center" vertical="top"/>
    </xf>
    <xf numFmtId="0" fontId="3" fillId="6" borderId="0" xfId="0" applyFont="1" applyFill="1"/>
    <xf numFmtId="0" fontId="2" fillId="6" borderId="0" xfId="0" applyFont="1" applyFill="1"/>
    <xf numFmtId="164" fontId="3" fillId="0" borderId="20" xfId="0" applyNumberFormat="1" applyFont="1" applyBorder="1" applyAlignment="1">
      <alignment horizontal="center" vertical="center"/>
    </xf>
    <xf numFmtId="164" fontId="3" fillId="0" borderId="68" xfId="0" applyNumberFormat="1" applyFont="1" applyBorder="1" applyAlignment="1">
      <alignment horizontal="center" vertical="center"/>
    </xf>
    <xf numFmtId="164" fontId="2" fillId="12" borderId="76" xfId="0" applyNumberFormat="1" applyFont="1" applyFill="1" applyBorder="1" applyAlignment="1">
      <alignment horizontal="center" vertical="top"/>
    </xf>
    <xf numFmtId="164" fontId="2" fillId="12" borderId="36" xfId="0" applyNumberFormat="1" applyFont="1" applyFill="1" applyBorder="1" applyAlignment="1">
      <alignment horizontal="center" vertical="top"/>
    </xf>
    <xf numFmtId="164" fontId="2" fillId="12" borderId="79" xfId="0" applyNumberFormat="1" applyFont="1" applyFill="1" applyBorder="1" applyAlignment="1">
      <alignment horizontal="center" vertical="top"/>
    </xf>
    <xf numFmtId="164" fontId="2" fillId="12" borderId="80" xfId="0" applyNumberFormat="1" applyFont="1" applyFill="1" applyBorder="1" applyAlignment="1">
      <alignment horizontal="center" vertical="top"/>
    </xf>
    <xf numFmtId="164" fontId="2" fillId="12" borderId="35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/>
    </xf>
    <xf numFmtId="164" fontId="3" fillId="0" borderId="19" xfId="0" applyNumberFormat="1" applyFont="1" applyBorder="1" applyAlignment="1">
      <alignment horizontal="center" vertical="top"/>
    </xf>
    <xf numFmtId="49" fontId="2" fillId="5" borderId="23" xfId="0" applyNumberFormat="1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/>
    </xf>
    <xf numFmtId="164" fontId="2" fillId="0" borderId="17" xfId="0" applyNumberFormat="1" applyFont="1" applyBorder="1" applyAlignment="1">
      <alignment horizontal="center" vertical="top"/>
    </xf>
    <xf numFmtId="164" fontId="2" fillId="0" borderId="19" xfId="0" applyNumberFormat="1" applyFont="1" applyBorder="1" applyAlignment="1">
      <alignment horizontal="center" vertical="top"/>
    </xf>
    <xf numFmtId="164" fontId="3" fillId="6" borderId="0" xfId="0" applyNumberFormat="1" applyFont="1" applyFill="1"/>
    <xf numFmtId="0" fontId="2" fillId="12" borderId="75" xfId="0" applyFont="1" applyFill="1" applyBorder="1" applyAlignment="1">
      <alignment horizontal="center" vertical="top" wrapText="1"/>
    </xf>
    <xf numFmtId="164" fontId="3" fillId="13" borderId="20" xfId="0" applyNumberFormat="1" applyFont="1" applyFill="1" applyBorder="1" applyAlignment="1">
      <alignment horizontal="center" vertical="center"/>
    </xf>
    <xf numFmtId="164" fontId="2" fillId="12" borderId="43" xfId="0" applyNumberFormat="1" applyFont="1" applyFill="1" applyBorder="1" applyAlignment="1">
      <alignment horizontal="center" vertical="top"/>
    </xf>
    <xf numFmtId="164" fontId="3" fillId="2" borderId="57" xfId="0" applyNumberFormat="1" applyFont="1" applyFill="1" applyBorder="1" applyAlignment="1">
      <alignment horizontal="center" vertical="center"/>
    </xf>
    <xf numFmtId="164" fontId="3" fillId="2" borderId="49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3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3" fillId="0" borderId="31" xfId="0" applyFont="1" applyBorder="1" applyAlignment="1">
      <alignment horizontal="center" vertical="center" wrapText="1" indent="1"/>
    </xf>
    <xf numFmtId="164" fontId="3" fillId="0" borderId="38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51" xfId="0" applyNumberFormat="1" applyFont="1" applyBorder="1" applyAlignment="1">
      <alignment horizontal="center" vertical="top"/>
    </xf>
    <xf numFmtId="164" fontId="3" fillId="0" borderId="86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wrapText="1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3" fillId="0" borderId="108" xfId="0" applyNumberFormat="1" applyFont="1" applyBorder="1" applyAlignment="1">
      <alignment horizontal="center" vertical="top" wrapText="1"/>
    </xf>
    <xf numFmtId="164" fontId="3" fillId="0" borderId="111" xfId="0" applyNumberFormat="1" applyFont="1" applyBorder="1" applyAlignment="1">
      <alignment horizontal="center" vertical="top" wrapText="1"/>
    </xf>
    <xf numFmtId="164" fontId="3" fillId="0" borderId="109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vertical="top"/>
    </xf>
    <xf numFmtId="164" fontId="2" fillId="0" borderId="108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wrapText="1"/>
    </xf>
    <xf numFmtId="164" fontId="3" fillId="0" borderId="112" xfId="0" applyNumberFormat="1" applyFont="1" applyBorder="1" applyAlignment="1">
      <alignment horizontal="center" vertical="top" wrapText="1"/>
    </xf>
    <xf numFmtId="164" fontId="3" fillId="0" borderId="113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 wrapText="1"/>
      <protection locked="0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164" fontId="2" fillId="12" borderId="51" xfId="0" applyNumberFormat="1" applyFont="1" applyFill="1" applyBorder="1" applyAlignment="1">
      <alignment horizontal="center" vertical="top"/>
    </xf>
    <xf numFmtId="0" fontId="3" fillId="13" borderId="65" xfId="0" applyFont="1" applyFill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31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0" fontId="3" fillId="2" borderId="75" xfId="0" applyFont="1" applyFill="1" applyBorder="1" applyAlignment="1">
      <alignment horizontal="center" vertical="center" wrapText="1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31" xfId="0" applyNumberFormat="1" applyFont="1" applyFill="1" applyBorder="1" applyAlignment="1">
      <alignment horizontal="center" vertical="top"/>
    </xf>
    <xf numFmtId="164" fontId="2" fillId="3" borderId="33" xfId="0" applyNumberFormat="1" applyFont="1" applyFill="1" applyBorder="1" applyAlignment="1">
      <alignment horizontal="center" vertical="top"/>
    </xf>
    <xf numFmtId="164" fontId="2" fillId="3" borderId="81" xfId="0" applyNumberFormat="1" applyFont="1" applyFill="1" applyBorder="1" applyAlignment="1">
      <alignment horizontal="center" vertical="top"/>
    </xf>
    <xf numFmtId="164" fontId="2" fillId="3" borderId="14" xfId="0" applyNumberFormat="1" applyFont="1" applyFill="1" applyBorder="1" applyAlignment="1">
      <alignment horizontal="center" vertical="top"/>
    </xf>
    <xf numFmtId="164" fontId="2" fillId="3" borderId="84" xfId="0" applyNumberFormat="1" applyFont="1" applyFill="1" applyBorder="1" applyAlignment="1">
      <alignment horizontal="center" vertical="top"/>
    </xf>
    <xf numFmtId="164" fontId="2" fillId="3" borderId="106" xfId="0" applyNumberFormat="1" applyFont="1" applyFill="1" applyBorder="1" applyAlignment="1">
      <alignment horizontal="center" vertical="top"/>
    </xf>
    <xf numFmtId="164" fontId="2" fillId="3" borderId="81" xfId="0" applyNumberFormat="1" applyFont="1" applyFill="1" applyBorder="1" applyAlignment="1">
      <alignment horizontal="center" vertical="center"/>
    </xf>
    <xf numFmtId="164" fontId="2" fillId="3" borderId="82" xfId="0" applyNumberFormat="1" applyFont="1" applyFill="1" applyBorder="1" applyAlignment="1">
      <alignment horizontal="center" vertical="center"/>
    </xf>
    <xf numFmtId="164" fontId="2" fillId="3" borderId="106" xfId="0" applyNumberFormat="1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 wrapText="1"/>
    </xf>
    <xf numFmtId="0" fontId="3" fillId="2" borderId="109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 wrapText="1"/>
    </xf>
    <xf numFmtId="164" fontId="3" fillId="2" borderId="58" xfId="0" applyNumberFormat="1" applyFont="1" applyFill="1" applyBorder="1" applyAlignment="1">
      <alignment horizontal="center" vertical="center"/>
    </xf>
    <xf numFmtId="164" fontId="3" fillId="2" borderId="48" xfId="0" applyNumberFormat="1" applyFont="1" applyFill="1" applyBorder="1" applyAlignment="1">
      <alignment horizontal="center" vertical="center"/>
    </xf>
    <xf numFmtId="164" fontId="3" fillId="2" borderId="64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/>
    </xf>
    <xf numFmtId="164" fontId="3" fillId="2" borderId="65" xfId="0" applyNumberFormat="1" applyFont="1" applyFill="1" applyBorder="1" applyAlignment="1">
      <alignment horizontal="center" vertical="center"/>
    </xf>
    <xf numFmtId="164" fontId="3" fillId="2" borderId="66" xfId="0" applyNumberFormat="1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top"/>
    </xf>
    <xf numFmtId="164" fontId="3" fillId="2" borderId="81" xfId="0" applyNumberFormat="1" applyFont="1" applyFill="1" applyBorder="1" applyAlignment="1">
      <alignment horizontal="center" vertical="center"/>
    </xf>
    <xf numFmtId="164" fontId="3" fillId="2" borderId="59" xfId="0" applyNumberFormat="1" applyFont="1" applyFill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top" wrapText="1"/>
    </xf>
    <xf numFmtId="0" fontId="3" fillId="0" borderId="107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/>
    </xf>
    <xf numFmtId="164" fontId="3" fillId="0" borderId="114" xfId="0" applyNumberFormat="1" applyFont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0" borderId="110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164" fontId="3" fillId="0" borderId="120" xfId="0" applyNumberFormat="1" applyFont="1" applyBorder="1" applyAlignment="1">
      <alignment horizontal="center" vertical="center"/>
    </xf>
    <xf numFmtId="164" fontId="3" fillId="0" borderId="119" xfId="0" applyNumberFormat="1" applyFont="1" applyBorder="1" applyAlignment="1">
      <alignment horizontal="center" vertical="center"/>
    </xf>
    <xf numFmtId="164" fontId="3" fillId="0" borderId="73" xfId="0" applyNumberFormat="1" applyFont="1" applyBorder="1" applyAlignment="1">
      <alignment horizontal="center" vertical="center"/>
    </xf>
    <xf numFmtId="164" fontId="2" fillId="3" borderId="115" xfId="0" applyNumberFormat="1" applyFont="1" applyFill="1" applyBorder="1" applyAlignment="1">
      <alignment horizontal="center" vertical="top"/>
    </xf>
    <xf numFmtId="49" fontId="2" fillId="5" borderId="35" xfId="0" applyNumberFormat="1" applyFont="1" applyFill="1" applyBorder="1" applyAlignment="1">
      <alignment horizontal="center" vertical="top"/>
    </xf>
    <xf numFmtId="49" fontId="2" fillId="3" borderId="36" xfId="0" applyNumberFormat="1" applyFont="1" applyFill="1" applyBorder="1" applyAlignment="1">
      <alignment horizontal="center" vertical="top"/>
    </xf>
    <xf numFmtId="0" fontId="3" fillId="0" borderId="126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164" fontId="2" fillId="9" borderId="80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79" xfId="0" applyNumberFormat="1" applyFont="1" applyFill="1" applyBorder="1" applyAlignment="1">
      <alignment horizontal="center" vertical="top"/>
    </xf>
    <xf numFmtId="164" fontId="3" fillId="2" borderId="131" xfId="0" applyNumberFormat="1" applyFont="1" applyFill="1" applyBorder="1" applyAlignment="1">
      <alignment horizontal="center" vertical="center"/>
    </xf>
    <xf numFmtId="0" fontId="3" fillId="0" borderId="134" xfId="0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3" fillId="0" borderId="136" xfId="0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/>
    </xf>
    <xf numFmtId="164" fontId="2" fillId="9" borderId="100" xfId="0" applyNumberFormat="1" applyFont="1" applyFill="1" applyBorder="1" applyAlignment="1">
      <alignment horizontal="center" vertical="top"/>
    </xf>
    <xf numFmtId="164" fontId="2" fillId="9" borderId="96" xfId="0" applyNumberFormat="1" applyFont="1" applyFill="1" applyBorder="1" applyAlignment="1">
      <alignment horizontal="center" vertical="top"/>
    </xf>
    <xf numFmtId="164" fontId="2" fillId="9" borderId="90" xfId="0" applyNumberFormat="1" applyFont="1" applyFill="1" applyBorder="1" applyAlignment="1">
      <alignment horizontal="center" vertical="top"/>
    </xf>
    <xf numFmtId="0" fontId="3" fillId="13" borderId="126" xfId="0" applyFont="1" applyFill="1" applyBorder="1" applyAlignment="1">
      <alignment horizontal="center" vertical="center" wrapText="1"/>
    </xf>
    <xf numFmtId="0" fontId="3" fillId="13" borderId="129" xfId="0" applyFont="1" applyFill="1" applyBorder="1" applyAlignment="1">
      <alignment horizontal="center" vertical="center" wrapText="1"/>
    </xf>
    <xf numFmtId="164" fontId="3" fillId="13" borderId="49" xfId="0" applyNumberFormat="1" applyFont="1" applyFill="1" applyBorder="1" applyAlignment="1">
      <alignment horizontal="center" vertical="center"/>
    </xf>
    <xf numFmtId="164" fontId="3" fillId="13" borderId="68" xfId="0" applyNumberFormat="1" applyFont="1" applyFill="1" applyBorder="1" applyAlignment="1">
      <alignment horizontal="center" vertical="center"/>
    </xf>
    <xf numFmtId="49" fontId="2" fillId="8" borderId="67" xfId="0" applyNumberFormat="1" applyFont="1" applyFill="1" applyBorder="1" applyAlignment="1">
      <alignment horizontal="center" vertical="top"/>
    </xf>
    <xf numFmtId="164" fontId="3" fillId="0" borderId="137" xfId="0" applyNumberFormat="1" applyFont="1" applyBorder="1" applyAlignment="1">
      <alignment horizontal="center" vertical="center"/>
    </xf>
    <xf numFmtId="0" fontId="3" fillId="13" borderId="13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164" fontId="2" fillId="12" borderId="81" xfId="0" applyNumberFormat="1" applyFont="1" applyFill="1" applyBorder="1" applyAlignment="1">
      <alignment horizontal="center" vertical="top"/>
    </xf>
    <xf numFmtId="164" fontId="2" fillId="12" borderId="14" xfId="0" applyNumberFormat="1" applyFont="1" applyFill="1" applyBorder="1" applyAlignment="1">
      <alignment horizontal="center" vertical="top"/>
    </xf>
    <xf numFmtId="164" fontId="2" fillId="12" borderId="82" xfId="0" applyNumberFormat="1" applyFont="1" applyFill="1" applyBorder="1" applyAlignment="1">
      <alignment horizontal="center" vertical="top"/>
    </xf>
    <xf numFmtId="164" fontId="2" fillId="12" borderId="106" xfId="0" applyNumberFormat="1" applyFont="1" applyFill="1" applyBorder="1" applyAlignment="1">
      <alignment horizontal="center" vertical="top"/>
    </xf>
    <xf numFmtId="164" fontId="2" fillId="10" borderId="28" xfId="0" applyNumberFormat="1" applyFont="1" applyFill="1" applyBorder="1" applyAlignment="1">
      <alignment horizontal="center" vertical="top"/>
    </xf>
    <xf numFmtId="164" fontId="2" fillId="10" borderId="47" xfId="0" applyNumberFormat="1" applyFont="1" applyFill="1" applyBorder="1" applyAlignment="1">
      <alignment horizontal="center" vertical="top"/>
    </xf>
    <xf numFmtId="164" fontId="2" fillId="10" borderId="115" xfId="0" applyNumberFormat="1" applyFont="1" applyFill="1" applyBorder="1" applyAlignment="1">
      <alignment horizontal="center" vertical="top"/>
    </xf>
    <xf numFmtId="164" fontId="2" fillId="10" borderId="29" xfId="0" applyNumberFormat="1" applyFont="1" applyFill="1" applyBorder="1" applyAlignment="1">
      <alignment horizontal="center" vertical="top"/>
    </xf>
    <xf numFmtId="164" fontId="2" fillId="10" borderId="101" xfId="0" applyNumberFormat="1" applyFont="1" applyFill="1" applyBorder="1" applyAlignment="1">
      <alignment horizontal="center" vertical="top"/>
    </xf>
    <xf numFmtId="49" fontId="2" fillId="16" borderId="39" xfId="0" applyNumberFormat="1" applyFont="1" applyFill="1" applyBorder="1" applyAlignment="1">
      <alignment horizontal="center" vertical="top"/>
    </xf>
    <xf numFmtId="49" fontId="2" fillId="16" borderId="38" xfId="0" applyNumberFormat="1" applyFont="1" applyFill="1" applyBorder="1" applyAlignment="1">
      <alignment horizontal="center" vertical="top"/>
    </xf>
    <xf numFmtId="49" fontId="2" fillId="16" borderId="38" xfId="0" applyNumberFormat="1" applyFont="1" applyFill="1" applyBorder="1" applyAlignment="1">
      <alignment vertical="top"/>
    </xf>
    <xf numFmtId="49" fontId="2" fillId="16" borderId="28" xfId="0" applyNumberFormat="1" applyFont="1" applyFill="1" applyBorder="1" applyAlignment="1">
      <alignment vertical="top"/>
    </xf>
    <xf numFmtId="49" fontId="2" fillId="16" borderId="59" xfId="0" applyNumberFormat="1" applyFont="1" applyFill="1" applyBorder="1" applyAlignment="1">
      <alignment vertical="top"/>
    </xf>
    <xf numFmtId="164" fontId="2" fillId="18" borderId="38" xfId="0" applyNumberFormat="1" applyFont="1" applyFill="1" applyBorder="1" applyAlignment="1">
      <alignment horizontal="center" vertical="top"/>
    </xf>
    <xf numFmtId="164" fontId="2" fillId="18" borderId="32" xfId="0" applyNumberFormat="1" applyFont="1" applyFill="1" applyBorder="1" applyAlignment="1">
      <alignment horizontal="center" vertical="top"/>
    </xf>
    <xf numFmtId="164" fontId="2" fillId="18" borderId="33" xfId="0" applyNumberFormat="1" applyFont="1" applyFill="1" applyBorder="1" applyAlignment="1">
      <alignment horizontal="center" vertical="top"/>
    </xf>
    <xf numFmtId="164" fontId="2" fillId="18" borderId="80" xfId="0" applyNumberFormat="1" applyFont="1" applyFill="1" applyBorder="1" applyAlignment="1">
      <alignment horizontal="center" vertical="top"/>
    </xf>
    <xf numFmtId="164" fontId="2" fillId="18" borderId="35" xfId="0" applyNumberFormat="1" applyFont="1" applyFill="1" applyBorder="1" applyAlignment="1">
      <alignment horizontal="center" vertical="top"/>
    </xf>
    <xf numFmtId="49" fontId="2" fillId="19" borderId="47" xfId="0" applyNumberFormat="1" applyFont="1" applyFill="1" applyBorder="1" applyAlignment="1">
      <alignment horizontal="center" vertical="top"/>
    </xf>
    <xf numFmtId="49" fontId="2" fillId="19" borderId="32" xfId="0" applyNumberFormat="1" applyFont="1" applyFill="1" applyBorder="1" applyAlignment="1">
      <alignment horizontal="center" vertical="top"/>
    </xf>
    <xf numFmtId="49" fontId="2" fillId="15" borderId="36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49" fontId="2" fillId="3" borderId="82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 vertical="top"/>
    </xf>
    <xf numFmtId="49" fontId="2" fillId="16" borderId="81" xfId="0" applyNumberFormat="1" applyFont="1" applyFill="1" applyBorder="1" applyAlignment="1">
      <alignment horizontal="center" vertical="top"/>
    </xf>
    <xf numFmtId="164" fontId="3" fillId="0" borderId="69" xfId="0" applyNumberFormat="1" applyFont="1" applyBorder="1" applyAlignment="1">
      <alignment horizontal="center"/>
    </xf>
    <xf numFmtId="164" fontId="3" fillId="0" borderId="69" xfId="0" applyNumberFormat="1" applyFont="1" applyBorder="1" applyAlignment="1">
      <alignment horizontal="center" vertical="top"/>
    </xf>
    <xf numFmtId="0" fontId="2" fillId="12" borderId="50" xfId="0" applyFont="1" applyFill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/>
    </xf>
    <xf numFmtId="164" fontId="2" fillId="12" borderId="117" xfId="0" applyNumberFormat="1" applyFont="1" applyFill="1" applyBorder="1" applyAlignment="1">
      <alignment horizontal="center"/>
    </xf>
    <xf numFmtId="49" fontId="2" fillId="17" borderId="138" xfId="0" applyNumberFormat="1" applyFont="1" applyFill="1" applyBorder="1" applyAlignment="1">
      <alignment horizontal="center" vertical="top"/>
    </xf>
    <xf numFmtId="0" fontId="2" fillId="12" borderId="51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164" fontId="2" fillId="12" borderId="119" xfId="0" applyNumberFormat="1" applyFont="1" applyFill="1" applyBorder="1" applyAlignment="1">
      <alignment horizontal="center"/>
    </xf>
    <xf numFmtId="164" fontId="2" fillId="12" borderId="121" xfId="0" applyNumberFormat="1" applyFont="1" applyFill="1" applyBorder="1" applyAlignment="1">
      <alignment horizontal="center" vertical="top"/>
    </xf>
    <xf numFmtId="164" fontId="2" fillId="12" borderId="1" xfId="0" applyNumberFormat="1" applyFont="1" applyFill="1" applyBorder="1" applyAlignment="1">
      <alignment horizontal="center" vertical="top"/>
    </xf>
    <xf numFmtId="164" fontId="2" fillId="12" borderId="5" xfId="0" applyNumberFormat="1" applyFont="1" applyFill="1" applyBorder="1" applyAlignment="1">
      <alignment horizontal="center" vertical="top"/>
    </xf>
    <xf numFmtId="164" fontId="2" fillId="12" borderId="97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2" fillId="9" borderId="52" xfId="0" applyNumberFormat="1" applyFont="1" applyFill="1" applyBorder="1" applyAlignment="1">
      <alignment horizontal="center" vertical="top"/>
    </xf>
    <xf numFmtId="164" fontId="2" fillId="9" borderId="138" xfId="0" applyNumberFormat="1" applyFont="1" applyFill="1" applyBorder="1" applyAlignment="1">
      <alignment horizontal="center" vertical="top" wrapText="1"/>
    </xf>
    <xf numFmtId="164" fontId="2" fillId="9" borderId="23" xfId="0" applyNumberFormat="1" applyFont="1" applyFill="1" applyBorder="1" applyAlignment="1">
      <alignment horizontal="center" vertical="top" wrapText="1"/>
    </xf>
    <xf numFmtId="164" fontId="2" fillId="9" borderId="140" xfId="0" applyNumberFormat="1" applyFont="1" applyFill="1" applyBorder="1" applyAlignment="1">
      <alignment horizontal="center" vertical="top" wrapText="1"/>
    </xf>
    <xf numFmtId="164" fontId="3" fillId="2" borderId="38" xfId="0" applyNumberFormat="1" applyFont="1" applyFill="1" applyBorder="1" applyAlignment="1">
      <alignment horizontal="center" vertical="center"/>
    </xf>
    <xf numFmtId="164" fontId="3" fillId="2" borderId="32" xfId="0" applyNumberFormat="1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120" xfId="0" applyNumberFormat="1" applyFont="1" applyFill="1" applyBorder="1" applyAlignment="1">
      <alignment horizontal="center" vertical="center"/>
    </xf>
    <xf numFmtId="164" fontId="3" fillId="0" borderId="77" xfId="0" applyNumberFormat="1" applyFont="1" applyBorder="1" applyAlignment="1">
      <alignment horizontal="center" vertical="center"/>
    </xf>
    <xf numFmtId="164" fontId="3" fillId="0" borderId="78" xfId="0" applyNumberFormat="1" applyFont="1" applyBorder="1" applyAlignment="1">
      <alignment horizontal="center" vertical="center"/>
    </xf>
    <xf numFmtId="164" fontId="3" fillId="2" borderId="130" xfId="0" applyNumberFormat="1" applyFont="1" applyFill="1" applyBorder="1" applyAlignment="1">
      <alignment horizontal="center" vertical="center"/>
    </xf>
    <xf numFmtId="164" fontId="3" fillId="2" borderId="132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133" xfId="0" applyNumberFormat="1" applyFont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0" borderId="57" xfId="0" applyNumberFormat="1" applyFont="1" applyBorder="1" applyAlignment="1">
      <alignment horizontal="center" vertical="center"/>
    </xf>
    <xf numFmtId="164" fontId="3" fillId="0" borderId="62" xfId="0" applyNumberFormat="1" applyFont="1" applyBorder="1" applyAlignment="1">
      <alignment horizontal="center" vertical="center"/>
    </xf>
    <xf numFmtId="164" fontId="3" fillId="13" borderId="57" xfId="0" applyNumberFormat="1" applyFont="1" applyFill="1" applyBorder="1" applyAlignment="1">
      <alignment horizontal="center" vertical="center"/>
    </xf>
    <xf numFmtId="164" fontId="3" fillId="13" borderId="77" xfId="0" applyNumberFormat="1" applyFont="1" applyFill="1" applyBorder="1" applyAlignment="1">
      <alignment horizontal="center" vertical="center"/>
    </xf>
    <xf numFmtId="164" fontId="3" fillId="13" borderId="78" xfId="0" applyNumberFormat="1" applyFont="1" applyFill="1" applyBorder="1" applyAlignment="1">
      <alignment horizontal="center" vertical="center"/>
    </xf>
    <xf numFmtId="164" fontId="3" fillId="13" borderId="130" xfId="0" applyNumberFormat="1" applyFont="1" applyFill="1" applyBorder="1" applyAlignment="1">
      <alignment horizontal="center" vertical="center"/>
    </xf>
    <xf numFmtId="164" fontId="3" fillId="13" borderId="86" xfId="0" applyNumberFormat="1" applyFont="1" applyFill="1" applyBorder="1" applyAlignment="1">
      <alignment horizontal="center" vertical="center"/>
    </xf>
    <xf numFmtId="164" fontId="3" fillId="13" borderId="95" xfId="0" applyNumberFormat="1" applyFont="1" applyFill="1" applyBorder="1" applyAlignment="1">
      <alignment horizontal="center" vertical="center"/>
    </xf>
    <xf numFmtId="164" fontId="3" fillId="13" borderId="89" xfId="0" applyNumberFormat="1" applyFont="1" applyFill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139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right"/>
      <protection locked="0"/>
    </xf>
    <xf numFmtId="0" fontId="2" fillId="12" borderId="63" xfId="0" applyFont="1" applyFill="1" applyBorder="1"/>
    <xf numFmtId="0" fontId="3" fillId="0" borderId="61" xfId="0" applyFont="1" applyBorder="1"/>
    <xf numFmtId="0" fontId="3" fillId="0" borderId="72" xfId="0" applyFont="1" applyBorder="1"/>
    <xf numFmtId="0" fontId="2" fillId="12" borderId="39" xfId="0" applyFont="1" applyFill="1" applyBorder="1" applyAlignment="1">
      <alignment vertical="center"/>
    </xf>
    <xf numFmtId="0" fontId="3" fillId="0" borderId="61" xfId="0" applyFont="1" applyBorder="1" applyAlignment="1">
      <alignment wrapText="1"/>
    </xf>
    <xf numFmtId="0" fontId="5" fillId="0" borderId="0" xfId="0" applyFont="1" applyAlignment="1">
      <alignment horizontal="right"/>
    </xf>
    <xf numFmtId="164" fontId="3" fillId="0" borderId="120" xfId="0" applyNumberFormat="1" applyFont="1" applyBorder="1" applyAlignment="1">
      <alignment horizontal="center"/>
    </xf>
    <xf numFmtId="164" fontId="3" fillId="0" borderId="120" xfId="0" applyNumberFormat="1" applyFont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center" wrapText="1"/>
    </xf>
    <xf numFmtId="0" fontId="2" fillId="12" borderId="75" xfId="0" applyFont="1" applyFill="1" applyBorder="1" applyAlignment="1">
      <alignment horizontal="center" vertical="center" wrapText="1"/>
    </xf>
    <xf numFmtId="0" fontId="2" fillId="14" borderId="72" xfId="0" applyFont="1" applyFill="1" applyBorder="1" applyAlignment="1">
      <alignment horizontal="left" vertical="top" wrapText="1"/>
    </xf>
    <xf numFmtId="164" fontId="2" fillId="14" borderId="107" xfId="0" applyNumberFormat="1" applyFont="1" applyFill="1" applyBorder="1" applyAlignment="1">
      <alignment horizontal="center" vertical="top" wrapText="1"/>
    </xf>
    <xf numFmtId="0" fontId="3" fillId="0" borderId="136" xfId="0" applyFont="1" applyBorder="1" applyAlignment="1">
      <alignment vertical="top" wrapText="1"/>
    </xf>
    <xf numFmtId="0" fontId="3" fillId="0" borderId="141" xfId="0" applyFont="1" applyBorder="1" applyAlignment="1">
      <alignment vertical="top" wrapText="1"/>
    </xf>
    <xf numFmtId="164" fontId="3" fillId="0" borderId="127" xfId="0" applyNumberFormat="1" applyFont="1" applyBorder="1" applyAlignment="1">
      <alignment horizontal="center" vertical="top" wrapText="1"/>
    </xf>
    <xf numFmtId="0" fontId="2" fillId="20" borderId="39" xfId="0" applyFont="1" applyFill="1" applyBorder="1" applyAlignment="1">
      <alignment horizontal="left" vertical="top" wrapText="1"/>
    </xf>
    <xf numFmtId="164" fontId="2" fillId="20" borderId="75" xfId="0" applyNumberFormat="1" applyFont="1" applyFill="1" applyBorder="1" applyAlignment="1">
      <alignment horizontal="center" vertical="top" wrapText="1"/>
    </xf>
    <xf numFmtId="0" fontId="3" fillId="0" borderId="134" xfId="0" applyFont="1" applyBorder="1" applyAlignment="1">
      <alignment horizontal="left" vertical="top" wrapText="1"/>
    </xf>
    <xf numFmtId="164" fontId="3" fillId="0" borderId="126" xfId="0" applyNumberFormat="1" applyFont="1" applyBorder="1" applyAlignment="1">
      <alignment horizontal="center" vertical="top" wrapText="1"/>
    </xf>
    <xf numFmtId="0" fontId="2" fillId="21" borderId="142" xfId="0" applyFont="1" applyFill="1" applyBorder="1" applyAlignment="1">
      <alignment horizontal="right" vertical="top" wrapText="1"/>
    </xf>
    <xf numFmtId="164" fontId="2" fillId="21" borderId="143" xfId="0" applyNumberFormat="1" applyFont="1" applyFill="1" applyBorder="1" applyAlignment="1">
      <alignment horizontal="center" vertical="top" wrapText="1"/>
    </xf>
    <xf numFmtId="0" fontId="2" fillId="12" borderId="157" xfId="0" applyFont="1" applyFill="1" applyBorder="1" applyAlignment="1">
      <alignment vertical="top" wrapText="1"/>
    </xf>
    <xf numFmtId="164" fontId="2" fillId="12" borderId="158" xfId="0" applyNumberFormat="1" applyFont="1" applyFill="1" applyBorder="1" applyAlignment="1">
      <alignment horizontal="center" vertical="top" wrapText="1"/>
    </xf>
    <xf numFmtId="164" fontId="2" fillId="12" borderId="7" xfId="0" applyNumberFormat="1" applyFont="1" applyFill="1" applyBorder="1" applyAlignment="1">
      <alignment horizontal="center" vertical="top" wrapText="1"/>
    </xf>
    <xf numFmtId="164" fontId="2" fillId="12" borderId="159" xfId="0" applyNumberFormat="1" applyFont="1" applyFill="1" applyBorder="1" applyAlignment="1">
      <alignment horizontal="center" vertical="top" wrapText="1"/>
    </xf>
    <xf numFmtId="164" fontId="2" fillId="12" borderId="108" xfId="0" applyNumberFormat="1" applyFont="1" applyFill="1" applyBorder="1" applyAlignment="1">
      <alignment horizontal="center" vertical="top" wrapText="1"/>
    </xf>
    <xf numFmtId="0" fontId="2" fillId="0" borderId="157" xfId="0" applyFont="1" applyBorder="1" applyAlignment="1">
      <alignment horizontal="left" vertical="top" wrapText="1" indent="1"/>
    </xf>
    <xf numFmtId="164" fontId="3" fillId="0" borderId="158" xfId="0" applyNumberFormat="1" applyFont="1" applyBorder="1" applyAlignment="1">
      <alignment horizontal="center" vertical="top" wrapText="1"/>
    </xf>
    <xf numFmtId="164" fontId="3" fillId="0" borderId="160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 indent="2"/>
    </xf>
    <xf numFmtId="164" fontId="3" fillId="0" borderId="161" xfId="0" applyNumberFormat="1" applyFont="1" applyBorder="1" applyAlignment="1">
      <alignment horizontal="center" vertical="top" wrapText="1"/>
    </xf>
    <xf numFmtId="164" fontId="3" fillId="0" borderId="162" xfId="0" applyNumberFormat="1" applyFont="1" applyBorder="1" applyAlignment="1">
      <alignment horizontal="center" vertical="top" wrapText="1"/>
    </xf>
    <xf numFmtId="0" fontId="2" fillId="0" borderId="152" xfId="0" applyFont="1" applyBorder="1" applyAlignment="1">
      <alignment horizontal="left" vertical="top" wrapText="1" indent="1"/>
    </xf>
    <xf numFmtId="164" fontId="3" fillId="0" borderId="163" xfId="0" applyNumberFormat="1" applyFont="1" applyBorder="1" applyAlignment="1">
      <alignment horizontal="center" vertical="top" wrapText="1"/>
    </xf>
    <xf numFmtId="164" fontId="3" fillId="0" borderId="151" xfId="0" applyNumberFormat="1" applyFont="1" applyBorder="1" applyAlignment="1">
      <alignment horizontal="center" vertical="top" wrapText="1"/>
    </xf>
    <xf numFmtId="164" fontId="3" fillId="2" borderId="16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2" fillId="12" borderId="148" xfId="0" applyFont="1" applyFill="1" applyBorder="1" applyAlignment="1">
      <alignment vertical="top" wrapText="1"/>
    </xf>
    <xf numFmtId="164" fontId="2" fillId="12" borderId="72" xfId="0" applyNumberFormat="1" applyFont="1" applyFill="1" applyBorder="1" applyAlignment="1">
      <alignment horizontal="center" vertical="top" wrapText="1"/>
    </xf>
    <xf numFmtId="164" fontId="2" fillId="12" borderId="57" xfId="0" applyNumberFormat="1" applyFont="1" applyFill="1" applyBorder="1" applyAlignment="1">
      <alignment horizontal="center" vertical="top" wrapText="1"/>
    </xf>
    <xf numFmtId="164" fontId="2" fillId="12" borderId="86" xfId="0" applyNumberFormat="1" applyFont="1" applyFill="1" applyBorder="1" applyAlignment="1">
      <alignment horizontal="center" vertical="top" wrapText="1"/>
    </xf>
    <xf numFmtId="164" fontId="2" fillId="12" borderId="54" xfId="0" applyNumberFormat="1" applyFont="1" applyFill="1" applyBorder="1" applyAlignment="1">
      <alignment horizontal="center" vertical="top" wrapText="1"/>
    </xf>
    <xf numFmtId="164" fontId="2" fillId="12" borderId="107" xfId="0" applyNumberFormat="1" applyFont="1" applyFill="1" applyBorder="1" applyAlignment="1">
      <alignment horizontal="center" vertical="top" wrapText="1"/>
    </xf>
    <xf numFmtId="0" fontId="2" fillId="0" borderId="165" xfId="0" applyFont="1" applyBorder="1" applyAlignment="1">
      <alignment horizontal="left" vertical="top" wrapText="1" indent="1"/>
    </xf>
    <xf numFmtId="164" fontId="2" fillId="0" borderId="6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3" fillId="0" borderId="165" xfId="0" applyFont="1" applyBorder="1" applyAlignment="1">
      <alignment horizontal="left" vertical="top" wrapText="1" indent="2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148" xfId="0" applyFont="1" applyBorder="1" applyAlignment="1">
      <alignment horizontal="left" vertical="top" wrapText="1" indent="2"/>
    </xf>
    <xf numFmtId="164" fontId="3" fillId="0" borderId="56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2" fillId="0" borderId="148" xfId="0" applyFont="1" applyBorder="1" applyAlignment="1">
      <alignment vertical="top" wrapText="1"/>
    </xf>
    <xf numFmtId="164" fontId="2" fillId="0" borderId="56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 indent="2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3" fillId="0" borderId="61" xfId="0" applyFont="1" applyBorder="1" applyAlignment="1">
      <alignment horizontal="left" vertical="top" wrapText="1" indent="2"/>
    </xf>
    <xf numFmtId="164" fontId="3" fillId="0" borderId="166" xfId="0" applyNumberFormat="1" applyFont="1" applyBorder="1" applyAlignment="1">
      <alignment horizontal="center" vertical="top" wrapText="1"/>
    </xf>
    <xf numFmtId="164" fontId="3" fillId="0" borderId="167" xfId="0" applyNumberFormat="1" applyFont="1" applyBorder="1" applyAlignment="1">
      <alignment horizontal="center" vertical="top" wrapText="1"/>
    </xf>
    <xf numFmtId="0" fontId="3" fillId="0" borderId="63" xfId="0" applyFont="1" applyBorder="1" applyAlignment="1">
      <alignment horizontal="left" vertical="top" wrapText="1" indent="2"/>
    </xf>
    <xf numFmtId="164" fontId="3" fillId="0" borderId="63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116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7" fillId="0" borderId="48" xfId="0" applyNumberFormat="1" applyFont="1" applyBorder="1" applyAlignment="1">
      <alignment horizontal="center" vertical="top" wrapText="1"/>
    </xf>
    <xf numFmtId="0" fontId="6" fillId="2" borderId="97" xfId="0" applyFont="1" applyFill="1" applyBorder="1" applyAlignment="1">
      <alignment horizontal="left"/>
    </xf>
    <xf numFmtId="49" fontId="3" fillId="0" borderId="102" xfId="0" applyNumberFormat="1" applyFont="1" applyBorder="1" applyAlignment="1">
      <alignment horizontal="center" vertical="top"/>
    </xf>
    <xf numFmtId="49" fontId="3" fillId="0" borderId="103" xfId="0" applyNumberFormat="1" applyFont="1" applyBorder="1" applyAlignment="1">
      <alignment horizontal="center" vertical="top"/>
    </xf>
    <xf numFmtId="49" fontId="3" fillId="0" borderId="104" xfId="0" applyNumberFormat="1" applyFont="1" applyBorder="1" applyAlignment="1">
      <alignment horizontal="center" vertical="top"/>
    </xf>
    <xf numFmtId="49" fontId="3" fillId="2" borderId="102" xfId="0" applyNumberFormat="1" applyFont="1" applyFill="1" applyBorder="1" applyAlignment="1">
      <alignment horizontal="center" vertical="top"/>
    </xf>
    <xf numFmtId="49" fontId="3" fillId="2" borderId="103" xfId="0" applyNumberFormat="1" applyFont="1" applyFill="1" applyBorder="1" applyAlignment="1">
      <alignment horizontal="center" vertical="top"/>
    </xf>
    <xf numFmtId="49" fontId="3" fillId="2" borderId="104" xfId="0" applyNumberFormat="1" applyFont="1" applyFill="1" applyBorder="1" applyAlignment="1">
      <alignment horizontal="center" vertical="top"/>
    </xf>
    <xf numFmtId="164" fontId="3" fillId="0" borderId="102" xfId="0" applyNumberFormat="1" applyFont="1" applyBorder="1" applyAlignment="1">
      <alignment horizontal="center" vertical="top"/>
    </xf>
    <xf numFmtId="164" fontId="3" fillId="0" borderId="103" xfId="0" applyNumberFormat="1" applyFont="1" applyBorder="1" applyAlignment="1">
      <alignment horizontal="center" vertical="top"/>
    </xf>
    <xf numFmtId="164" fontId="3" fillId="0" borderId="104" xfId="0" applyNumberFormat="1" applyFont="1" applyBorder="1" applyAlignment="1">
      <alignment horizontal="center" vertical="top"/>
    </xf>
    <xf numFmtId="164" fontId="3" fillId="0" borderId="102" xfId="0" applyNumberFormat="1" applyFont="1" applyBorder="1" applyAlignment="1">
      <alignment horizontal="center" vertical="top" wrapText="1"/>
    </xf>
    <xf numFmtId="164" fontId="3" fillId="0" borderId="103" xfId="0" applyNumberFormat="1" applyFont="1" applyBorder="1" applyAlignment="1">
      <alignment horizontal="center" vertical="top" wrapText="1"/>
    </xf>
    <xf numFmtId="164" fontId="3" fillId="0" borderId="104" xfId="0" applyNumberFormat="1" applyFont="1" applyBorder="1" applyAlignment="1">
      <alignment horizontal="center" vertical="top" wrapText="1"/>
    </xf>
    <xf numFmtId="49" fontId="3" fillId="13" borderId="102" xfId="0" applyNumberFormat="1" applyFont="1" applyFill="1" applyBorder="1" applyAlignment="1">
      <alignment horizontal="center" vertical="top" wrapText="1"/>
    </xf>
    <xf numFmtId="49" fontId="3" fillId="13" borderId="103" xfId="0" applyNumberFormat="1" applyFont="1" applyFill="1" applyBorder="1" applyAlignment="1">
      <alignment horizontal="center" vertical="top" wrapText="1"/>
    </xf>
    <xf numFmtId="49" fontId="3" fillId="13" borderId="104" xfId="0" applyNumberFormat="1" applyFont="1" applyFill="1" applyBorder="1" applyAlignment="1">
      <alignment horizontal="center" vertical="top" wrapText="1"/>
    </xf>
    <xf numFmtId="49" fontId="3" fillId="0" borderId="102" xfId="0" applyNumberFormat="1" applyFont="1" applyBorder="1" applyAlignment="1">
      <alignment horizontal="center" vertical="top" wrapText="1"/>
    </xf>
    <xf numFmtId="49" fontId="3" fillId="0" borderId="103" xfId="0" applyNumberFormat="1" applyFont="1" applyBorder="1" applyAlignment="1">
      <alignment horizontal="center" vertical="top" wrapText="1"/>
    </xf>
    <xf numFmtId="49" fontId="3" fillId="0" borderId="104" xfId="0" applyNumberFormat="1" applyFont="1" applyBorder="1" applyAlignment="1">
      <alignment horizontal="center" vertical="top" wrapText="1"/>
    </xf>
    <xf numFmtId="164" fontId="2" fillId="9" borderId="30" xfId="0" applyNumberFormat="1" applyFont="1" applyFill="1" applyBorder="1" applyAlignment="1">
      <alignment horizontal="right" vertical="top" wrapText="1"/>
    </xf>
    <xf numFmtId="164" fontId="2" fillId="9" borderId="37" xfId="0" applyNumberFormat="1" applyFont="1" applyFill="1" applyBorder="1" applyAlignment="1">
      <alignment horizontal="right" vertical="top" wrapText="1"/>
    </xf>
    <xf numFmtId="164" fontId="2" fillId="9" borderId="33" xfId="0" applyNumberFormat="1" applyFont="1" applyFill="1" applyBorder="1" applyAlignment="1">
      <alignment horizontal="right" vertical="top" wrapText="1"/>
    </xf>
    <xf numFmtId="0" fontId="3" fillId="13" borderId="99" xfId="0" applyFont="1" applyFill="1" applyBorder="1" applyAlignment="1">
      <alignment horizontal="center" vertical="top" wrapText="1"/>
    </xf>
    <xf numFmtId="0" fontId="3" fillId="13" borderId="122" xfId="0" applyFont="1" applyFill="1" applyBorder="1" applyAlignment="1">
      <alignment horizontal="center" vertical="top" wrapText="1"/>
    </xf>
    <xf numFmtId="0" fontId="3" fillId="13" borderId="98" xfId="0" applyFont="1" applyFill="1" applyBorder="1" applyAlignment="1">
      <alignment horizontal="center" vertical="top" wrapText="1"/>
    </xf>
    <xf numFmtId="49" fontId="2" fillId="13" borderId="88" xfId="0" applyNumberFormat="1" applyFont="1" applyFill="1" applyBorder="1" applyAlignment="1">
      <alignment horizontal="center" vertical="top"/>
    </xf>
    <xf numFmtId="49" fontId="2" fillId="13" borderId="18" xfId="0" applyNumberFormat="1" applyFont="1" applyFill="1" applyBorder="1" applyAlignment="1">
      <alignment horizontal="center" vertical="top"/>
    </xf>
    <xf numFmtId="49" fontId="2" fillId="13" borderId="92" xfId="0" applyNumberFormat="1" applyFont="1" applyFill="1" applyBorder="1" applyAlignment="1">
      <alignment horizontal="center" vertical="top"/>
    </xf>
    <xf numFmtId="49" fontId="3" fillId="0" borderId="126" xfId="0" applyNumberFormat="1" applyFont="1" applyBorder="1" applyAlignment="1">
      <alignment horizontal="center" vertical="top" textRotation="90" wrapText="1"/>
    </xf>
    <xf numFmtId="49" fontId="3" fillId="0" borderId="127" xfId="0" applyNumberFormat="1" applyFont="1" applyBorder="1" applyAlignment="1">
      <alignment horizontal="center" vertical="top" textRotation="90" wrapText="1"/>
    </xf>
    <xf numFmtId="49" fontId="3" fillId="0" borderId="128" xfId="0" applyNumberFormat="1" applyFont="1" applyBorder="1" applyAlignment="1">
      <alignment horizontal="center" vertical="top" textRotation="90" wrapText="1"/>
    </xf>
    <xf numFmtId="0" fontId="3" fillId="0" borderId="7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3" xfId="0" applyFont="1" applyBorder="1" applyAlignment="1">
      <alignment horizontal="left" vertical="top" wrapText="1"/>
    </xf>
    <xf numFmtId="0" fontId="3" fillId="0" borderId="123" xfId="0" applyFont="1" applyBorder="1" applyAlignment="1">
      <alignment horizontal="center" vertical="top" textRotation="90"/>
    </xf>
    <xf numFmtId="0" fontId="3" fillId="0" borderId="124" xfId="0" applyFont="1" applyBorder="1" applyAlignment="1">
      <alignment horizontal="center" vertical="top" textRotation="90"/>
    </xf>
    <xf numFmtId="0" fontId="3" fillId="0" borderId="125" xfId="0" applyFont="1" applyBorder="1" applyAlignment="1">
      <alignment horizontal="center" vertical="top" textRotation="90"/>
    </xf>
    <xf numFmtId="49" fontId="2" fillId="2" borderId="8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7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3" fillId="2" borderId="102" xfId="0" applyFont="1" applyFill="1" applyBorder="1" applyAlignment="1">
      <alignment horizontal="center" vertical="center" textRotation="90" wrapText="1"/>
    </xf>
    <xf numFmtId="0" fontId="3" fillId="2" borderId="103" xfId="0" applyFont="1" applyFill="1" applyBorder="1" applyAlignment="1">
      <alignment horizontal="center" vertical="center" textRotation="90" wrapText="1"/>
    </xf>
    <xf numFmtId="0" fontId="3" fillId="2" borderId="104" xfId="0" applyFont="1" applyFill="1" applyBorder="1" applyAlignment="1">
      <alignment horizontal="center" vertical="center" textRotation="90" wrapText="1"/>
    </xf>
    <xf numFmtId="49" fontId="3" fillId="2" borderId="102" xfId="0" applyNumberFormat="1" applyFont="1" applyFill="1" applyBorder="1" applyAlignment="1">
      <alignment horizontal="center" vertical="top" wrapText="1"/>
    </xf>
    <xf numFmtId="49" fontId="3" fillId="2" borderId="103" xfId="0" applyNumberFormat="1" applyFont="1" applyFill="1" applyBorder="1" applyAlignment="1">
      <alignment horizontal="center" vertical="top" wrapText="1"/>
    </xf>
    <xf numFmtId="49" fontId="3" fillId="2" borderId="104" xfId="0" applyNumberFormat="1" applyFont="1" applyFill="1" applyBorder="1" applyAlignment="1">
      <alignment horizontal="center" vertical="top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49" fontId="2" fillId="3" borderId="83" xfId="0" applyNumberFormat="1" applyFont="1" applyFill="1" applyBorder="1" applyAlignment="1">
      <alignment horizontal="right" vertical="top"/>
    </xf>
    <xf numFmtId="0" fontId="2" fillId="3" borderId="97" xfId="0" applyFont="1" applyFill="1" applyBorder="1" applyAlignment="1">
      <alignment horizontal="right" vertical="top"/>
    </xf>
    <xf numFmtId="0" fontId="2" fillId="3" borderId="106" xfId="0" applyFont="1" applyFill="1" applyBorder="1" applyAlignment="1">
      <alignment horizontal="right" vertical="top"/>
    </xf>
    <xf numFmtId="49" fontId="2" fillId="3" borderId="50" xfId="0" applyNumberFormat="1" applyFont="1" applyFill="1" applyBorder="1" applyAlignment="1">
      <alignment horizontal="right" vertical="top"/>
    </xf>
    <xf numFmtId="49" fontId="2" fillId="3" borderId="37" xfId="0" applyNumberFormat="1" applyFont="1" applyFill="1" applyBorder="1" applyAlignment="1">
      <alignment horizontal="right" vertical="top"/>
    </xf>
    <xf numFmtId="49" fontId="2" fillId="3" borderId="33" xfId="0" applyNumberFormat="1" applyFont="1" applyFill="1" applyBorder="1" applyAlignment="1">
      <alignment horizontal="right" vertical="top"/>
    </xf>
    <xf numFmtId="0" fontId="3" fillId="13" borderId="49" xfId="0" applyFont="1" applyFill="1" applyBorder="1" applyAlignment="1">
      <alignment horizontal="center" vertical="center" textRotation="90" wrapText="1"/>
    </xf>
    <xf numFmtId="0" fontId="3" fillId="13" borderId="28" xfId="0" applyFont="1" applyFill="1" applyBorder="1" applyAlignment="1">
      <alignment horizontal="center" vertical="center" textRotation="90" wrapText="1"/>
    </xf>
    <xf numFmtId="49" fontId="2" fillId="2" borderId="39" xfId="0" applyNumberFormat="1" applyFont="1" applyFill="1" applyBorder="1" applyAlignment="1">
      <alignment horizontal="left" vertical="top" wrapText="1"/>
    </xf>
    <xf numFmtId="49" fontId="2" fillId="2" borderId="37" xfId="0" applyNumberFormat="1" applyFont="1" applyFill="1" applyBorder="1" applyAlignment="1">
      <alignment horizontal="left" vertical="top" wrapText="1"/>
    </xf>
    <xf numFmtId="49" fontId="2" fillId="2" borderId="33" xfId="0" applyNumberFormat="1" applyFont="1" applyFill="1" applyBorder="1" applyAlignment="1">
      <alignment horizontal="left" vertical="top" wrapText="1"/>
    </xf>
    <xf numFmtId="49" fontId="2" fillId="3" borderId="82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 vertical="top"/>
    </xf>
    <xf numFmtId="49" fontId="2" fillId="3" borderId="47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5" borderId="8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7" xfId="0" applyFont="1" applyFill="1" applyBorder="1" applyAlignment="1">
      <alignment horizontal="center" vertical="center" textRotation="90" wrapText="1"/>
    </xf>
    <xf numFmtId="0" fontId="3" fillId="13" borderId="69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 textRotation="90" wrapText="1"/>
    </xf>
    <xf numFmtId="0" fontId="3" fillId="2" borderId="74" xfId="0" applyFont="1" applyFill="1" applyBorder="1" applyAlignment="1">
      <alignment horizontal="center" vertical="center" textRotation="90" wrapText="1"/>
    </xf>
    <xf numFmtId="0" fontId="3" fillId="13" borderId="52" xfId="0" applyFont="1" applyFill="1" applyBorder="1" applyAlignment="1">
      <alignment horizontal="center" vertical="center" textRotation="90" wrapText="1"/>
    </xf>
    <xf numFmtId="0" fontId="2" fillId="13" borderId="72" xfId="0" applyFont="1" applyFill="1" applyBorder="1" applyAlignment="1">
      <alignment horizontal="center" vertical="top" wrapText="1"/>
    </xf>
    <xf numFmtId="0" fontId="2" fillId="13" borderId="53" xfId="0" applyFont="1" applyFill="1" applyBorder="1" applyAlignment="1">
      <alignment horizontal="center" vertical="top" wrapText="1"/>
    </xf>
    <xf numFmtId="0" fontId="2" fillId="13" borderId="55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49" fontId="2" fillId="5" borderId="82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0" fontId="2" fillId="15" borderId="37" xfId="0" applyFont="1" applyFill="1" applyBorder="1" applyAlignment="1">
      <alignment horizontal="right" vertical="top"/>
    </xf>
    <xf numFmtId="0" fontId="2" fillId="15" borderId="33" xfId="0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 wrapText="1"/>
    </xf>
    <xf numFmtId="164" fontId="2" fillId="10" borderId="115" xfId="0" applyNumberFormat="1" applyFont="1" applyFill="1" applyBorder="1" applyAlignment="1">
      <alignment horizontal="right" vertical="top" wrapText="1"/>
    </xf>
    <xf numFmtId="49" fontId="3" fillId="2" borderId="102" xfId="0" applyNumberFormat="1" applyFont="1" applyFill="1" applyBorder="1" applyAlignment="1">
      <alignment horizontal="center" vertical="top" textRotation="90"/>
    </xf>
    <xf numFmtId="49" fontId="3" fillId="2" borderId="103" xfId="0" applyNumberFormat="1" applyFont="1" applyFill="1" applyBorder="1" applyAlignment="1">
      <alignment horizontal="center" vertical="top" textRotation="90"/>
    </xf>
    <xf numFmtId="49" fontId="3" fillId="2" borderId="104" xfId="0" applyNumberFormat="1" applyFont="1" applyFill="1" applyBorder="1" applyAlignment="1">
      <alignment horizontal="center" vertical="top" textRotation="90"/>
    </xf>
    <xf numFmtId="0" fontId="2" fillId="16" borderId="39" xfId="0" applyFont="1" applyFill="1" applyBorder="1" applyAlignment="1">
      <alignment horizontal="left" vertical="top" wrapText="1"/>
    </xf>
    <xf numFmtId="0" fontId="2" fillId="16" borderId="37" xfId="0" applyFont="1" applyFill="1" applyBorder="1" applyAlignment="1">
      <alignment horizontal="left" vertical="top" wrapText="1"/>
    </xf>
    <xf numFmtId="0" fontId="2" fillId="16" borderId="33" xfId="0" applyFont="1" applyFill="1" applyBorder="1" applyAlignment="1">
      <alignment horizontal="left" vertical="top" wrapText="1"/>
    </xf>
    <xf numFmtId="49" fontId="2" fillId="5" borderId="50" xfId="0" applyNumberFormat="1" applyFont="1" applyFill="1" applyBorder="1" applyAlignment="1">
      <alignment horizontal="left" vertical="top" wrapText="1"/>
    </xf>
    <xf numFmtId="49" fontId="2" fillId="5" borderId="37" xfId="0" applyNumberFormat="1" applyFont="1" applyFill="1" applyBorder="1" applyAlignment="1">
      <alignment horizontal="left" vertical="top" wrapText="1"/>
    </xf>
    <xf numFmtId="49" fontId="2" fillId="5" borderId="33" xfId="0" applyNumberFormat="1" applyFont="1" applyFill="1" applyBorder="1" applyAlignment="1">
      <alignment horizontal="left" vertical="top" wrapText="1"/>
    </xf>
    <xf numFmtId="0" fontId="3" fillId="2" borderId="8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4" fillId="2" borderId="83" xfId="0" applyFont="1" applyFill="1" applyBorder="1" applyAlignment="1">
      <alignment horizontal="left" vertical="top" wrapText="1"/>
    </xf>
    <xf numFmtId="0" fontId="4" fillId="2" borderId="85" xfId="0" applyFont="1" applyFill="1" applyBorder="1" applyAlignment="1">
      <alignment horizontal="left" vertical="top" wrapText="1"/>
    </xf>
    <xf numFmtId="0" fontId="3" fillId="13" borderId="73" xfId="0" applyFont="1" applyFill="1" applyBorder="1" applyAlignment="1">
      <alignment horizontal="center" vertical="center" textRotation="90" wrapText="1"/>
    </xf>
    <xf numFmtId="49" fontId="2" fillId="16" borderId="81" xfId="0" applyNumberFormat="1" applyFont="1" applyFill="1" applyBorder="1" applyAlignment="1">
      <alignment horizontal="center" vertical="top"/>
    </xf>
    <xf numFmtId="49" fontId="2" fillId="16" borderId="28" xfId="0" applyNumberFormat="1" applyFont="1" applyFill="1" applyBorder="1" applyAlignment="1">
      <alignment horizontal="center" vertical="top"/>
    </xf>
    <xf numFmtId="49" fontId="2" fillId="16" borderId="59" xfId="0" applyNumberFormat="1" applyFont="1" applyFill="1" applyBorder="1" applyAlignment="1">
      <alignment horizontal="center" vertical="top"/>
    </xf>
    <xf numFmtId="0" fontId="3" fillId="16" borderId="105" xfId="0" applyFont="1" applyFill="1" applyBorder="1" applyAlignment="1">
      <alignment horizontal="center" vertical="center" textRotation="90" wrapText="1"/>
    </xf>
    <xf numFmtId="0" fontId="3" fillId="16" borderId="10" xfId="0" applyFont="1" applyFill="1" applyBorder="1" applyAlignment="1">
      <alignment horizontal="center" vertical="center" textRotation="90" wrapText="1"/>
    </xf>
    <xf numFmtId="0" fontId="3" fillId="16" borderId="118" xfId="0" applyFont="1" applyFill="1" applyBorder="1" applyAlignment="1">
      <alignment horizontal="center" vertical="center" textRotation="90" wrapText="1"/>
    </xf>
    <xf numFmtId="49" fontId="2" fillId="16" borderId="57" xfId="0" applyNumberFormat="1" applyFont="1" applyFill="1" applyBorder="1" applyAlignment="1">
      <alignment vertical="top"/>
    </xf>
    <xf numFmtId="49" fontId="2" fillId="16" borderId="48" xfId="0" applyNumberFormat="1" applyFont="1" applyFill="1" applyBorder="1" applyAlignment="1">
      <alignment vertical="top"/>
    </xf>
    <xf numFmtId="49" fontId="2" fillId="16" borderId="64" xfId="0" applyNumberFormat="1" applyFont="1" applyFill="1" applyBorder="1" applyAlignment="1">
      <alignment vertical="top"/>
    </xf>
    <xf numFmtId="49" fontId="2" fillId="5" borderId="8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5" borderId="91" xfId="0" applyNumberFormat="1" applyFont="1" applyFill="1" applyBorder="1" applyAlignment="1">
      <alignment horizontal="center" vertical="top"/>
    </xf>
    <xf numFmtId="49" fontId="2" fillId="3" borderId="88" xfId="0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49" fontId="2" fillId="3" borderId="92" xfId="0" applyNumberFormat="1" applyFont="1" applyFill="1" applyBorder="1" applyAlignment="1">
      <alignment horizontal="center" vertical="top"/>
    </xf>
    <xf numFmtId="0" fontId="2" fillId="3" borderId="37" xfId="0" applyFont="1" applyFill="1" applyBorder="1" applyAlignment="1">
      <alignment horizontal="right" vertical="top" wrapText="1"/>
    </xf>
    <xf numFmtId="0" fontId="2" fillId="3" borderId="33" xfId="0" applyFont="1" applyFill="1" applyBorder="1" applyAlignment="1">
      <alignment horizontal="right" vertical="top" wrapText="1"/>
    </xf>
    <xf numFmtId="49" fontId="3" fillId="2" borderId="106" xfId="0" applyNumberFormat="1" applyFont="1" applyFill="1" applyBorder="1" applyAlignment="1">
      <alignment horizontal="center" vertical="top" textRotation="90"/>
    </xf>
    <xf numFmtId="49" fontId="3" fillId="2" borderId="60" xfId="0" applyNumberFormat="1" applyFont="1" applyFill="1" applyBorder="1" applyAlignment="1">
      <alignment horizontal="center" vertical="top" textRotation="90"/>
    </xf>
    <xf numFmtId="49" fontId="3" fillId="2" borderId="115" xfId="0" applyNumberFormat="1" applyFont="1" applyFill="1" applyBorder="1" applyAlignment="1">
      <alignment horizontal="center" vertical="top" textRotation="90"/>
    </xf>
    <xf numFmtId="0" fontId="3" fillId="0" borderId="8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/>
    </xf>
    <xf numFmtId="0" fontId="3" fillId="2" borderId="8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center" vertical="center" textRotation="90" wrapText="1"/>
    </xf>
    <xf numFmtId="0" fontId="3" fillId="3" borderId="8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7" xfId="0" applyFont="1" applyFill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3" fillId="0" borderId="6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top" wrapText="1"/>
    </xf>
    <xf numFmtId="0" fontId="3" fillId="0" borderId="122" xfId="0" applyFont="1" applyBorder="1" applyAlignment="1">
      <alignment horizontal="center" vertical="top" wrapText="1"/>
    </xf>
    <xf numFmtId="0" fontId="3" fillId="0" borderId="98" xfId="0" applyFont="1" applyBorder="1" applyAlignment="1">
      <alignment horizontal="center" vertical="top" wrapText="1"/>
    </xf>
    <xf numFmtId="0" fontId="3" fillId="13" borderId="82" xfId="0" applyFont="1" applyFill="1" applyBorder="1" applyAlignment="1">
      <alignment horizontal="left" vertical="top" wrapText="1"/>
    </xf>
    <xf numFmtId="0" fontId="3" fillId="13" borderId="3" xfId="0" applyFont="1" applyFill="1" applyBorder="1" applyAlignment="1">
      <alignment horizontal="left" vertical="top" wrapText="1"/>
    </xf>
    <xf numFmtId="0" fontId="3" fillId="13" borderId="47" xfId="0" applyFont="1" applyFill="1" applyBorder="1" applyAlignment="1">
      <alignment horizontal="left" vertical="top" wrapText="1"/>
    </xf>
    <xf numFmtId="0" fontId="2" fillId="3" borderId="50" xfId="0" applyFont="1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3" fillId="0" borderId="115" xfId="0" applyFont="1" applyBorder="1" applyAlignment="1">
      <alignment vertical="top" textRotation="90"/>
    </xf>
    <xf numFmtId="49" fontId="2" fillId="0" borderId="88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0" borderId="92" xfId="0" applyNumberFormat="1" applyFont="1" applyBorder="1" applyAlignment="1">
      <alignment horizontal="center" vertical="top"/>
    </xf>
    <xf numFmtId="49" fontId="2" fillId="3" borderId="121" xfId="0" applyNumberFormat="1" applyFont="1" applyFill="1" applyBorder="1" applyAlignment="1">
      <alignment horizontal="left" vertical="center"/>
    </xf>
    <xf numFmtId="49" fontId="2" fillId="3" borderId="37" xfId="0" applyNumberFormat="1" applyFont="1" applyFill="1" applyBorder="1" applyAlignment="1">
      <alignment horizontal="left" vertical="center"/>
    </xf>
    <xf numFmtId="49" fontId="2" fillId="3" borderId="33" xfId="0" applyNumberFormat="1" applyFont="1" applyFill="1" applyBorder="1" applyAlignment="1">
      <alignment horizontal="left" vertical="center"/>
    </xf>
    <xf numFmtId="0" fontId="3" fillId="13" borderId="104" xfId="0" applyFont="1" applyFill="1" applyBorder="1" applyAlignment="1">
      <alignment horizontal="center" vertical="center" textRotation="90" wrapText="1"/>
    </xf>
    <xf numFmtId="0" fontId="3" fillId="0" borderId="73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164" fontId="3" fillId="0" borderId="126" xfId="0" applyNumberFormat="1" applyFont="1" applyBorder="1" applyAlignment="1">
      <alignment horizontal="center" vertical="top"/>
    </xf>
    <xf numFmtId="164" fontId="3" fillId="0" borderId="127" xfId="0" applyNumberFormat="1" applyFont="1" applyBorder="1" applyAlignment="1">
      <alignment horizontal="center" vertical="top"/>
    </xf>
    <xf numFmtId="164" fontId="3" fillId="0" borderId="128" xfId="0" applyNumberFormat="1" applyFont="1" applyBorder="1" applyAlignment="1">
      <alignment horizontal="center" vertical="top"/>
    </xf>
    <xf numFmtId="164" fontId="3" fillId="0" borderId="123" xfId="0" applyNumberFormat="1" applyFont="1" applyBorder="1" applyAlignment="1">
      <alignment horizontal="center" vertical="top" textRotation="90"/>
    </xf>
    <xf numFmtId="164" fontId="3" fillId="0" borderId="124" xfId="0" applyNumberFormat="1" applyFont="1" applyBorder="1" applyAlignment="1">
      <alignment horizontal="center" vertical="top" textRotation="90"/>
    </xf>
    <xf numFmtId="164" fontId="3" fillId="0" borderId="125" xfId="0" applyNumberFormat="1" applyFont="1" applyBorder="1" applyAlignment="1">
      <alignment horizontal="center" vertical="top" textRotation="90"/>
    </xf>
    <xf numFmtId="49" fontId="2" fillId="11" borderId="87" xfId="1" applyNumberFormat="1" applyFont="1" applyBorder="1" applyAlignment="1">
      <alignment horizontal="center" vertical="top"/>
    </xf>
    <xf numFmtId="49" fontId="3" fillId="11" borderId="70" xfId="1" applyNumberFormat="1" applyFont="1" applyBorder="1" applyAlignment="1">
      <alignment horizontal="center" vertical="top"/>
    </xf>
    <xf numFmtId="49" fontId="3" fillId="11" borderId="91" xfId="1" applyNumberFormat="1" applyFont="1" applyBorder="1" applyAlignment="1">
      <alignment horizontal="center" vertical="top"/>
    </xf>
    <xf numFmtId="0" fontId="3" fillId="13" borderId="77" xfId="0" applyFont="1" applyFill="1" applyBorder="1" applyAlignment="1">
      <alignment horizontal="left" vertical="top" wrapText="1"/>
    </xf>
    <xf numFmtId="0" fontId="3" fillId="13" borderId="17" xfId="0" applyFont="1" applyFill="1" applyBorder="1" applyAlignment="1">
      <alignment horizontal="left" vertical="top" wrapText="1"/>
    </xf>
    <xf numFmtId="0" fontId="3" fillId="13" borderId="93" xfId="0" applyFont="1" applyFill="1" applyBorder="1" applyAlignment="1">
      <alignment horizontal="left" vertical="top" wrapText="1"/>
    </xf>
    <xf numFmtId="164" fontId="3" fillId="13" borderId="123" xfId="0" applyNumberFormat="1" applyFont="1" applyFill="1" applyBorder="1" applyAlignment="1">
      <alignment horizontal="center" vertical="top" textRotation="90"/>
    </xf>
    <xf numFmtId="164" fontId="3" fillId="13" borderId="124" xfId="0" applyNumberFormat="1" applyFont="1" applyFill="1" applyBorder="1" applyAlignment="1">
      <alignment horizontal="center" vertical="top" textRotation="90"/>
    </xf>
    <xf numFmtId="164" fontId="3" fillId="13" borderId="125" xfId="0" applyNumberFormat="1" applyFont="1" applyFill="1" applyBorder="1" applyAlignment="1">
      <alignment horizontal="center" vertical="top" textRotation="90"/>
    </xf>
    <xf numFmtId="49" fontId="3" fillId="13" borderId="126" xfId="0" applyNumberFormat="1" applyFont="1" applyFill="1" applyBorder="1" applyAlignment="1">
      <alignment horizontal="center" vertical="top" textRotation="90" wrapText="1"/>
    </xf>
    <xf numFmtId="49" fontId="3" fillId="13" borderId="127" xfId="0" applyNumberFormat="1" applyFont="1" applyFill="1" applyBorder="1" applyAlignment="1">
      <alignment horizontal="center" vertical="top" textRotation="90" wrapText="1"/>
    </xf>
    <xf numFmtId="49" fontId="3" fillId="13" borderId="128" xfId="0" applyNumberFormat="1" applyFont="1" applyFill="1" applyBorder="1" applyAlignment="1">
      <alignment horizontal="center" vertical="top" textRotation="90" wrapText="1"/>
    </xf>
    <xf numFmtId="49" fontId="3" fillId="13" borderId="102" xfId="0" applyNumberFormat="1" applyFont="1" applyFill="1" applyBorder="1" applyAlignment="1">
      <alignment horizontal="center" vertical="top"/>
    </xf>
    <xf numFmtId="49" fontId="3" fillId="13" borderId="103" xfId="0" applyNumberFormat="1" applyFont="1" applyFill="1" applyBorder="1" applyAlignment="1">
      <alignment horizontal="center" vertical="top"/>
    </xf>
    <xf numFmtId="49" fontId="3" fillId="13" borderId="104" xfId="0" applyNumberFormat="1" applyFont="1" applyFill="1" applyBorder="1" applyAlignment="1">
      <alignment horizontal="center" vertical="top"/>
    </xf>
    <xf numFmtId="49" fontId="2" fillId="15" borderId="88" xfId="0" applyNumberFormat="1" applyFont="1" applyFill="1" applyBorder="1" applyAlignment="1">
      <alignment horizontal="center" vertical="top"/>
    </xf>
    <xf numFmtId="49" fontId="2" fillId="15" borderId="18" xfId="0" applyNumberFormat="1" applyFont="1" applyFill="1" applyBorder="1" applyAlignment="1">
      <alignment horizontal="center" vertical="top"/>
    </xf>
    <xf numFmtId="49" fontId="2" fillId="15" borderId="92" xfId="0" applyNumberFormat="1" applyFont="1" applyFill="1" applyBorder="1" applyAlignment="1">
      <alignment horizontal="center" vertical="top"/>
    </xf>
    <xf numFmtId="0" fontId="3" fillId="0" borderId="8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center" vertical="top" textRotation="90" wrapText="1"/>
    </xf>
    <xf numFmtId="49" fontId="3" fillId="0" borderId="26" xfId="0" applyNumberFormat="1" applyFont="1" applyBorder="1" applyAlignment="1">
      <alignment horizontal="center" vertical="top" textRotation="90" wrapText="1"/>
    </xf>
    <xf numFmtId="49" fontId="3" fillId="4" borderId="5" xfId="0" applyNumberFormat="1" applyFont="1" applyFill="1" applyBorder="1" applyAlignment="1">
      <alignment vertical="top"/>
    </xf>
    <xf numFmtId="0" fontId="3" fillId="14" borderId="17" xfId="0" applyFont="1" applyFill="1" applyBorder="1" applyAlignment="1">
      <alignment horizontal="left" vertical="top" wrapText="1"/>
    </xf>
    <xf numFmtId="0" fontId="3" fillId="14" borderId="20" xfId="0" applyFont="1" applyFill="1" applyBorder="1" applyAlignment="1">
      <alignment horizontal="left" vertical="top" wrapText="1"/>
    </xf>
    <xf numFmtId="164" fontId="3" fillId="0" borderId="19" xfId="0" applyNumberFormat="1" applyFont="1" applyBorder="1" applyAlignment="1">
      <alignment horizontal="center" vertical="top" textRotation="90"/>
    </xf>
    <xf numFmtId="164" fontId="3" fillId="0" borderId="34" xfId="0" applyNumberFormat="1" applyFont="1" applyBorder="1" applyAlignment="1">
      <alignment horizontal="center" vertical="top" textRotation="90"/>
    </xf>
    <xf numFmtId="164" fontId="2" fillId="16" borderId="39" xfId="0" applyNumberFormat="1" applyFont="1" applyFill="1" applyBorder="1" applyAlignment="1">
      <alignment horizontal="right" vertical="top"/>
    </xf>
    <xf numFmtId="164" fontId="2" fillId="16" borderId="37" xfId="0" applyNumberFormat="1" applyFont="1" applyFill="1" applyBorder="1" applyAlignment="1">
      <alignment horizontal="right" vertical="top"/>
    </xf>
    <xf numFmtId="164" fontId="2" fillId="16" borderId="33" xfId="0" applyNumberFormat="1" applyFont="1" applyFill="1" applyBorder="1" applyAlignment="1">
      <alignment horizontal="right" vertical="top"/>
    </xf>
    <xf numFmtId="0" fontId="2" fillId="3" borderId="7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49" fontId="3" fillId="0" borderId="129" xfId="0" applyNumberFormat="1" applyFont="1" applyBorder="1" applyAlignment="1">
      <alignment horizontal="center" vertical="top" textRotation="90" wrapText="1"/>
    </xf>
    <xf numFmtId="164" fontId="3" fillId="0" borderId="123" xfId="0" applyNumberFormat="1" applyFont="1" applyBorder="1" applyAlignment="1">
      <alignment horizontal="center" vertical="top" textRotation="90" wrapText="1"/>
    </xf>
    <xf numFmtId="164" fontId="3" fillId="0" borderId="124" xfId="0" applyNumberFormat="1" applyFont="1" applyBorder="1" applyAlignment="1">
      <alignment horizontal="center" vertical="top" textRotation="90" wrapText="1"/>
    </xf>
    <xf numFmtId="164" fontId="3" fillId="0" borderId="125" xfId="0" applyNumberFormat="1" applyFont="1" applyBorder="1" applyAlignment="1">
      <alignment horizontal="center" vertical="top" textRotation="90" wrapText="1"/>
    </xf>
    <xf numFmtId="164" fontId="3" fillId="0" borderId="137" xfId="0" applyNumberFormat="1" applyFont="1" applyBorder="1" applyAlignment="1">
      <alignment horizontal="center" vertical="top" textRotation="90"/>
    </xf>
    <xf numFmtId="0" fontId="3" fillId="0" borderId="73" xfId="0" applyFont="1" applyBorder="1" applyAlignment="1" applyProtection="1">
      <alignment horizontal="center" vertical="center" textRotation="90" wrapText="1"/>
      <protection locked="0"/>
    </xf>
    <xf numFmtId="0" fontId="3" fillId="0" borderId="52" xfId="0" applyFont="1" applyBorder="1" applyAlignment="1" applyProtection="1">
      <alignment horizontal="center" vertical="center" textRotation="90" wrapText="1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37" xfId="0" applyFont="1" applyFill="1" applyBorder="1" applyAlignment="1">
      <alignment horizontal="right" vertical="top"/>
    </xf>
    <xf numFmtId="0" fontId="2" fillId="12" borderId="33" xfId="0" applyFont="1" applyFill="1" applyBorder="1" applyAlignment="1">
      <alignment horizontal="right" vertical="top"/>
    </xf>
    <xf numFmtId="0" fontId="3" fillId="0" borderId="82" xfId="0" applyFont="1" applyBorder="1" applyAlignment="1" applyProtection="1">
      <alignment horizontal="center" vertical="center" textRotation="90"/>
      <protection locked="0"/>
    </xf>
    <xf numFmtId="0" fontId="3" fillId="0" borderId="3" xfId="0" applyFont="1" applyBorder="1" applyAlignment="1" applyProtection="1">
      <alignment horizontal="center" vertical="center" textRotation="90"/>
      <protection locked="0"/>
    </xf>
    <xf numFmtId="0" fontId="3" fillId="0" borderId="47" xfId="0" applyFont="1" applyBorder="1" applyAlignment="1" applyProtection="1">
      <alignment horizontal="center" vertical="center" textRotation="90"/>
      <protection locked="0"/>
    </xf>
    <xf numFmtId="0" fontId="3" fillId="0" borderId="84" xfId="0" applyFont="1" applyBorder="1" applyAlignment="1" applyProtection="1">
      <alignment horizontal="center" vertical="center" textRotation="90"/>
      <protection locked="0"/>
    </xf>
    <xf numFmtId="0" fontId="3" fillId="0" borderId="74" xfId="0" applyFont="1" applyBorder="1" applyAlignment="1" applyProtection="1">
      <alignment horizontal="center" vertical="center" textRotation="90"/>
      <protection locked="0"/>
    </xf>
    <xf numFmtId="0" fontId="3" fillId="0" borderId="52" xfId="0" applyFont="1" applyBorder="1" applyAlignment="1" applyProtection="1">
      <alignment horizontal="center" vertical="center" textRotation="90"/>
      <protection locked="0"/>
    </xf>
    <xf numFmtId="0" fontId="3" fillId="0" borderId="81" xfId="0" applyFont="1" applyBorder="1" applyAlignment="1" applyProtection="1">
      <alignment horizontal="center" vertical="center" textRotation="90"/>
      <protection locked="0"/>
    </xf>
    <xf numFmtId="0" fontId="3" fillId="0" borderId="5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49" xfId="0" applyFont="1" applyBorder="1" applyAlignment="1" applyProtection="1">
      <alignment horizontal="center" vertical="center" textRotation="90" wrapText="1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72" xfId="0" applyFont="1" applyBorder="1" applyAlignment="1" applyProtection="1">
      <alignment horizontal="center" vertical="top"/>
      <protection locked="0"/>
    </xf>
    <xf numFmtId="0" fontId="2" fillId="0" borderId="53" xfId="0" applyFont="1" applyBorder="1" applyAlignment="1" applyProtection="1">
      <alignment horizontal="center" vertical="top"/>
      <protection locked="0"/>
    </xf>
    <xf numFmtId="0" fontId="2" fillId="0" borderId="55" xfId="0" applyFont="1" applyBorder="1" applyAlignment="1" applyProtection="1">
      <alignment horizontal="center" vertical="top"/>
      <protection locked="0"/>
    </xf>
    <xf numFmtId="0" fontId="2" fillId="0" borderId="72" xfId="0" applyFont="1" applyBorder="1" applyAlignment="1" applyProtection="1">
      <alignment horizontal="center" vertical="top" wrapText="1"/>
      <protection locked="0"/>
    </xf>
    <xf numFmtId="0" fontId="2" fillId="0" borderId="53" xfId="0" applyFont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center" textRotation="90"/>
      <protection locked="0"/>
    </xf>
    <xf numFmtId="0" fontId="2" fillId="2" borderId="144" xfId="0" applyFont="1" applyFill="1" applyBorder="1" applyAlignment="1" applyProtection="1">
      <alignment horizontal="center" vertical="center" wrapText="1"/>
      <protection locked="0"/>
    </xf>
    <xf numFmtId="0" fontId="2" fillId="2" borderId="147" xfId="0" applyFont="1" applyFill="1" applyBorder="1" applyAlignment="1" applyProtection="1">
      <alignment horizontal="center" vertical="center" wrapText="1"/>
      <protection locked="0"/>
    </xf>
    <xf numFmtId="0" fontId="2" fillId="2" borderId="152" xfId="0" applyFont="1" applyFill="1" applyBorder="1" applyAlignment="1" applyProtection="1">
      <alignment horizontal="center" vertical="center" wrapText="1"/>
      <protection locked="0"/>
    </xf>
    <xf numFmtId="0" fontId="2" fillId="2" borderId="144" xfId="0" applyFont="1" applyFill="1" applyBorder="1" applyAlignment="1" applyProtection="1">
      <alignment horizontal="center" vertical="center" textRotation="90" wrapText="1"/>
      <protection locked="0"/>
    </xf>
    <xf numFmtId="0" fontId="2" fillId="2" borderId="147" xfId="0" applyFont="1" applyFill="1" applyBorder="1" applyAlignment="1" applyProtection="1">
      <alignment horizontal="center" vertical="center" textRotation="90" wrapText="1"/>
      <protection locked="0"/>
    </xf>
    <xf numFmtId="0" fontId="2" fillId="2" borderId="152" xfId="0" applyFont="1" applyFill="1" applyBorder="1" applyAlignment="1" applyProtection="1">
      <alignment horizontal="center" vertical="center" textRotation="90" wrapText="1"/>
      <protection locked="0"/>
    </xf>
    <xf numFmtId="0" fontId="2" fillId="2" borderId="145" xfId="0" applyFont="1" applyFill="1" applyBorder="1" applyAlignment="1" applyProtection="1">
      <alignment horizontal="center" vertical="center" wrapText="1"/>
      <protection locked="0"/>
    </xf>
    <xf numFmtId="0" fontId="2" fillId="2" borderId="146" xfId="0" applyFont="1" applyFill="1" applyBorder="1" applyAlignment="1" applyProtection="1">
      <alignment horizontal="center" vertical="center" wrapText="1"/>
      <protection locked="0"/>
    </xf>
    <xf numFmtId="0" fontId="2" fillId="2" borderId="14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2" xfId="0" applyFont="1" applyFill="1" applyBorder="1" applyAlignment="1" applyProtection="1">
      <alignment horizontal="center" vertical="center" textRotation="90" wrapText="1"/>
      <protection locked="0"/>
    </xf>
    <xf numFmtId="0" fontId="2" fillId="2" borderId="103" xfId="0" applyFont="1" applyFill="1" applyBorder="1" applyAlignment="1" applyProtection="1">
      <alignment horizontal="center" vertical="center" textRotation="90" wrapText="1"/>
      <protection locked="0"/>
    </xf>
    <xf numFmtId="0" fontId="2" fillId="2" borderId="156" xfId="0" applyFont="1" applyFill="1" applyBorder="1" applyAlignment="1" applyProtection="1">
      <alignment horizontal="center" vertical="center" textRotation="90" wrapText="1"/>
      <protection locked="0"/>
    </xf>
    <xf numFmtId="0" fontId="5" fillId="2" borderId="149" xfId="0" applyFont="1" applyFill="1" applyBorder="1" applyAlignment="1" applyProtection="1">
      <alignment horizontal="center" vertical="top" wrapText="1"/>
      <protection locked="0"/>
    </xf>
    <xf numFmtId="0" fontId="5" fillId="2" borderId="151" xfId="0" applyFont="1" applyFill="1" applyBorder="1" applyAlignment="1" applyProtection="1">
      <alignment horizontal="center" vertical="top" wrapText="1"/>
      <protection locked="0"/>
    </xf>
    <xf numFmtId="0" fontId="5" fillId="2" borderId="153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4" xfId="0" applyFont="1" applyFill="1" applyBorder="1" applyAlignment="1" applyProtection="1">
      <alignment horizontal="center" vertical="top" wrapText="1"/>
      <protection locked="0"/>
    </xf>
    <xf numFmtId="0" fontId="5" fillId="2" borderId="150" xfId="0" applyFont="1" applyFill="1" applyBorder="1" applyAlignment="1" applyProtection="1">
      <alignment horizontal="center" vertical="top" wrapText="1"/>
      <protection locked="0"/>
    </xf>
    <xf numFmtId="0" fontId="5" fillId="2" borderId="71" xfId="0" applyFont="1" applyFill="1" applyBorder="1" applyAlignment="1" applyProtection="1">
      <alignment horizontal="center" vertical="top" wrapText="1"/>
      <protection locked="0"/>
    </xf>
    <xf numFmtId="0" fontId="5" fillId="2" borderId="155" xfId="0" applyFont="1" applyFill="1" applyBorder="1" applyAlignment="1" applyProtection="1">
      <alignment horizontal="center" vertical="top" wrapText="1"/>
      <protection locked="0"/>
    </xf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colors>
    <mruColors>
      <color rgb="FFCC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2"/>
  <sheetViews>
    <sheetView tabSelected="1" zoomScale="90" zoomScaleNormal="90" zoomScaleSheetLayoutView="100" workbookViewId="0">
      <pane ySplit="10" topLeftCell="A11" activePane="bottomLeft" state="frozen"/>
      <selection pane="bottomLeft" activeCell="E15" sqref="E15:E16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24.28515625" style="1" customWidth="1"/>
    <col min="6" max="6" width="4.85546875" style="1" customWidth="1"/>
    <col min="7" max="7" width="7.5703125" style="1" customWidth="1"/>
    <col min="8" max="8" width="5.28515625" style="1" customWidth="1"/>
    <col min="9" max="9" width="5" style="1" customWidth="1"/>
    <col min="10" max="10" width="9.42578125" style="1" customWidth="1"/>
    <col min="11" max="11" width="7.85546875" style="1" customWidth="1"/>
    <col min="12" max="27" width="7" style="1" customWidth="1"/>
    <col min="28" max="41" width="0" style="1" hidden="1" customWidth="1"/>
    <col min="42" max="16384" width="9.140625" style="1"/>
  </cols>
  <sheetData>
    <row r="1" spans="1:250" ht="14.25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353" t="s">
        <v>103</v>
      </c>
      <c r="V1" s="353"/>
      <c r="W1" s="353"/>
      <c r="X1" s="353"/>
      <c r="Y1" s="353"/>
      <c r="Z1" s="353"/>
      <c r="AA1" s="353"/>
    </row>
    <row r="2" spans="1:250" ht="12" customHeight="1" x14ac:dyDescent="0.2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353" t="s">
        <v>114</v>
      </c>
      <c r="V2" s="353"/>
      <c r="W2" s="353"/>
      <c r="X2" s="353"/>
      <c r="Y2" s="353"/>
      <c r="Z2" s="353"/>
      <c r="AA2" s="353"/>
    </row>
    <row r="3" spans="1:250" ht="12" customHeight="1" x14ac:dyDescent="0.2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353" t="s">
        <v>115</v>
      </c>
      <c r="V3" s="353"/>
      <c r="W3" s="353"/>
      <c r="X3" s="353"/>
      <c r="Y3" s="353"/>
      <c r="Z3" s="353"/>
      <c r="AA3" s="353"/>
    </row>
    <row r="4" spans="1:250" x14ac:dyDescent="0.2">
      <c r="A4" s="377" t="s">
        <v>124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</row>
    <row r="5" spans="1:250" x14ac:dyDescent="0.2">
      <c r="A5" s="436" t="s">
        <v>29</v>
      </c>
      <c r="B5" s="436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</row>
    <row r="6" spans="1:250" ht="13.5" customHeight="1" x14ac:dyDescent="0.2">
      <c r="A6" s="377" t="s">
        <v>158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</row>
    <row r="7" spans="1:250" ht="12.75" customHeight="1" thickBot="1" x14ac:dyDescent="0.25">
      <c r="A7" s="437" t="s">
        <v>85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7"/>
      <c r="AA7" s="437"/>
    </row>
    <row r="8" spans="1:250" ht="20.25" customHeight="1" x14ac:dyDescent="0.2">
      <c r="A8" s="416" t="s">
        <v>34</v>
      </c>
      <c r="B8" s="378" t="s">
        <v>1</v>
      </c>
      <c r="C8" s="441" t="s">
        <v>2</v>
      </c>
      <c r="D8" s="438" t="s">
        <v>3</v>
      </c>
      <c r="E8" s="449" t="s">
        <v>4</v>
      </c>
      <c r="F8" s="383" t="s">
        <v>5</v>
      </c>
      <c r="G8" s="354" t="s">
        <v>6</v>
      </c>
      <c r="H8" s="354" t="s">
        <v>7</v>
      </c>
      <c r="I8" s="354" t="s">
        <v>8</v>
      </c>
      <c r="J8" s="354" t="s">
        <v>120</v>
      </c>
      <c r="K8" s="354" t="s">
        <v>9</v>
      </c>
      <c r="L8" s="386" t="s">
        <v>116</v>
      </c>
      <c r="M8" s="387"/>
      <c r="N8" s="387"/>
      <c r="O8" s="388"/>
      <c r="P8" s="386" t="s">
        <v>117</v>
      </c>
      <c r="Q8" s="387"/>
      <c r="R8" s="387"/>
      <c r="S8" s="388"/>
      <c r="T8" s="386" t="s">
        <v>118</v>
      </c>
      <c r="U8" s="387"/>
      <c r="V8" s="387"/>
      <c r="W8" s="388"/>
      <c r="X8" s="444" t="s">
        <v>119</v>
      </c>
      <c r="Y8" s="445"/>
      <c r="Z8" s="445"/>
      <c r="AA8" s="446"/>
    </row>
    <row r="9" spans="1:250" ht="25.5" customHeight="1" x14ac:dyDescent="0.2">
      <c r="A9" s="417"/>
      <c r="B9" s="379"/>
      <c r="C9" s="442"/>
      <c r="D9" s="439"/>
      <c r="E9" s="450"/>
      <c r="F9" s="384"/>
      <c r="G9" s="355"/>
      <c r="H9" s="355"/>
      <c r="I9" s="355"/>
      <c r="J9" s="355"/>
      <c r="K9" s="355"/>
      <c r="L9" s="369" t="s">
        <v>10</v>
      </c>
      <c r="M9" s="381" t="s">
        <v>11</v>
      </c>
      <c r="N9" s="382"/>
      <c r="O9" s="412" t="s">
        <v>80</v>
      </c>
      <c r="P9" s="369" t="s">
        <v>10</v>
      </c>
      <c r="Q9" s="381" t="s">
        <v>11</v>
      </c>
      <c r="R9" s="382"/>
      <c r="S9" s="412" t="s">
        <v>80</v>
      </c>
      <c r="T9" s="369" t="s">
        <v>10</v>
      </c>
      <c r="U9" s="381" t="s">
        <v>11</v>
      </c>
      <c r="V9" s="382"/>
      <c r="W9" s="412" t="s">
        <v>80</v>
      </c>
      <c r="X9" s="389" t="s">
        <v>10</v>
      </c>
      <c r="Y9" s="447" t="s">
        <v>11</v>
      </c>
      <c r="Z9" s="448"/>
      <c r="AA9" s="469" t="s">
        <v>80</v>
      </c>
    </row>
    <row r="10" spans="1:250" ht="114.75" customHeight="1" thickBot="1" x14ac:dyDescent="0.25">
      <c r="A10" s="418"/>
      <c r="B10" s="380"/>
      <c r="C10" s="443"/>
      <c r="D10" s="440"/>
      <c r="E10" s="451"/>
      <c r="F10" s="385"/>
      <c r="G10" s="468"/>
      <c r="H10" s="356"/>
      <c r="I10" s="356"/>
      <c r="J10" s="356"/>
      <c r="K10" s="356"/>
      <c r="L10" s="370"/>
      <c r="M10" s="92" t="s">
        <v>10</v>
      </c>
      <c r="N10" s="92" t="s">
        <v>65</v>
      </c>
      <c r="O10" s="385"/>
      <c r="P10" s="370"/>
      <c r="Q10" s="92" t="s">
        <v>10</v>
      </c>
      <c r="R10" s="92" t="s">
        <v>65</v>
      </c>
      <c r="S10" s="385"/>
      <c r="T10" s="370"/>
      <c r="U10" s="92" t="s">
        <v>10</v>
      </c>
      <c r="V10" s="92" t="s">
        <v>65</v>
      </c>
      <c r="W10" s="385"/>
      <c r="X10" s="390"/>
      <c r="Y10" s="93" t="s">
        <v>10</v>
      </c>
      <c r="Z10" s="93" t="s">
        <v>65</v>
      </c>
      <c r="AA10" s="470"/>
    </row>
    <row r="11" spans="1:250" ht="15.75" customHeight="1" thickTop="1" thickBot="1" x14ac:dyDescent="0.25">
      <c r="A11" s="371" t="s">
        <v>30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3"/>
      <c r="AB11" s="2"/>
      <c r="IP11" s="3"/>
    </row>
    <row r="12" spans="1:250" ht="18" customHeight="1" thickBot="1" x14ac:dyDescent="0.25">
      <c r="A12" s="401" t="s">
        <v>31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3"/>
      <c r="AB12" s="4"/>
      <c r="IP12" s="3"/>
    </row>
    <row r="13" spans="1:250" ht="19.5" customHeight="1" thickBot="1" x14ac:dyDescent="0.25">
      <c r="A13" s="166" t="s">
        <v>32</v>
      </c>
      <c r="B13" s="94" t="s">
        <v>12</v>
      </c>
      <c r="C13" s="404" t="s">
        <v>33</v>
      </c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6"/>
      <c r="AB13" s="4"/>
      <c r="IP13" s="3"/>
    </row>
    <row r="14" spans="1:250" ht="18.75" customHeight="1" thickBot="1" x14ac:dyDescent="0.25">
      <c r="A14" s="167" t="s">
        <v>35</v>
      </c>
      <c r="B14" s="95" t="s">
        <v>12</v>
      </c>
      <c r="C14" s="96" t="s">
        <v>12</v>
      </c>
      <c r="D14" s="360" t="s">
        <v>54</v>
      </c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2"/>
    </row>
    <row r="15" spans="1:250" ht="50.25" customHeight="1" thickBot="1" x14ac:dyDescent="0.25">
      <c r="A15" s="413" t="s">
        <v>35</v>
      </c>
      <c r="B15" s="391" t="s">
        <v>12</v>
      </c>
      <c r="C15" s="374" t="s">
        <v>12</v>
      </c>
      <c r="D15" s="350" t="s">
        <v>12</v>
      </c>
      <c r="E15" s="410" t="s">
        <v>53</v>
      </c>
      <c r="F15" s="407" t="s">
        <v>128</v>
      </c>
      <c r="G15" s="430" t="s">
        <v>23</v>
      </c>
      <c r="H15" s="398" t="s">
        <v>19</v>
      </c>
      <c r="I15" s="317" t="s">
        <v>86</v>
      </c>
      <c r="J15" s="317" t="s">
        <v>129</v>
      </c>
      <c r="K15" s="97" t="s">
        <v>18</v>
      </c>
      <c r="L15" s="206">
        <f>+M15+O15</f>
        <v>50</v>
      </c>
      <c r="M15" s="207">
        <v>50</v>
      </c>
      <c r="N15" s="208">
        <v>0</v>
      </c>
      <c r="O15" s="209">
        <v>0</v>
      </c>
      <c r="P15" s="206">
        <f>+Q15+S15</f>
        <v>119</v>
      </c>
      <c r="Q15" s="207">
        <v>119</v>
      </c>
      <c r="R15" s="208">
        <v>0</v>
      </c>
      <c r="S15" s="210">
        <v>0</v>
      </c>
      <c r="T15" s="206">
        <f>+U15+W15</f>
        <v>99</v>
      </c>
      <c r="U15" s="207">
        <v>99</v>
      </c>
      <c r="V15" s="208">
        <v>0</v>
      </c>
      <c r="W15" s="209">
        <v>0</v>
      </c>
      <c r="X15" s="206">
        <f>+Y15+AA15</f>
        <v>79</v>
      </c>
      <c r="Y15" s="208">
        <v>79</v>
      </c>
      <c r="Z15" s="208">
        <v>0</v>
      </c>
      <c r="AA15" s="209">
        <v>0</v>
      </c>
    </row>
    <row r="16" spans="1:250" ht="33" customHeight="1" thickBot="1" x14ac:dyDescent="0.25">
      <c r="A16" s="414"/>
      <c r="B16" s="392"/>
      <c r="C16" s="376"/>
      <c r="D16" s="352"/>
      <c r="E16" s="411"/>
      <c r="F16" s="409"/>
      <c r="G16" s="461"/>
      <c r="H16" s="400"/>
      <c r="I16" s="319"/>
      <c r="J16" s="319"/>
      <c r="K16" s="49" t="s">
        <v>10</v>
      </c>
      <c r="L16" s="20">
        <f>SUM(L15)</f>
        <v>50</v>
      </c>
      <c r="M16" s="6">
        <f>SUM(M15)</f>
        <v>50</v>
      </c>
      <c r="N16" s="5">
        <v>0</v>
      </c>
      <c r="O16" s="21">
        <v>0</v>
      </c>
      <c r="P16" s="20">
        <f>SUM(P15)</f>
        <v>119</v>
      </c>
      <c r="Q16" s="6">
        <f>SUM(Q15)</f>
        <v>119</v>
      </c>
      <c r="R16" s="5">
        <f t="shared" ref="R16:W16" si="0">SUM(R15)</f>
        <v>0</v>
      </c>
      <c r="S16" s="91">
        <f t="shared" si="0"/>
        <v>0</v>
      </c>
      <c r="T16" s="20">
        <f t="shared" si="0"/>
        <v>99</v>
      </c>
      <c r="U16" s="6">
        <f t="shared" si="0"/>
        <v>99</v>
      </c>
      <c r="V16" s="6">
        <f t="shared" si="0"/>
        <v>0</v>
      </c>
      <c r="W16" s="21">
        <f t="shared" si="0"/>
        <v>0</v>
      </c>
      <c r="X16" s="20">
        <f>SUM(X15)</f>
        <v>79</v>
      </c>
      <c r="Y16" s="6">
        <f>SUM(Y15)</f>
        <v>79</v>
      </c>
      <c r="Z16" s="5">
        <v>0</v>
      </c>
      <c r="AA16" s="21">
        <v>0</v>
      </c>
    </row>
    <row r="17" spans="1:72" ht="16.5" customHeight="1" thickBot="1" x14ac:dyDescent="0.25">
      <c r="A17" s="185" t="s">
        <v>35</v>
      </c>
      <c r="B17" s="11" t="s">
        <v>12</v>
      </c>
      <c r="C17" s="183" t="s">
        <v>12</v>
      </c>
      <c r="D17" s="363" t="s">
        <v>121</v>
      </c>
      <c r="E17" s="364"/>
      <c r="F17" s="364"/>
      <c r="G17" s="364"/>
      <c r="H17" s="364"/>
      <c r="I17" s="364"/>
      <c r="J17" s="364"/>
      <c r="K17" s="365"/>
      <c r="L17" s="101">
        <f>SUM(L16)</f>
        <v>50</v>
      </c>
      <c r="M17" s="102">
        <f>SUM(M16)</f>
        <v>50</v>
      </c>
      <c r="N17" s="102">
        <f>SUM(N16)</f>
        <v>0</v>
      </c>
      <c r="O17" s="103">
        <f>SUM(O16)</f>
        <v>0</v>
      </c>
      <c r="P17" s="101">
        <f>SUM(P16)</f>
        <v>119</v>
      </c>
      <c r="Q17" s="102">
        <f>SUM(Q16)</f>
        <v>119</v>
      </c>
      <c r="R17" s="102">
        <f t="shared" ref="R17:W17" si="1">SUM(R16)</f>
        <v>0</v>
      </c>
      <c r="S17" s="104">
        <f t="shared" si="1"/>
        <v>0</v>
      </c>
      <c r="T17" s="105">
        <f t="shared" si="1"/>
        <v>99</v>
      </c>
      <c r="U17" s="106">
        <f t="shared" si="1"/>
        <v>99</v>
      </c>
      <c r="V17" s="106">
        <f t="shared" si="1"/>
        <v>0</v>
      </c>
      <c r="W17" s="107">
        <f t="shared" si="1"/>
        <v>0</v>
      </c>
      <c r="X17" s="101">
        <f>SUM(X16)</f>
        <v>79</v>
      </c>
      <c r="Y17" s="102">
        <f>SUM(Y16)</f>
        <v>79</v>
      </c>
      <c r="Z17" s="102">
        <f>SUM(Z16)</f>
        <v>0</v>
      </c>
      <c r="AA17" s="104">
        <f>SUM(AA16)</f>
        <v>0</v>
      </c>
    </row>
    <row r="18" spans="1:72" ht="18" customHeight="1" thickBot="1" x14ac:dyDescent="0.25">
      <c r="A18" s="167" t="s">
        <v>35</v>
      </c>
      <c r="B18" s="95" t="s">
        <v>12</v>
      </c>
      <c r="C18" s="96" t="s">
        <v>13</v>
      </c>
      <c r="D18" s="360" t="s">
        <v>60</v>
      </c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2"/>
    </row>
    <row r="19" spans="1:72" ht="15.75" customHeight="1" x14ac:dyDescent="0.2">
      <c r="A19" s="413" t="s">
        <v>35</v>
      </c>
      <c r="B19" s="391" t="s">
        <v>12</v>
      </c>
      <c r="C19" s="374" t="s">
        <v>13</v>
      </c>
      <c r="D19" s="350" t="s">
        <v>12</v>
      </c>
      <c r="E19" s="433" t="s">
        <v>55</v>
      </c>
      <c r="F19" s="407" t="s">
        <v>128</v>
      </c>
      <c r="G19" s="430" t="s">
        <v>23</v>
      </c>
      <c r="H19" s="398" t="s">
        <v>19</v>
      </c>
      <c r="I19" s="317" t="s">
        <v>87</v>
      </c>
      <c r="J19" s="317" t="s">
        <v>129</v>
      </c>
      <c r="K19" s="108" t="s">
        <v>27</v>
      </c>
      <c r="L19" s="52">
        <f>+M19+O19</f>
        <v>0</v>
      </c>
      <c r="M19" s="8">
        <v>0</v>
      </c>
      <c r="N19" s="9">
        <v>0</v>
      </c>
      <c r="O19" s="111">
        <v>0</v>
      </c>
      <c r="P19" s="118">
        <f>+Q19+S19</f>
        <v>0</v>
      </c>
      <c r="Q19" s="9">
        <v>0</v>
      </c>
      <c r="R19" s="9">
        <v>0</v>
      </c>
      <c r="S19" s="111">
        <v>0</v>
      </c>
      <c r="T19" s="52">
        <f>+U19+W19</f>
        <v>0</v>
      </c>
      <c r="U19" s="9">
        <v>0</v>
      </c>
      <c r="V19" s="9">
        <v>0</v>
      </c>
      <c r="W19" s="111">
        <v>0</v>
      </c>
      <c r="X19" s="52">
        <f>+Y19+AA19</f>
        <v>0</v>
      </c>
      <c r="Y19" s="9">
        <v>0</v>
      </c>
      <c r="Z19" s="9">
        <v>0</v>
      </c>
      <c r="AA19" s="111">
        <v>0</v>
      </c>
    </row>
    <row r="20" spans="1:72" ht="15.75" customHeight="1" x14ac:dyDescent="0.2">
      <c r="A20" s="415"/>
      <c r="B20" s="393"/>
      <c r="C20" s="375"/>
      <c r="D20" s="351"/>
      <c r="E20" s="434"/>
      <c r="F20" s="408"/>
      <c r="G20" s="431"/>
      <c r="H20" s="399"/>
      <c r="I20" s="318"/>
      <c r="J20" s="318"/>
      <c r="K20" s="109" t="s">
        <v>18</v>
      </c>
      <c r="L20" s="112">
        <f>+M20+O20</f>
        <v>1</v>
      </c>
      <c r="M20" s="211">
        <v>1</v>
      </c>
      <c r="N20" s="212">
        <v>0</v>
      </c>
      <c r="O20" s="213">
        <v>0</v>
      </c>
      <c r="P20" s="53">
        <f>Q20+S20</f>
        <v>1</v>
      </c>
      <c r="Q20" s="212">
        <v>1</v>
      </c>
      <c r="R20" s="212">
        <v>0</v>
      </c>
      <c r="S20" s="213">
        <v>0</v>
      </c>
      <c r="T20" s="119">
        <f>+U20+W20</f>
        <v>1</v>
      </c>
      <c r="U20" s="212">
        <v>1</v>
      </c>
      <c r="V20" s="212">
        <v>0</v>
      </c>
      <c r="W20" s="213">
        <v>0</v>
      </c>
      <c r="X20" s="112">
        <f>+Y20+AA20</f>
        <v>1</v>
      </c>
      <c r="Y20" s="212">
        <v>1</v>
      </c>
      <c r="Z20" s="212">
        <v>0</v>
      </c>
      <c r="AA20" s="213">
        <v>0</v>
      </c>
    </row>
    <row r="21" spans="1:72" ht="15.75" customHeight="1" thickBot="1" x14ac:dyDescent="0.25">
      <c r="A21" s="415"/>
      <c r="B21" s="393"/>
      <c r="C21" s="375"/>
      <c r="D21" s="351"/>
      <c r="E21" s="434"/>
      <c r="F21" s="408"/>
      <c r="G21" s="431"/>
      <c r="H21" s="399"/>
      <c r="I21" s="318"/>
      <c r="J21" s="318"/>
      <c r="K21" s="110" t="s">
        <v>0</v>
      </c>
      <c r="L21" s="113">
        <f>+M21+O21</f>
        <v>0</v>
      </c>
      <c r="M21" s="114">
        <v>0</v>
      </c>
      <c r="N21" s="115">
        <v>0</v>
      </c>
      <c r="O21" s="116">
        <v>0</v>
      </c>
      <c r="P21" s="113">
        <f>+Q21+S21</f>
        <v>0</v>
      </c>
      <c r="Q21" s="115">
        <v>0</v>
      </c>
      <c r="R21" s="115">
        <v>0</v>
      </c>
      <c r="S21" s="116">
        <v>0</v>
      </c>
      <c r="T21" s="113">
        <f>+U21+W21</f>
        <v>0</v>
      </c>
      <c r="U21" s="115">
        <v>0</v>
      </c>
      <c r="V21" s="115">
        <v>0</v>
      </c>
      <c r="W21" s="116">
        <v>0</v>
      </c>
      <c r="X21" s="113">
        <f>+Y21+AA21</f>
        <v>0</v>
      </c>
      <c r="Y21" s="115">
        <v>0</v>
      </c>
      <c r="Z21" s="115">
        <v>0</v>
      </c>
      <c r="AA21" s="116">
        <v>0</v>
      </c>
    </row>
    <row r="22" spans="1:72" s="10" customFormat="1" ht="19.5" customHeight="1" thickBot="1" x14ac:dyDescent="0.25">
      <c r="A22" s="414"/>
      <c r="B22" s="392"/>
      <c r="C22" s="376"/>
      <c r="D22" s="352"/>
      <c r="E22" s="435"/>
      <c r="F22" s="409"/>
      <c r="G22" s="432"/>
      <c r="H22" s="400"/>
      <c r="I22" s="319"/>
      <c r="J22" s="319"/>
      <c r="K22" s="49" t="s">
        <v>10</v>
      </c>
      <c r="L22" s="20">
        <f>SUM(L19:L20:L21)</f>
        <v>1</v>
      </c>
      <c r="M22" s="6">
        <f>SUM(M19:M20:M21)</f>
        <v>1</v>
      </c>
      <c r="N22" s="6">
        <f>SUM(N19:N20:N21)</f>
        <v>0</v>
      </c>
      <c r="O22" s="21">
        <f>SUM(O19:O20:O21)</f>
        <v>0</v>
      </c>
      <c r="P22" s="20">
        <f>SUM(P19:P20:P21)</f>
        <v>1</v>
      </c>
      <c r="Q22" s="6">
        <f>SUM(Q19:Q20:Q21)</f>
        <v>1</v>
      </c>
      <c r="R22" s="6">
        <f>SUM(R19:R20:R21)</f>
        <v>0</v>
      </c>
      <c r="S22" s="21">
        <f>SUM(S19:S20:S21)</f>
        <v>0</v>
      </c>
      <c r="T22" s="20">
        <f>SUM(T19:T20:T21)</f>
        <v>1</v>
      </c>
      <c r="U22" s="6">
        <f>SUM(U19:U20:U21)</f>
        <v>1</v>
      </c>
      <c r="V22" s="6">
        <f>SUM(V19:V20:V21)</f>
        <v>0</v>
      </c>
      <c r="W22" s="21">
        <f>SUM(W19:W20:W21)</f>
        <v>0</v>
      </c>
      <c r="X22" s="20">
        <f>SUM(X19:X20:X21)</f>
        <v>1</v>
      </c>
      <c r="Y22" s="6">
        <f>SUM(Y19:Y20:Y21)</f>
        <v>1</v>
      </c>
      <c r="Z22" s="6">
        <f>SUM(Z19:Z20:Z21)</f>
        <v>0</v>
      </c>
      <c r="AA22" s="21">
        <f>SUM(AA19:AA20:AA21)</f>
        <v>0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2" s="10" customFormat="1" ht="17.25" customHeight="1" thickBot="1" x14ac:dyDescent="0.25">
      <c r="A23" s="167" t="s">
        <v>35</v>
      </c>
      <c r="B23" s="95" t="s">
        <v>12</v>
      </c>
      <c r="C23" s="96" t="s">
        <v>13</v>
      </c>
      <c r="D23" s="366" t="s">
        <v>121</v>
      </c>
      <c r="E23" s="367"/>
      <c r="F23" s="367"/>
      <c r="G23" s="367"/>
      <c r="H23" s="367"/>
      <c r="I23" s="367"/>
      <c r="J23" s="367"/>
      <c r="K23" s="368"/>
      <c r="L23" s="98">
        <f>SUM(L22)</f>
        <v>1</v>
      </c>
      <c r="M23" s="117">
        <f t="shared" ref="M23:AA23" si="2">SUM(M22)</f>
        <v>1</v>
      </c>
      <c r="N23" s="117">
        <f t="shared" si="2"/>
        <v>0</v>
      </c>
      <c r="O23" s="100">
        <f t="shared" si="2"/>
        <v>0</v>
      </c>
      <c r="P23" s="98">
        <f t="shared" si="2"/>
        <v>1</v>
      </c>
      <c r="Q23" s="117">
        <f t="shared" si="2"/>
        <v>1</v>
      </c>
      <c r="R23" s="117">
        <f t="shared" si="2"/>
        <v>0</v>
      </c>
      <c r="S23" s="100">
        <f t="shared" si="2"/>
        <v>0</v>
      </c>
      <c r="T23" s="98">
        <f t="shared" si="2"/>
        <v>1</v>
      </c>
      <c r="U23" s="117">
        <f t="shared" si="2"/>
        <v>1</v>
      </c>
      <c r="V23" s="117">
        <f t="shared" si="2"/>
        <v>0</v>
      </c>
      <c r="W23" s="100">
        <f t="shared" si="2"/>
        <v>0</v>
      </c>
      <c r="X23" s="98">
        <f t="shared" si="2"/>
        <v>1</v>
      </c>
      <c r="Y23" s="117">
        <f t="shared" si="2"/>
        <v>1</v>
      </c>
      <c r="Z23" s="117">
        <f t="shared" si="2"/>
        <v>0</v>
      </c>
      <c r="AA23" s="100">
        <f t="shared" si="2"/>
        <v>0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s="10" customFormat="1" ht="18" customHeight="1" thickBot="1" x14ac:dyDescent="0.25">
      <c r="A24" s="167" t="s">
        <v>35</v>
      </c>
      <c r="B24" s="95" t="s">
        <v>12</v>
      </c>
      <c r="C24" s="96" t="s">
        <v>14</v>
      </c>
      <c r="D24" s="458" t="s">
        <v>21</v>
      </c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60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s="10" customFormat="1" ht="15.75" customHeight="1" x14ac:dyDescent="0.2">
      <c r="A25" s="413" t="s">
        <v>35</v>
      </c>
      <c r="B25" s="391" t="s">
        <v>12</v>
      </c>
      <c r="C25" s="374" t="s">
        <v>14</v>
      </c>
      <c r="D25" s="350" t="s">
        <v>12</v>
      </c>
      <c r="E25" s="433" t="s">
        <v>57</v>
      </c>
      <c r="F25" s="407" t="s">
        <v>128</v>
      </c>
      <c r="G25" s="430" t="s">
        <v>24</v>
      </c>
      <c r="H25" s="398" t="s">
        <v>19</v>
      </c>
      <c r="I25" s="317" t="s">
        <v>86</v>
      </c>
      <c r="J25" s="357" t="s">
        <v>130</v>
      </c>
      <c r="K25" s="121" t="s">
        <v>25</v>
      </c>
      <c r="L25" s="52">
        <f>+M25+O25</f>
        <v>60</v>
      </c>
      <c r="M25" s="64">
        <v>60</v>
      </c>
      <c r="N25" s="54">
        <v>0</v>
      </c>
      <c r="O25" s="124">
        <v>0</v>
      </c>
      <c r="P25" s="118">
        <f>+Q25+S25</f>
        <v>75</v>
      </c>
      <c r="Q25" s="64">
        <v>75</v>
      </c>
      <c r="R25" s="54">
        <v>0</v>
      </c>
      <c r="S25" s="124">
        <v>0</v>
      </c>
      <c r="T25" s="118">
        <f>+U25+W25</f>
        <v>75</v>
      </c>
      <c r="U25" s="54">
        <v>75</v>
      </c>
      <c r="V25" s="54">
        <v>0</v>
      </c>
      <c r="W25" s="124">
        <v>0</v>
      </c>
      <c r="X25" s="52">
        <f>+Y25+AA25</f>
        <v>75</v>
      </c>
      <c r="Y25" s="54">
        <v>75</v>
      </c>
      <c r="Z25" s="54">
        <v>0</v>
      </c>
      <c r="AA25" s="124">
        <v>0</v>
      </c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5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pans="1:72" s="10" customFormat="1" ht="15.75" customHeight="1" x14ac:dyDescent="0.2">
      <c r="A26" s="415"/>
      <c r="B26" s="393"/>
      <c r="C26" s="375"/>
      <c r="D26" s="351"/>
      <c r="E26" s="434"/>
      <c r="F26" s="408"/>
      <c r="G26" s="431"/>
      <c r="H26" s="399"/>
      <c r="I26" s="318"/>
      <c r="J26" s="358"/>
      <c r="K26" s="122" t="s">
        <v>18</v>
      </c>
      <c r="L26" s="112">
        <f>+M26+O26</f>
        <v>0</v>
      </c>
      <c r="M26" s="16">
        <v>0</v>
      </c>
      <c r="N26" s="12">
        <v>0</v>
      </c>
      <c r="O26" s="125">
        <v>0</v>
      </c>
      <c r="P26" s="53">
        <f>+Q26+S26</f>
        <v>0</v>
      </c>
      <c r="Q26" s="12">
        <v>0</v>
      </c>
      <c r="R26" s="12">
        <v>0</v>
      </c>
      <c r="S26" s="125">
        <v>0</v>
      </c>
      <c r="T26" s="112">
        <f>+U26+W26</f>
        <v>0</v>
      </c>
      <c r="U26" s="12">
        <v>0</v>
      </c>
      <c r="V26" s="12">
        <v>0</v>
      </c>
      <c r="W26" s="129">
        <v>0</v>
      </c>
      <c r="X26" s="119">
        <f>+Y26+AA26</f>
        <v>0</v>
      </c>
      <c r="Y26" s="12">
        <v>0</v>
      </c>
      <c r="Z26" s="12">
        <v>0</v>
      </c>
      <c r="AA26" s="129">
        <v>0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5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pans="1:72" s="10" customFormat="1" ht="15.75" customHeight="1" thickBot="1" x14ac:dyDescent="0.25">
      <c r="A27" s="415"/>
      <c r="B27" s="393"/>
      <c r="C27" s="375"/>
      <c r="D27" s="351"/>
      <c r="E27" s="434"/>
      <c r="F27" s="408"/>
      <c r="G27" s="431"/>
      <c r="H27" s="399"/>
      <c r="I27" s="318"/>
      <c r="J27" s="358"/>
      <c r="K27" s="123" t="s">
        <v>28</v>
      </c>
      <c r="L27" s="126">
        <f>+M27+O27</f>
        <v>0</v>
      </c>
      <c r="M27" s="127">
        <v>0</v>
      </c>
      <c r="N27" s="127">
        <v>0</v>
      </c>
      <c r="O27" s="128">
        <v>0</v>
      </c>
      <c r="P27" s="113">
        <f>+Q27+S27</f>
        <v>0</v>
      </c>
      <c r="Q27" s="127">
        <v>0</v>
      </c>
      <c r="R27" s="127">
        <v>0</v>
      </c>
      <c r="S27" s="128">
        <v>0</v>
      </c>
      <c r="T27" s="126">
        <f>+U27+W27</f>
        <v>0</v>
      </c>
      <c r="U27" s="127">
        <v>0</v>
      </c>
      <c r="V27" s="127">
        <v>0</v>
      </c>
      <c r="W27" s="130">
        <v>0</v>
      </c>
      <c r="X27" s="113">
        <f>+Y27+AA27</f>
        <v>0</v>
      </c>
      <c r="Y27" s="127">
        <v>0</v>
      </c>
      <c r="Z27" s="127">
        <v>0</v>
      </c>
      <c r="AA27" s="130">
        <v>0</v>
      </c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5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1:72" s="10" customFormat="1" ht="17.25" customHeight="1" thickBot="1" x14ac:dyDescent="0.25">
      <c r="A28" s="414"/>
      <c r="B28" s="392"/>
      <c r="C28" s="376"/>
      <c r="D28" s="352"/>
      <c r="E28" s="435"/>
      <c r="F28" s="409"/>
      <c r="G28" s="432"/>
      <c r="H28" s="400"/>
      <c r="I28" s="319"/>
      <c r="J28" s="359"/>
      <c r="K28" s="49" t="s">
        <v>10</v>
      </c>
      <c r="L28" s="20">
        <f>SUM(L25:L27)</f>
        <v>60</v>
      </c>
      <c r="M28" s="5">
        <f>SUM(M25:M27)</f>
        <v>60</v>
      </c>
      <c r="N28" s="5">
        <v>0</v>
      </c>
      <c r="O28" s="91">
        <f>SUM(O25:O27)</f>
        <v>0</v>
      </c>
      <c r="P28" s="20">
        <f>SUM(P25:P27)</f>
        <v>75</v>
      </c>
      <c r="Q28" s="5">
        <f>SUM(Q25:Q27)</f>
        <v>75</v>
      </c>
      <c r="R28" s="5">
        <f>SUM(R25)</f>
        <v>0</v>
      </c>
      <c r="S28" s="91">
        <f>SUM(S25:S27)</f>
        <v>0</v>
      </c>
      <c r="T28" s="20">
        <f>SUM(T25)</f>
        <v>75</v>
      </c>
      <c r="U28" s="6">
        <f>SUM(U25)</f>
        <v>75</v>
      </c>
      <c r="V28" s="5">
        <v>0</v>
      </c>
      <c r="W28" s="91">
        <v>0</v>
      </c>
      <c r="X28" s="20">
        <f>SUM(X25)</f>
        <v>75</v>
      </c>
      <c r="Y28" s="6">
        <f>SUM(Y25)</f>
        <v>75</v>
      </c>
      <c r="Z28" s="5">
        <v>0</v>
      </c>
      <c r="AA28" s="91">
        <v>0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5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pans="1:72" s="10" customFormat="1" ht="18" customHeight="1" x14ac:dyDescent="0.2">
      <c r="A29" s="413" t="s">
        <v>35</v>
      </c>
      <c r="B29" s="391" t="s">
        <v>12</v>
      </c>
      <c r="C29" s="374" t="s">
        <v>14</v>
      </c>
      <c r="D29" s="350" t="s">
        <v>13</v>
      </c>
      <c r="E29" s="433" t="s">
        <v>58</v>
      </c>
      <c r="F29" s="407" t="s">
        <v>128</v>
      </c>
      <c r="G29" s="430" t="s">
        <v>59</v>
      </c>
      <c r="H29" s="398" t="s">
        <v>19</v>
      </c>
      <c r="I29" s="317" t="s">
        <v>86</v>
      </c>
      <c r="J29" s="317" t="s">
        <v>129</v>
      </c>
      <c r="K29" s="121" t="s">
        <v>27</v>
      </c>
      <c r="L29" s="52">
        <f>+M29+O29</f>
        <v>0</v>
      </c>
      <c r="M29" s="64">
        <v>0</v>
      </c>
      <c r="N29" s="54">
        <v>0</v>
      </c>
      <c r="O29" s="124">
        <v>0</v>
      </c>
      <c r="P29" s="118">
        <f>+Q29+S29</f>
        <v>10</v>
      </c>
      <c r="Q29" s="64">
        <v>10</v>
      </c>
      <c r="R29" s="54">
        <v>0.4</v>
      </c>
      <c r="S29" s="124">
        <v>0</v>
      </c>
      <c r="T29" s="118">
        <f>+U29+W29</f>
        <v>10</v>
      </c>
      <c r="U29" s="54">
        <v>10</v>
      </c>
      <c r="V29" s="54">
        <v>0.4</v>
      </c>
      <c r="W29" s="124">
        <v>0</v>
      </c>
      <c r="X29" s="52">
        <f>+Y29+AA29</f>
        <v>10</v>
      </c>
      <c r="Y29" s="54">
        <v>10</v>
      </c>
      <c r="Z29" s="54">
        <v>0.4</v>
      </c>
      <c r="AA29" s="124">
        <v>0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1:72" s="14" customFormat="1" ht="15.75" customHeight="1" x14ac:dyDescent="0.2">
      <c r="A30" s="415"/>
      <c r="B30" s="393"/>
      <c r="C30" s="375"/>
      <c r="D30" s="351"/>
      <c r="E30" s="434"/>
      <c r="F30" s="408"/>
      <c r="G30" s="431"/>
      <c r="H30" s="399"/>
      <c r="I30" s="318"/>
      <c r="J30" s="318"/>
      <c r="K30" s="122" t="s">
        <v>18</v>
      </c>
      <c r="L30" s="112">
        <f>+M30+O30</f>
        <v>0</v>
      </c>
      <c r="M30" s="16">
        <v>0</v>
      </c>
      <c r="N30" s="12">
        <v>0</v>
      </c>
      <c r="O30" s="125">
        <v>0</v>
      </c>
      <c r="P30" s="53">
        <f>+Q30+S30</f>
        <v>0</v>
      </c>
      <c r="Q30" s="12">
        <v>0</v>
      </c>
      <c r="R30" s="12">
        <v>0</v>
      </c>
      <c r="S30" s="125">
        <v>0</v>
      </c>
      <c r="T30" s="112">
        <f>+U30+W30</f>
        <v>0</v>
      </c>
      <c r="U30" s="12">
        <v>0</v>
      </c>
      <c r="V30" s="12">
        <v>0</v>
      </c>
      <c r="W30" s="129">
        <v>0</v>
      </c>
      <c r="X30" s="119">
        <f>+Y30+AA30</f>
        <v>0</v>
      </c>
      <c r="Y30" s="12">
        <v>0</v>
      </c>
      <c r="Z30" s="12">
        <v>0</v>
      </c>
      <c r="AA30" s="129">
        <v>0</v>
      </c>
    </row>
    <row r="31" spans="1:72" s="14" customFormat="1" ht="15.75" customHeight="1" thickBot="1" x14ac:dyDescent="0.25">
      <c r="A31" s="415"/>
      <c r="B31" s="393"/>
      <c r="C31" s="375"/>
      <c r="D31" s="351"/>
      <c r="E31" s="434"/>
      <c r="F31" s="408"/>
      <c r="G31" s="431"/>
      <c r="H31" s="399"/>
      <c r="I31" s="318"/>
      <c r="J31" s="318"/>
      <c r="K31" s="123" t="s">
        <v>28</v>
      </c>
      <c r="L31" s="126">
        <f>+M31+O31</f>
        <v>0</v>
      </c>
      <c r="M31" s="127">
        <v>0</v>
      </c>
      <c r="N31" s="127">
        <v>0</v>
      </c>
      <c r="O31" s="128">
        <v>0</v>
      </c>
      <c r="P31" s="113">
        <f>+Q31+S31</f>
        <v>0</v>
      </c>
      <c r="Q31" s="127">
        <v>0</v>
      </c>
      <c r="R31" s="127">
        <v>0</v>
      </c>
      <c r="S31" s="128">
        <v>0</v>
      </c>
      <c r="T31" s="126">
        <f>+U31+W31</f>
        <v>0</v>
      </c>
      <c r="U31" s="127">
        <v>0</v>
      </c>
      <c r="V31" s="127">
        <v>0</v>
      </c>
      <c r="W31" s="130">
        <v>0</v>
      </c>
      <c r="X31" s="113">
        <f>+Y31+AA31</f>
        <v>0</v>
      </c>
      <c r="Y31" s="127">
        <v>0</v>
      </c>
      <c r="Z31" s="127">
        <v>0</v>
      </c>
      <c r="AA31" s="130">
        <v>0</v>
      </c>
    </row>
    <row r="32" spans="1:72" s="24" customFormat="1" ht="18" customHeight="1" thickBot="1" x14ac:dyDescent="0.25">
      <c r="A32" s="414"/>
      <c r="B32" s="392"/>
      <c r="C32" s="376"/>
      <c r="D32" s="352"/>
      <c r="E32" s="435"/>
      <c r="F32" s="409"/>
      <c r="G32" s="432"/>
      <c r="H32" s="400"/>
      <c r="I32" s="319"/>
      <c r="J32" s="319"/>
      <c r="K32" s="49" t="s">
        <v>10</v>
      </c>
      <c r="L32" s="20">
        <f>SUM(L29:L31)</f>
        <v>0</v>
      </c>
      <c r="M32" s="5">
        <f t="shared" ref="M32:AA32" si="3">SUM(M29:M31)</f>
        <v>0</v>
      </c>
      <c r="N32" s="5">
        <f t="shared" si="3"/>
        <v>0</v>
      </c>
      <c r="O32" s="21">
        <f t="shared" si="3"/>
        <v>0</v>
      </c>
      <c r="P32" s="20">
        <f t="shared" si="3"/>
        <v>10</v>
      </c>
      <c r="Q32" s="5">
        <f t="shared" si="3"/>
        <v>10</v>
      </c>
      <c r="R32" s="5">
        <f t="shared" si="3"/>
        <v>0.4</v>
      </c>
      <c r="S32" s="21">
        <f t="shared" si="3"/>
        <v>0</v>
      </c>
      <c r="T32" s="20">
        <f t="shared" si="3"/>
        <v>10</v>
      </c>
      <c r="U32" s="5">
        <f t="shared" si="3"/>
        <v>10</v>
      </c>
      <c r="V32" s="5">
        <f t="shared" si="3"/>
        <v>0.4</v>
      </c>
      <c r="W32" s="21">
        <f t="shared" si="3"/>
        <v>0</v>
      </c>
      <c r="X32" s="20">
        <f t="shared" si="3"/>
        <v>10</v>
      </c>
      <c r="Y32" s="5">
        <f t="shared" si="3"/>
        <v>10</v>
      </c>
      <c r="Z32" s="5">
        <f t="shared" si="3"/>
        <v>0.4</v>
      </c>
      <c r="AA32" s="21">
        <f t="shared" si="3"/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250" s="14" customFormat="1" ht="16.5" customHeight="1" x14ac:dyDescent="0.2">
      <c r="A33" s="413" t="s">
        <v>35</v>
      </c>
      <c r="B33" s="391" t="s">
        <v>12</v>
      </c>
      <c r="C33" s="374" t="s">
        <v>14</v>
      </c>
      <c r="D33" s="350" t="s">
        <v>14</v>
      </c>
      <c r="E33" s="455" t="s">
        <v>61</v>
      </c>
      <c r="F33" s="407" t="s">
        <v>128</v>
      </c>
      <c r="G33" s="430" t="s">
        <v>106</v>
      </c>
      <c r="H33" s="398" t="s">
        <v>19</v>
      </c>
      <c r="I33" s="317" t="s">
        <v>86</v>
      </c>
      <c r="J33" s="317" t="s">
        <v>131</v>
      </c>
      <c r="K33" s="121" t="s">
        <v>27</v>
      </c>
      <c r="L33" s="52">
        <f>+M33+O33</f>
        <v>0</v>
      </c>
      <c r="M33" s="64">
        <v>0</v>
      </c>
      <c r="N33" s="54">
        <v>0</v>
      </c>
      <c r="O33" s="124">
        <v>0</v>
      </c>
      <c r="P33" s="118">
        <f>+Q33+S33</f>
        <v>0</v>
      </c>
      <c r="Q33" s="64">
        <v>0</v>
      </c>
      <c r="R33" s="54">
        <v>0</v>
      </c>
      <c r="S33" s="124">
        <v>0</v>
      </c>
      <c r="T33" s="118">
        <f>+U33+W33</f>
        <v>0</v>
      </c>
      <c r="U33" s="54">
        <v>0</v>
      </c>
      <c r="V33" s="54">
        <v>0</v>
      </c>
      <c r="W33" s="124">
        <v>0</v>
      </c>
      <c r="X33" s="52">
        <f>+Y33+AA33</f>
        <v>0</v>
      </c>
      <c r="Y33" s="54">
        <v>0</v>
      </c>
      <c r="Z33" s="54">
        <v>0</v>
      </c>
      <c r="AA33" s="124">
        <v>0</v>
      </c>
    </row>
    <row r="34" spans="1:250" s="14" customFormat="1" ht="15.75" customHeight="1" x14ac:dyDescent="0.2">
      <c r="A34" s="415"/>
      <c r="B34" s="393"/>
      <c r="C34" s="375"/>
      <c r="D34" s="351"/>
      <c r="E34" s="456"/>
      <c r="F34" s="408"/>
      <c r="G34" s="431"/>
      <c r="H34" s="399"/>
      <c r="I34" s="318"/>
      <c r="J34" s="318"/>
      <c r="K34" s="122" t="s">
        <v>18</v>
      </c>
      <c r="L34" s="112">
        <f>+M34+O34</f>
        <v>0</v>
      </c>
      <c r="M34" s="16">
        <v>0</v>
      </c>
      <c r="N34" s="12">
        <v>0</v>
      </c>
      <c r="O34" s="125">
        <v>0</v>
      </c>
      <c r="P34" s="53">
        <f>+Q34+S34</f>
        <v>0</v>
      </c>
      <c r="Q34" s="12">
        <v>0</v>
      </c>
      <c r="R34" s="12">
        <v>0</v>
      </c>
      <c r="S34" s="125">
        <v>0</v>
      </c>
      <c r="T34" s="112">
        <f>+U34+W34</f>
        <v>0</v>
      </c>
      <c r="U34" s="12">
        <v>0</v>
      </c>
      <c r="V34" s="12">
        <v>0</v>
      </c>
      <c r="W34" s="129">
        <v>0</v>
      </c>
      <c r="X34" s="119">
        <f>+Y34+AA34</f>
        <v>0</v>
      </c>
      <c r="Y34" s="12">
        <v>0</v>
      </c>
      <c r="Z34" s="12">
        <v>0</v>
      </c>
      <c r="AA34" s="129">
        <v>0</v>
      </c>
    </row>
    <row r="35" spans="1:250" s="14" customFormat="1" ht="15.75" customHeight="1" thickBot="1" x14ac:dyDescent="0.25">
      <c r="A35" s="415"/>
      <c r="B35" s="393"/>
      <c r="C35" s="375"/>
      <c r="D35" s="351"/>
      <c r="E35" s="456"/>
      <c r="F35" s="408"/>
      <c r="G35" s="431"/>
      <c r="H35" s="399"/>
      <c r="I35" s="318"/>
      <c r="J35" s="318"/>
      <c r="K35" s="123" t="s">
        <v>28</v>
      </c>
      <c r="L35" s="126">
        <f>M35+O35</f>
        <v>0</v>
      </c>
      <c r="M35" s="127">
        <v>0</v>
      </c>
      <c r="N35" s="127">
        <v>0</v>
      </c>
      <c r="O35" s="128">
        <v>0</v>
      </c>
      <c r="P35" s="113">
        <f>+Q35+S35</f>
        <v>0</v>
      </c>
      <c r="Q35" s="127">
        <v>0</v>
      </c>
      <c r="R35" s="127">
        <v>0</v>
      </c>
      <c r="S35" s="128">
        <v>0</v>
      </c>
      <c r="T35" s="126">
        <v>0</v>
      </c>
      <c r="U35" s="127">
        <v>0</v>
      </c>
      <c r="V35" s="127">
        <v>0</v>
      </c>
      <c r="W35" s="130">
        <v>0</v>
      </c>
      <c r="X35" s="53">
        <f>+Y35+AA35</f>
        <v>0</v>
      </c>
      <c r="Y35" s="17">
        <v>0</v>
      </c>
      <c r="Z35" s="17">
        <v>0</v>
      </c>
      <c r="AA35" s="131">
        <v>0</v>
      </c>
    </row>
    <row r="36" spans="1:250" s="14" customFormat="1" ht="15.75" customHeight="1" thickBot="1" x14ac:dyDescent="0.25">
      <c r="A36" s="414"/>
      <c r="B36" s="392"/>
      <c r="C36" s="376"/>
      <c r="D36" s="352"/>
      <c r="E36" s="457"/>
      <c r="F36" s="409"/>
      <c r="G36" s="432"/>
      <c r="H36" s="400"/>
      <c r="I36" s="319"/>
      <c r="J36" s="319"/>
      <c r="K36" s="49" t="s">
        <v>10</v>
      </c>
      <c r="L36" s="20">
        <f>SUM(L33:L35)</f>
        <v>0</v>
      </c>
      <c r="M36" s="6">
        <f>SUM(M33:M35)</f>
        <v>0</v>
      </c>
      <c r="N36" s="6">
        <v>0</v>
      </c>
      <c r="O36" s="21">
        <f>SUM(O33:O35)</f>
        <v>0</v>
      </c>
      <c r="P36" s="20">
        <f>SUM(P33:P35)</f>
        <v>0</v>
      </c>
      <c r="Q36" s="6">
        <f>SUM(Q33:Q35)</f>
        <v>0</v>
      </c>
      <c r="R36" s="6">
        <f>SUM(R33)</f>
        <v>0</v>
      </c>
      <c r="S36" s="21">
        <f>SUM(S33:S35)</f>
        <v>0</v>
      </c>
      <c r="T36" s="20">
        <f>SUM(T33:T35)</f>
        <v>0</v>
      </c>
      <c r="U36" s="5">
        <f>SUM(U33:U35)</f>
        <v>0</v>
      </c>
      <c r="V36" s="6">
        <f>SUM(V33:V35)</f>
        <v>0</v>
      </c>
      <c r="W36" s="21">
        <f>SUM(W33:W35)</f>
        <v>0</v>
      </c>
      <c r="X36" s="20">
        <f>SUM(X33)</f>
        <v>0</v>
      </c>
      <c r="Y36" s="6">
        <f>SUM(Y33)</f>
        <v>0</v>
      </c>
      <c r="Z36" s="6">
        <v>0</v>
      </c>
      <c r="AA36" s="21">
        <v>0</v>
      </c>
    </row>
    <row r="37" spans="1:250" s="24" customFormat="1" ht="21" customHeight="1" thickBot="1" x14ac:dyDescent="0.25">
      <c r="A37" s="167" t="s">
        <v>35</v>
      </c>
      <c r="B37" s="95" t="s">
        <v>12</v>
      </c>
      <c r="C37" s="96" t="s">
        <v>14</v>
      </c>
      <c r="D37" s="120"/>
      <c r="E37" s="428" t="s">
        <v>121</v>
      </c>
      <c r="F37" s="428"/>
      <c r="G37" s="428"/>
      <c r="H37" s="428"/>
      <c r="I37" s="428"/>
      <c r="J37" s="428"/>
      <c r="K37" s="429"/>
      <c r="L37" s="98">
        <f>SUM(L28+L36+L32)</f>
        <v>60</v>
      </c>
      <c r="M37" s="117">
        <f t="shared" ref="M37:AA37" si="4">SUM(M28+M36+M32)</f>
        <v>60</v>
      </c>
      <c r="N37" s="117">
        <f t="shared" si="4"/>
        <v>0</v>
      </c>
      <c r="O37" s="100">
        <f t="shared" si="4"/>
        <v>0</v>
      </c>
      <c r="P37" s="98">
        <f t="shared" si="4"/>
        <v>85</v>
      </c>
      <c r="Q37" s="117">
        <f t="shared" si="4"/>
        <v>85</v>
      </c>
      <c r="R37" s="117">
        <f t="shared" si="4"/>
        <v>0.4</v>
      </c>
      <c r="S37" s="100">
        <f t="shared" si="4"/>
        <v>0</v>
      </c>
      <c r="T37" s="98">
        <f t="shared" si="4"/>
        <v>85</v>
      </c>
      <c r="U37" s="99">
        <f t="shared" si="4"/>
        <v>85</v>
      </c>
      <c r="V37" s="117">
        <f t="shared" si="4"/>
        <v>0.4</v>
      </c>
      <c r="W37" s="100">
        <f t="shared" si="4"/>
        <v>0</v>
      </c>
      <c r="X37" s="7">
        <f t="shared" si="4"/>
        <v>85</v>
      </c>
      <c r="Y37" s="25">
        <f t="shared" si="4"/>
        <v>85</v>
      </c>
      <c r="Z37" s="25">
        <f t="shared" si="4"/>
        <v>0.4</v>
      </c>
      <c r="AA37" s="132">
        <f t="shared" si="4"/>
        <v>0</v>
      </c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250" s="27" customFormat="1" ht="21" customHeight="1" thickBot="1" x14ac:dyDescent="0.25">
      <c r="A38" s="168" t="s">
        <v>35</v>
      </c>
      <c r="B38" s="133" t="s">
        <v>12</v>
      </c>
      <c r="C38" s="134" t="s">
        <v>15</v>
      </c>
      <c r="D38" s="465" t="s">
        <v>36</v>
      </c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7"/>
      <c r="BE38" s="28"/>
    </row>
    <row r="39" spans="1:250" s="14" customFormat="1" ht="21" customHeight="1" x14ac:dyDescent="0.2">
      <c r="A39" s="419" t="s">
        <v>35</v>
      </c>
      <c r="B39" s="422" t="s">
        <v>12</v>
      </c>
      <c r="C39" s="425" t="s">
        <v>15</v>
      </c>
      <c r="D39" s="462" t="s">
        <v>12</v>
      </c>
      <c r="E39" s="344" t="s">
        <v>50</v>
      </c>
      <c r="F39" s="452" t="s">
        <v>128</v>
      </c>
      <c r="G39" s="347" t="s">
        <v>107</v>
      </c>
      <c r="H39" s="341" t="s">
        <v>20</v>
      </c>
      <c r="I39" s="314" t="s">
        <v>86</v>
      </c>
      <c r="J39" s="314" t="s">
        <v>129</v>
      </c>
      <c r="K39" s="135" t="s">
        <v>18</v>
      </c>
      <c r="L39" s="52">
        <f>+M39+O39</f>
        <v>50</v>
      </c>
      <c r="M39" s="214">
        <v>50</v>
      </c>
      <c r="N39" s="214">
        <v>0</v>
      </c>
      <c r="O39" s="215">
        <v>0</v>
      </c>
      <c r="P39" s="216">
        <f>+Q39+S39</f>
        <v>23</v>
      </c>
      <c r="Q39" s="214">
        <v>23</v>
      </c>
      <c r="R39" s="214">
        <v>0</v>
      </c>
      <c r="S39" s="215">
        <v>0</v>
      </c>
      <c r="T39" s="52">
        <f>+U39+W39</f>
        <v>25</v>
      </c>
      <c r="U39" s="214">
        <v>25</v>
      </c>
      <c r="V39" s="214">
        <v>0</v>
      </c>
      <c r="W39" s="215">
        <v>0</v>
      </c>
      <c r="X39" s="52">
        <f>+Y39+AA39</f>
        <v>27</v>
      </c>
      <c r="Y39" s="214">
        <v>27</v>
      </c>
      <c r="Z39" s="214">
        <v>0</v>
      </c>
      <c r="AA39" s="215">
        <v>0</v>
      </c>
    </row>
    <row r="40" spans="1:250" s="14" customFormat="1" ht="22.5" customHeight="1" thickBot="1" x14ac:dyDescent="0.25">
      <c r="A40" s="420"/>
      <c r="B40" s="423"/>
      <c r="C40" s="426"/>
      <c r="D40" s="463"/>
      <c r="E40" s="345"/>
      <c r="F40" s="453"/>
      <c r="G40" s="348"/>
      <c r="H40" s="342"/>
      <c r="I40" s="315"/>
      <c r="J40" s="315"/>
      <c r="K40" s="136" t="s">
        <v>27</v>
      </c>
      <c r="L40" s="53">
        <f>+M40+O40</f>
        <v>0</v>
      </c>
      <c r="M40" s="29">
        <v>0</v>
      </c>
      <c r="N40" s="29">
        <v>0</v>
      </c>
      <c r="O40" s="30">
        <v>0</v>
      </c>
      <c r="P40" s="141">
        <f>+Q40+S40</f>
        <v>0</v>
      </c>
      <c r="Q40" s="29">
        <v>0</v>
      </c>
      <c r="R40" s="29">
        <v>0</v>
      </c>
      <c r="S40" s="30">
        <v>0</v>
      </c>
      <c r="T40" s="53">
        <f>+U40+W40</f>
        <v>0</v>
      </c>
      <c r="U40" s="29">
        <v>0</v>
      </c>
      <c r="V40" s="29">
        <v>0</v>
      </c>
      <c r="W40" s="30">
        <v>0</v>
      </c>
      <c r="X40" s="141">
        <f>+Y40+AA40</f>
        <v>0</v>
      </c>
      <c r="Y40" s="29">
        <v>0</v>
      </c>
      <c r="Z40" s="29">
        <v>0</v>
      </c>
      <c r="AA40" s="30">
        <v>0</v>
      </c>
    </row>
    <row r="41" spans="1:250" s="14" customFormat="1" ht="21.75" customHeight="1" thickBot="1" x14ac:dyDescent="0.25">
      <c r="A41" s="421"/>
      <c r="B41" s="424"/>
      <c r="C41" s="427"/>
      <c r="D41" s="464"/>
      <c r="E41" s="346"/>
      <c r="F41" s="454"/>
      <c r="G41" s="349"/>
      <c r="H41" s="343"/>
      <c r="I41" s="316"/>
      <c r="J41" s="316"/>
      <c r="K41" s="49" t="s">
        <v>10</v>
      </c>
      <c r="L41" s="22">
        <f>SUM(L39:L40)</f>
        <v>50</v>
      </c>
      <c r="M41" s="31">
        <f>SUM(M39:M40)</f>
        <v>50</v>
      </c>
      <c r="N41" s="32">
        <v>0</v>
      </c>
      <c r="O41" s="33">
        <v>0</v>
      </c>
      <c r="P41" s="22">
        <f>SUM(P39:P40)</f>
        <v>23</v>
      </c>
      <c r="Q41" s="32">
        <f>SUM(Q39:Q40)</f>
        <v>23</v>
      </c>
      <c r="R41" s="32">
        <v>0</v>
      </c>
      <c r="S41" s="196">
        <v>0</v>
      </c>
      <c r="T41" s="20">
        <f>SUM(T39:T40)</f>
        <v>25</v>
      </c>
      <c r="U41" s="6">
        <f t="shared" ref="U41:AA41" si="5">SUM(U39:U40)</f>
        <v>25</v>
      </c>
      <c r="V41" s="6">
        <f t="shared" si="5"/>
        <v>0</v>
      </c>
      <c r="W41" s="91">
        <f t="shared" si="5"/>
        <v>0</v>
      </c>
      <c r="X41" s="20">
        <f t="shared" si="5"/>
        <v>27</v>
      </c>
      <c r="Y41" s="6">
        <f t="shared" si="5"/>
        <v>27</v>
      </c>
      <c r="Z41" s="6">
        <f t="shared" si="5"/>
        <v>0</v>
      </c>
      <c r="AA41" s="91">
        <f t="shared" si="5"/>
        <v>0</v>
      </c>
    </row>
    <row r="42" spans="1:250" s="14" customFormat="1" ht="16.5" customHeight="1" x14ac:dyDescent="0.2">
      <c r="A42" s="419" t="s">
        <v>35</v>
      </c>
      <c r="B42" s="422" t="s">
        <v>12</v>
      </c>
      <c r="C42" s="425" t="s">
        <v>15</v>
      </c>
      <c r="D42" s="462" t="s">
        <v>13</v>
      </c>
      <c r="E42" s="344" t="s">
        <v>49</v>
      </c>
      <c r="F42" s="452" t="s">
        <v>128</v>
      </c>
      <c r="G42" s="347" t="s">
        <v>108</v>
      </c>
      <c r="H42" s="341" t="s">
        <v>20</v>
      </c>
      <c r="I42" s="314" t="s">
        <v>86</v>
      </c>
      <c r="J42" s="314" t="s">
        <v>129</v>
      </c>
      <c r="K42" s="137" t="s">
        <v>18</v>
      </c>
      <c r="L42" s="52">
        <f>+M42+O42</f>
        <v>380</v>
      </c>
      <c r="M42" s="214">
        <v>380</v>
      </c>
      <c r="N42" s="214">
        <v>0</v>
      </c>
      <c r="O42" s="215">
        <v>0</v>
      </c>
      <c r="P42" s="217">
        <f>+Q42+S42</f>
        <v>706</v>
      </c>
      <c r="Q42" s="218">
        <v>706</v>
      </c>
      <c r="R42" s="218">
        <v>0</v>
      </c>
      <c r="S42" s="219">
        <v>0</v>
      </c>
      <c r="T42" s="220">
        <f>+U42+W42</f>
        <v>776</v>
      </c>
      <c r="U42" s="218">
        <v>776</v>
      </c>
      <c r="V42" s="218">
        <v>0</v>
      </c>
      <c r="W42" s="219">
        <v>0</v>
      </c>
      <c r="X42" s="220">
        <f>+Y42+AA42</f>
        <v>853</v>
      </c>
      <c r="Y42" s="218">
        <v>853</v>
      </c>
      <c r="Z42" s="218">
        <v>0</v>
      </c>
      <c r="AA42" s="219">
        <v>0</v>
      </c>
    </row>
    <row r="43" spans="1:250" s="24" customFormat="1" ht="15.75" customHeight="1" thickBot="1" x14ac:dyDescent="0.25">
      <c r="A43" s="420"/>
      <c r="B43" s="423"/>
      <c r="C43" s="426"/>
      <c r="D43" s="463"/>
      <c r="E43" s="345"/>
      <c r="F43" s="453"/>
      <c r="G43" s="348"/>
      <c r="H43" s="342"/>
      <c r="I43" s="315"/>
      <c r="J43" s="315"/>
      <c r="K43" s="136" t="s">
        <v>27</v>
      </c>
      <c r="L43" s="53">
        <f>+M43+O43</f>
        <v>0</v>
      </c>
      <c r="M43" s="29">
        <v>0</v>
      </c>
      <c r="N43" s="29">
        <v>0</v>
      </c>
      <c r="O43" s="30">
        <v>0</v>
      </c>
      <c r="P43" s="141">
        <f>+Q43+S43</f>
        <v>0</v>
      </c>
      <c r="Q43" s="29">
        <v>0</v>
      </c>
      <c r="R43" s="29">
        <v>0</v>
      </c>
      <c r="S43" s="30">
        <v>0</v>
      </c>
      <c r="T43" s="53">
        <f>+U43+W43</f>
        <v>0</v>
      </c>
      <c r="U43" s="29">
        <v>0</v>
      </c>
      <c r="V43" s="29">
        <v>0</v>
      </c>
      <c r="W43" s="30">
        <v>0</v>
      </c>
      <c r="X43" s="141">
        <f>+Y43+AA43</f>
        <v>0</v>
      </c>
      <c r="Y43" s="29">
        <v>0</v>
      </c>
      <c r="Z43" s="29">
        <v>0</v>
      </c>
      <c r="AA43" s="30">
        <v>0</v>
      </c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250" s="27" customFormat="1" ht="23.25" customHeight="1" thickBot="1" x14ac:dyDescent="0.25">
      <c r="A44" s="421"/>
      <c r="B44" s="424"/>
      <c r="C44" s="427"/>
      <c r="D44" s="464"/>
      <c r="E44" s="346"/>
      <c r="F44" s="454"/>
      <c r="G44" s="349"/>
      <c r="H44" s="343"/>
      <c r="I44" s="316"/>
      <c r="J44" s="316"/>
      <c r="K44" s="49" t="s">
        <v>10</v>
      </c>
      <c r="L44" s="22">
        <f>SUM(L42:L43)</f>
        <v>380</v>
      </c>
      <c r="M44" s="31">
        <f>SUM(M42:M43)</f>
        <v>380</v>
      </c>
      <c r="N44" s="32">
        <v>0</v>
      </c>
      <c r="O44" s="33">
        <v>0</v>
      </c>
      <c r="P44" s="22">
        <f>SUM(P42:P43)</f>
        <v>706</v>
      </c>
      <c r="Q44" s="32">
        <f>SUM(Q42:Q43)</f>
        <v>706</v>
      </c>
      <c r="R44" s="32">
        <v>0</v>
      </c>
      <c r="S44" s="196">
        <v>0</v>
      </c>
      <c r="T44" s="20">
        <f>SUM(T42:T43)</f>
        <v>776</v>
      </c>
      <c r="U44" s="6">
        <f t="shared" ref="U44:AA44" si="6">SUM(U42:U43)</f>
        <v>776</v>
      </c>
      <c r="V44" s="6">
        <f t="shared" si="6"/>
        <v>0</v>
      </c>
      <c r="W44" s="91">
        <f t="shared" si="6"/>
        <v>0</v>
      </c>
      <c r="X44" s="20">
        <f t="shared" si="6"/>
        <v>853</v>
      </c>
      <c r="Y44" s="6">
        <f t="shared" si="6"/>
        <v>853</v>
      </c>
      <c r="Z44" s="6">
        <f t="shared" si="6"/>
        <v>0</v>
      </c>
      <c r="AA44" s="91">
        <f t="shared" si="6"/>
        <v>0</v>
      </c>
      <c r="BE44" s="28"/>
    </row>
    <row r="45" spans="1:250" s="14" customFormat="1" ht="21.75" customHeight="1" x14ac:dyDescent="0.2">
      <c r="A45" s="419" t="s">
        <v>35</v>
      </c>
      <c r="B45" s="422" t="s">
        <v>12</v>
      </c>
      <c r="C45" s="425" t="s">
        <v>15</v>
      </c>
      <c r="D45" s="462" t="s">
        <v>14</v>
      </c>
      <c r="E45" s="344" t="s">
        <v>51</v>
      </c>
      <c r="F45" s="452" t="s">
        <v>128</v>
      </c>
      <c r="G45" s="347" t="s">
        <v>109</v>
      </c>
      <c r="H45" s="341" t="s">
        <v>20</v>
      </c>
      <c r="I45" s="314" t="s">
        <v>86</v>
      </c>
      <c r="J45" s="314" t="s">
        <v>129</v>
      </c>
      <c r="K45" s="137" t="s">
        <v>18</v>
      </c>
      <c r="L45" s="52">
        <f>+M45+O45</f>
        <v>640</v>
      </c>
      <c r="M45" s="214">
        <v>640</v>
      </c>
      <c r="N45" s="214">
        <v>0</v>
      </c>
      <c r="O45" s="215">
        <v>0</v>
      </c>
      <c r="P45" s="217">
        <f>+Q45+S45</f>
        <v>770</v>
      </c>
      <c r="Q45" s="218">
        <v>770</v>
      </c>
      <c r="R45" s="218">
        <v>0</v>
      </c>
      <c r="S45" s="219">
        <v>0</v>
      </c>
      <c r="T45" s="220">
        <f>+U45+W45</f>
        <v>847</v>
      </c>
      <c r="U45" s="218">
        <v>847</v>
      </c>
      <c r="V45" s="218">
        <v>0</v>
      </c>
      <c r="W45" s="219">
        <v>0</v>
      </c>
      <c r="X45" s="220">
        <f>+Y45+AA45</f>
        <v>931.7</v>
      </c>
      <c r="Y45" s="218">
        <v>931.7</v>
      </c>
      <c r="Z45" s="218">
        <v>0</v>
      </c>
      <c r="AA45" s="219">
        <v>0</v>
      </c>
    </row>
    <row r="46" spans="1:250" s="14" customFormat="1" ht="23.25" customHeight="1" thickBot="1" x14ac:dyDescent="0.25">
      <c r="A46" s="420"/>
      <c r="B46" s="423"/>
      <c r="C46" s="426"/>
      <c r="D46" s="463"/>
      <c r="E46" s="345"/>
      <c r="F46" s="453"/>
      <c r="G46" s="348"/>
      <c r="H46" s="342"/>
      <c r="I46" s="315"/>
      <c r="J46" s="315"/>
      <c r="K46" s="136" t="s">
        <v>27</v>
      </c>
      <c r="L46" s="53">
        <f>+M46+O46</f>
        <v>0</v>
      </c>
      <c r="M46" s="29">
        <v>0</v>
      </c>
      <c r="N46" s="29">
        <v>0</v>
      </c>
      <c r="O46" s="30">
        <v>0</v>
      </c>
      <c r="P46" s="141">
        <f>+Q46+S46</f>
        <v>0</v>
      </c>
      <c r="Q46" s="29">
        <v>0</v>
      </c>
      <c r="R46" s="29">
        <v>0</v>
      </c>
      <c r="S46" s="30">
        <v>0</v>
      </c>
      <c r="T46" s="53">
        <f>+U46+W46</f>
        <v>0</v>
      </c>
      <c r="U46" s="29">
        <v>0</v>
      </c>
      <c r="V46" s="29">
        <v>0</v>
      </c>
      <c r="W46" s="30">
        <v>0</v>
      </c>
      <c r="X46" s="141">
        <f>+Y46+AA46</f>
        <v>0</v>
      </c>
      <c r="Y46" s="29">
        <v>0</v>
      </c>
      <c r="Z46" s="29">
        <v>0</v>
      </c>
      <c r="AA46" s="30">
        <v>0</v>
      </c>
    </row>
    <row r="47" spans="1:250" s="14" customFormat="1" ht="27.75" customHeight="1" thickBot="1" x14ac:dyDescent="0.25">
      <c r="A47" s="421"/>
      <c r="B47" s="424"/>
      <c r="C47" s="427"/>
      <c r="D47" s="464"/>
      <c r="E47" s="346"/>
      <c r="F47" s="454"/>
      <c r="G47" s="349"/>
      <c r="H47" s="343"/>
      <c r="I47" s="316"/>
      <c r="J47" s="316"/>
      <c r="K47" s="49" t="s">
        <v>10</v>
      </c>
      <c r="L47" s="34">
        <f>SUM(L45:L46)</f>
        <v>640</v>
      </c>
      <c r="M47" s="35">
        <f>SUM(M45:M46)</f>
        <v>640</v>
      </c>
      <c r="N47" s="35">
        <f>SUM(N45:N46)</f>
        <v>0</v>
      </c>
      <c r="O47" s="33">
        <f>SUM(O45:O46)</f>
        <v>0</v>
      </c>
      <c r="P47" s="34">
        <f t="shared" ref="P47:AA47" si="7">SUM(P45:P46)</f>
        <v>770</v>
      </c>
      <c r="Q47" s="35">
        <f t="shared" si="7"/>
        <v>770</v>
      </c>
      <c r="R47" s="35">
        <f t="shared" si="7"/>
        <v>0</v>
      </c>
      <c r="S47" s="33">
        <f t="shared" si="7"/>
        <v>0</v>
      </c>
      <c r="T47" s="34">
        <f t="shared" si="7"/>
        <v>847</v>
      </c>
      <c r="U47" s="35">
        <f t="shared" si="7"/>
        <v>847</v>
      </c>
      <c r="V47" s="35">
        <f t="shared" si="7"/>
        <v>0</v>
      </c>
      <c r="W47" s="33">
        <f t="shared" si="7"/>
        <v>0</v>
      </c>
      <c r="X47" s="34">
        <f t="shared" si="7"/>
        <v>931.7</v>
      </c>
      <c r="Y47" s="35">
        <f t="shared" si="7"/>
        <v>931.7</v>
      </c>
      <c r="Z47" s="35">
        <f t="shared" si="7"/>
        <v>0</v>
      </c>
      <c r="AA47" s="33">
        <f t="shared" si="7"/>
        <v>0</v>
      </c>
    </row>
    <row r="48" spans="1:250" s="14" customFormat="1" ht="18.75" customHeight="1" thickBot="1" x14ac:dyDescent="0.25">
      <c r="A48" s="169" t="s">
        <v>35</v>
      </c>
      <c r="B48" s="133" t="s">
        <v>12</v>
      </c>
      <c r="C48" s="134" t="s">
        <v>15</v>
      </c>
      <c r="D48" s="332" t="s">
        <v>121</v>
      </c>
      <c r="E48" s="332"/>
      <c r="F48" s="332"/>
      <c r="G48" s="332"/>
      <c r="H48" s="333"/>
      <c r="I48" s="333"/>
      <c r="J48" s="333"/>
      <c r="K48" s="334"/>
      <c r="L48" s="138">
        <f>SUM(L41+L44+L47)</f>
        <v>1070</v>
      </c>
      <c r="M48" s="139">
        <f t="shared" ref="M48:AA48" si="8">SUM(M41+M44+M47)</f>
        <v>1070</v>
      </c>
      <c r="N48" s="139">
        <f t="shared" si="8"/>
        <v>0</v>
      </c>
      <c r="O48" s="140">
        <f t="shared" si="8"/>
        <v>0</v>
      </c>
      <c r="P48" s="138">
        <f>SUM(P41+P44+P47)</f>
        <v>1499</v>
      </c>
      <c r="Q48" s="139">
        <f>SUM(Q41+Q44+Q47)</f>
        <v>1499</v>
      </c>
      <c r="R48" s="139">
        <f>SUM(R41+R44+R47)</f>
        <v>0</v>
      </c>
      <c r="S48" s="140">
        <f>SUM(S41+S44+S47)</f>
        <v>0</v>
      </c>
      <c r="T48" s="138">
        <f>SUM(T41+T44+T47)</f>
        <v>1648</v>
      </c>
      <c r="U48" s="139">
        <f t="shared" si="8"/>
        <v>1648</v>
      </c>
      <c r="V48" s="139">
        <f t="shared" si="8"/>
        <v>0</v>
      </c>
      <c r="W48" s="140">
        <f t="shared" si="8"/>
        <v>0</v>
      </c>
      <c r="X48" s="138">
        <f t="shared" si="8"/>
        <v>1811.7</v>
      </c>
      <c r="Y48" s="139">
        <f t="shared" si="8"/>
        <v>1811.7</v>
      </c>
      <c r="Z48" s="139">
        <f t="shared" si="8"/>
        <v>0</v>
      </c>
      <c r="AA48" s="140">
        <f t="shared" si="8"/>
        <v>0</v>
      </c>
      <c r="AB48" s="502" t="s">
        <v>35</v>
      </c>
      <c r="AC48" s="26" t="s">
        <v>12</v>
      </c>
      <c r="AD48" s="36" t="s">
        <v>43</v>
      </c>
      <c r="AE48" s="37" t="s">
        <v>12</v>
      </c>
      <c r="AF48" s="503" t="s">
        <v>41</v>
      </c>
      <c r="AG48" s="38"/>
      <c r="AH48" s="505" t="s">
        <v>39</v>
      </c>
      <c r="AI48" s="500" t="s">
        <v>20</v>
      </c>
      <c r="AJ48" s="39" t="s">
        <v>42</v>
      </c>
      <c r="AK48" s="40" t="s">
        <v>18</v>
      </c>
      <c r="AL48" s="179">
        <f>+AM48+AO48</f>
        <v>0</v>
      </c>
      <c r="AM48" s="41">
        <v>0</v>
      </c>
      <c r="AN48" s="41">
        <v>0</v>
      </c>
      <c r="AO48" s="42">
        <v>0</v>
      </c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</row>
    <row r="49" spans="1:250" s="14" customFormat="1" ht="18" customHeight="1" thickBot="1" x14ac:dyDescent="0.25">
      <c r="A49" s="168" t="s">
        <v>35</v>
      </c>
      <c r="B49" s="133" t="s">
        <v>12</v>
      </c>
      <c r="C49" s="134" t="s">
        <v>16</v>
      </c>
      <c r="D49" s="465" t="s">
        <v>44</v>
      </c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466"/>
      <c r="Z49" s="466"/>
      <c r="AA49" s="467"/>
      <c r="AB49" s="502"/>
      <c r="AC49" s="43"/>
      <c r="AD49" s="181"/>
      <c r="AE49" s="180"/>
      <c r="AF49" s="503"/>
      <c r="AG49" s="38"/>
      <c r="AH49" s="505"/>
      <c r="AI49" s="500"/>
      <c r="AJ49" s="39"/>
      <c r="AK49" s="40" t="s">
        <v>37</v>
      </c>
      <c r="AL49" s="179">
        <f>+AM49+AO49</f>
        <v>0</v>
      </c>
      <c r="AM49" s="41">
        <v>0</v>
      </c>
      <c r="AN49" s="41">
        <v>0</v>
      </c>
      <c r="AO49" s="42">
        <v>0</v>
      </c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</row>
    <row r="50" spans="1:250" s="14" customFormat="1" ht="15.75" customHeight="1" x14ac:dyDescent="0.2">
      <c r="A50" s="419" t="s">
        <v>35</v>
      </c>
      <c r="B50" s="422" t="s">
        <v>12</v>
      </c>
      <c r="C50" s="425" t="s">
        <v>16</v>
      </c>
      <c r="D50" s="462" t="s">
        <v>12</v>
      </c>
      <c r="E50" s="344" t="s">
        <v>47</v>
      </c>
      <c r="F50" s="452" t="s">
        <v>128</v>
      </c>
      <c r="G50" s="474" t="s">
        <v>113</v>
      </c>
      <c r="H50" s="341" t="s">
        <v>20</v>
      </c>
      <c r="I50" s="471" t="s">
        <v>38</v>
      </c>
      <c r="J50" s="320" t="s">
        <v>132</v>
      </c>
      <c r="K50" s="142" t="s">
        <v>18</v>
      </c>
      <c r="L50" s="221">
        <f>+M50+O50</f>
        <v>349.1</v>
      </c>
      <c r="M50" s="214">
        <v>349.1</v>
      </c>
      <c r="N50" s="214">
        <v>0</v>
      </c>
      <c r="O50" s="215">
        <v>0</v>
      </c>
      <c r="P50" s="221">
        <f>+Q50+S50</f>
        <v>367</v>
      </c>
      <c r="Q50" s="214">
        <v>367</v>
      </c>
      <c r="R50" s="214">
        <v>0</v>
      </c>
      <c r="S50" s="215">
        <v>0</v>
      </c>
      <c r="T50" s="221">
        <f>+U50+W50</f>
        <v>421</v>
      </c>
      <c r="U50" s="214">
        <v>421</v>
      </c>
      <c r="V50" s="214">
        <v>0</v>
      </c>
      <c r="W50" s="215">
        <v>0</v>
      </c>
      <c r="X50" s="221">
        <f>+Y50+AA50</f>
        <v>475.4</v>
      </c>
      <c r="Y50" s="214">
        <v>475.4</v>
      </c>
      <c r="Z50" s="214">
        <v>0</v>
      </c>
      <c r="AA50" s="215">
        <v>0</v>
      </c>
      <c r="AB50" s="502"/>
      <c r="AC50" s="43"/>
      <c r="AD50" s="181"/>
      <c r="AE50" s="180"/>
      <c r="AF50" s="504"/>
      <c r="AG50" s="38"/>
      <c r="AH50" s="506"/>
      <c r="AI50" s="501"/>
      <c r="AJ50" s="39"/>
      <c r="AK50" s="44" t="s">
        <v>22</v>
      </c>
      <c r="AL50" s="45">
        <f>SUM(AL48:AL49)</f>
        <v>0</v>
      </c>
      <c r="AM50" s="46">
        <f>SUM(AM48:AM49)</f>
        <v>0</v>
      </c>
      <c r="AN50" s="46">
        <v>0</v>
      </c>
      <c r="AO50" s="47">
        <f>SUM(AO48:AO49)</f>
        <v>0</v>
      </c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</row>
    <row r="51" spans="1:250" s="24" customFormat="1" ht="15.75" customHeight="1" thickBot="1" x14ac:dyDescent="0.25">
      <c r="A51" s="420"/>
      <c r="B51" s="423"/>
      <c r="C51" s="426"/>
      <c r="D51" s="463"/>
      <c r="E51" s="345"/>
      <c r="F51" s="453"/>
      <c r="G51" s="475"/>
      <c r="H51" s="342"/>
      <c r="I51" s="472"/>
      <c r="J51" s="321"/>
      <c r="K51" s="143" t="s">
        <v>25</v>
      </c>
      <c r="L51" s="145">
        <f>+M51+O51</f>
        <v>0</v>
      </c>
      <c r="M51" s="29">
        <v>0</v>
      </c>
      <c r="N51" s="29">
        <v>0</v>
      </c>
      <c r="O51" s="30">
        <v>0</v>
      </c>
      <c r="P51" s="145">
        <f>+Q51+S51</f>
        <v>0</v>
      </c>
      <c r="Q51" s="29">
        <v>0</v>
      </c>
      <c r="R51" s="29">
        <v>0</v>
      </c>
      <c r="S51" s="30">
        <v>0</v>
      </c>
      <c r="T51" s="145">
        <f>+U51+W51</f>
        <v>0</v>
      </c>
      <c r="U51" s="29">
        <v>0</v>
      </c>
      <c r="V51" s="29">
        <v>0</v>
      </c>
      <c r="W51" s="30">
        <v>0</v>
      </c>
      <c r="X51" s="145">
        <f>+Y51+AA51</f>
        <v>0</v>
      </c>
      <c r="Y51" s="29">
        <v>0</v>
      </c>
      <c r="Z51" s="29">
        <v>0</v>
      </c>
      <c r="AA51" s="30">
        <v>0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</row>
    <row r="52" spans="1:250" s="24" customFormat="1" ht="30" customHeight="1" thickBot="1" x14ac:dyDescent="0.25">
      <c r="A52" s="421"/>
      <c r="B52" s="424"/>
      <c r="C52" s="427"/>
      <c r="D52" s="464"/>
      <c r="E52" s="346"/>
      <c r="F52" s="454"/>
      <c r="G52" s="476"/>
      <c r="H52" s="343"/>
      <c r="I52" s="473"/>
      <c r="J52" s="322"/>
      <c r="K52" s="19" t="s">
        <v>10</v>
      </c>
      <c r="L52" s="22">
        <f>SUM(L50:L51)</f>
        <v>349.1</v>
      </c>
      <c r="M52" s="32">
        <f>SUM(M50:M51)</f>
        <v>349.1</v>
      </c>
      <c r="N52" s="32">
        <f>SUM(N50:N51)</f>
        <v>0</v>
      </c>
      <c r="O52" s="33">
        <f>SUM(O50:O51)</f>
        <v>0</v>
      </c>
      <c r="P52" s="22">
        <f t="shared" ref="P52:AA52" si="9">SUM(P50:P51)</f>
        <v>367</v>
      </c>
      <c r="Q52" s="32">
        <f t="shared" si="9"/>
        <v>367</v>
      </c>
      <c r="R52" s="32">
        <f t="shared" si="9"/>
        <v>0</v>
      </c>
      <c r="S52" s="196">
        <f t="shared" si="9"/>
        <v>0</v>
      </c>
      <c r="T52" s="20">
        <f t="shared" si="9"/>
        <v>421</v>
      </c>
      <c r="U52" s="6">
        <f t="shared" si="9"/>
        <v>421</v>
      </c>
      <c r="V52" s="6">
        <f t="shared" si="9"/>
        <v>0</v>
      </c>
      <c r="W52" s="91">
        <f t="shared" si="9"/>
        <v>0</v>
      </c>
      <c r="X52" s="20">
        <f t="shared" si="9"/>
        <v>475.4</v>
      </c>
      <c r="Y52" s="6">
        <f t="shared" si="9"/>
        <v>475.4</v>
      </c>
      <c r="Z52" s="6">
        <f t="shared" si="9"/>
        <v>0</v>
      </c>
      <c r="AA52" s="91">
        <f t="shared" si="9"/>
        <v>0</v>
      </c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</row>
    <row r="53" spans="1:250" ht="15.75" customHeight="1" x14ac:dyDescent="0.2">
      <c r="A53" s="419" t="s">
        <v>35</v>
      </c>
      <c r="B53" s="422" t="s">
        <v>12</v>
      </c>
      <c r="C53" s="425" t="s">
        <v>16</v>
      </c>
      <c r="D53" s="462" t="s">
        <v>13</v>
      </c>
      <c r="E53" s="344" t="s">
        <v>48</v>
      </c>
      <c r="F53" s="452" t="s">
        <v>128</v>
      </c>
      <c r="G53" s="474" t="s">
        <v>110</v>
      </c>
      <c r="H53" s="341" t="s">
        <v>20</v>
      </c>
      <c r="I53" s="471" t="s">
        <v>38</v>
      </c>
      <c r="J53" s="323" t="s">
        <v>136</v>
      </c>
      <c r="K53" s="144" t="s">
        <v>18</v>
      </c>
      <c r="L53" s="222">
        <f>M53+O53</f>
        <v>2145.1999999999998</v>
      </c>
      <c r="M53" s="218">
        <v>2145.1999999999998</v>
      </c>
      <c r="N53" s="218">
        <v>886</v>
      </c>
      <c r="O53" s="219">
        <v>0</v>
      </c>
      <c r="P53" s="222">
        <f>+Q53+S53</f>
        <v>2542.6999999999998</v>
      </c>
      <c r="Q53" s="218">
        <v>2542.6999999999998</v>
      </c>
      <c r="R53" s="218">
        <v>1010.3</v>
      </c>
      <c r="S53" s="219">
        <v>0</v>
      </c>
      <c r="T53" s="222">
        <f>U53+W53</f>
        <v>2758.8</v>
      </c>
      <c r="U53" s="218">
        <v>2758.8</v>
      </c>
      <c r="V53" s="218">
        <v>1010.3</v>
      </c>
      <c r="W53" s="219">
        <v>0</v>
      </c>
      <c r="X53" s="222">
        <f>+Y53+AA53</f>
        <v>2974.5</v>
      </c>
      <c r="Y53" s="218">
        <v>2974.5</v>
      </c>
      <c r="Z53" s="218">
        <v>1010.3</v>
      </c>
      <c r="AA53" s="219">
        <v>0</v>
      </c>
    </row>
    <row r="54" spans="1:250" ht="15.75" customHeight="1" thickBot="1" x14ac:dyDescent="0.25">
      <c r="A54" s="420"/>
      <c r="B54" s="423"/>
      <c r="C54" s="426"/>
      <c r="D54" s="463"/>
      <c r="E54" s="345"/>
      <c r="F54" s="453"/>
      <c r="G54" s="475"/>
      <c r="H54" s="342"/>
      <c r="I54" s="472"/>
      <c r="J54" s="324"/>
      <c r="K54" s="143" t="s">
        <v>25</v>
      </c>
      <c r="L54" s="222">
        <f>M54+O54</f>
        <v>7.9</v>
      </c>
      <c r="M54" s="29">
        <v>7.9</v>
      </c>
      <c r="N54" s="29">
        <v>0</v>
      </c>
      <c r="O54" s="30">
        <v>0</v>
      </c>
      <c r="P54" s="145">
        <f>+Q54+S54</f>
        <v>10</v>
      </c>
      <c r="Q54" s="29">
        <v>10</v>
      </c>
      <c r="R54" s="29">
        <v>0</v>
      </c>
      <c r="S54" s="30">
        <v>0</v>
      </c>
      <c r="T54" s="145">
        <f>U54+W54</f>
        <v>11.7</v>
      </c>
      <c r="U54" s="29">
        <v>11.7</v>
      </c>
      <c r="V54" s="29">
        <v>0</v>
      </c>
      <c r="W54" s="30">
        <v>0</v>
      </c>
      <c r="X54" s="145">
        <f>+Y54+AA54</f>
        <v>12.7</v>
      </c>
      <c r="Y54" s="29">
        <v>12.7</v>
      </c>
      <c r="Z54" s="29">
        <v>0</v>
      </c>
      <c r="AA54" s="30">
        <v>0</v>
      </c>
    </row>
    <row r="55" spans="1:250" ht="25.5" customHeight="1" thickBot="1" x14ac:dyDescent="0.25">
      <c r="A55" s="421"/>
      <c r="B55" s="424"/>
      <c r="C55" s="427"/>
      <c r="D55" s="464"/>
      <c r="E55" s="346"/>
      <c r="F55" s="454"/>
      <c r="G55" s="476"/>
      <c r="H55" s="343"/>
      <c r="I55" s="473"/>
      <c r="J55" s="325"/>
      <c r="K55" s="19" t="s">
        <v>10</v>
      </c>
      <c r="L55" s="22">
        <f>SUM(L53:L54)</f>
        <v>2153.1</v>
      </c>
      <c r="M55" s="32">
        <f>SUM(M53:M54)</f>
        <v>2153.1</v>
      </c>
      <c r="N55" s="32">
        <f>SUM(N53:N54)</f>
        <v>886</v>
      </c>
      <c r="O55" s="33">
        <f>SUM(O53:O54)</f>
        <v>0</v>
      </c>
      <c r="P55" s="22">
        <f>SUM(P53:P54)</f>
        <v>2552.6999999999998</v>
      </c>
      <c r="Q55" s="32">
        <f t="shared" ref="Q55:AO55" si="10">SUM(Q53:Q54)</f>
        <v>2552.6999999999998</v>
      </c>
      <c r="R55" s="32">
        <f t="shared" si="10"/>
        <v>1010.3</v>
      </c>
      <c r="S55" s="196">
        <f t="shared" si="10"/>
        <v>0</v>
      </c>
      <c r="T55" s="20">
        <f t="shared" si="10"/>
        <v>2770.5</v>
      </c>
      <c r="U55" s="6">
        <f t="shared" si="10"/>
        <v>2770.5</v>
      </c>
      <c r="V55" s="6">
        <f t="shared" si="10"/>
        <v>1010.3</v>
      </c>
      <c r="W55" s="91">
        <f t="shared" si="10"/>
        <v>0</v>
      </c>
      <c r="X55" s="20">
        <f t="shared" si="10"/>
        <v>2987.2</v>
      </c>
      <c r="Y55" s="6">
        <f t="shared" si="10"/>
        <v>2987.2</v>
      </c>
      <c r="Z55" s="6">
        <f t="shared" si="10"/>
        <v>1010.3</v>
      </c>
      <c r="AA55" s="91">
        <f t="shared" si="10"/>
        <v>0</v>
      </c>
      <c r="AB55" s="198">
        <f t="shared" si="10"/>
        <v>0</v>
      </c>
      <c r="AC55" s="197">
        <f t="shared" si="10"/>
        <v>0</v>
      </c>
      <c r="AD55" s="197">
        <f t="shared" si="10"/>
        <v>0</v>
      </c>
      <c r="AE55" s="197">
        <f t="shared" si="10"/>
        <v>0</v>
      </c>
      <c r="AF55" s="197">
        <f t="shared" si="10"/>
        <v>0</v>
      </c>
      <c r="AG55" s="197">
        <f t="shared" si="10"/>
        <v>0</v>
      </c>
      <c r="AH55" s="197">
        <f t="shared" si="10"/>
        <v>0</v>
      </c>
      <c r="AI55" s="197">
        <f t="shared" si="10"/>
        <v>0</v>
      </c>
      <c r="AJ55" s="197">
        <f t="shared" si="10"/>
        <v>0</v>
      </c>
      <c r="AK55" s="197">
        <f t="shared" si="10"/>
        <v>0</v>
      </c>
      <c r="AL55" s="197">
        <f t="shared" si="10"/>
        <v>0</v>
      </c>
      <c r="AM55" s="197">
        <f t="shared" si="10"/>
        <v>0</v>
      </c>
      <c r="AN55" s="197">
        <f t="shared" si="10"/>
        <v>0</v>
      </c>
      <c r="AO55" s="197">
        <f t="shared" si="10"/>
        <v>0</v>
      </c>
    </row>
    <row r="56" spans="1:250" ht="18.75" customHeight="1" thickBot="1" x14ac:dyDescent="0.25">
      <c r="A56" s="170" t="s">
        <v>35</v>
      </c>
      <c r="B56" s="133" t="s">
        <v>12</v>
      </c>
      <c r="C56" s="134" t="s">
        <v>16</v>
      </c>
      <c r="D56" s="333" t="s">
        <v>121</v>
      </c>
      <c r="E56" s="333"/>
      <c r="F56" s="333"/>
      <c r="G56" s="333"/>
      <c r="H56" s="333"/>
      <c r="I56" s="333"/>
      <c r="J56" s="333"/>
      <c r="K56" s="334"/>
      <c r="L56" s="146">
        <f>SUM(L55+L52)</f>
        <v>2502.1999999999998</v>
      </c>
      <c r="M56" s="147">
        <f t="shared" ref="M56:S56" si="11">SUM(M55+M52)</f>
        <v>2502.1999999999998</v>
      </c>
      <c r="N56" s="147">
        <f t="shared" si="11"/>
        <v>886</v>
      </c>
      <c r="O56" s="148">
        <f t="shared" si="11"/>
        <v>0</v>
      </c>
      <c r="P56" s="146">
        <f t="shared" si="11"/>
        <v>2919.7</v>
      </c>
      <c r="Q56" s="147">
        <f t="shared" si="11"/>
        <v>2919.7</v>
      </c>
      <c r="R56" s="147">
        <f t="shared" si="11"/>
        <v>1010.3</v>
      </c>
      <c r="S56" s="148">
        <f t="shared" si="11"/>
        <v>0</v>
      </c>
      <c r="T56" s="203">
        <f>T55+T52</f>
        <v>3191.5</v>
      </c>
      <c r="U56" s="204">
        <f t="shared" ref="U56:AA56" si="12">U55+U52</f>
        <v>3191.5</v>
      </c>
      <c r="V56" s="204">
        <f t="shared" si="12"/>
        <v>1010.3</v>
      </c>
      <c r="W56" s="205">
        <f t="shared" si="12"/>
        <v>0</v>
      </c>
      <c r="X56" s="203">
        <f t="shared" si="12"/>
        <v>3462.6</v>
      </c>
      <c r="Y56" s="204">
        <f t="shared" si="12"/>
        <v>3462.6</v>
      </c>
      <c r="Z56" s="204">
        <f t="shared" si="12"/>
        <v>1010.3</v>
      </c>
      <c r="AA56" s="205">
        <f t="shared" si="12"/>
        <v>0</v>
      </c>
    </row>
    <row r="57" spans="1:250" ht="18.75" customHeight="1" thickBot="1" x14ac:dyDescent="0.25">
      <c r="A57" s="168" t="s">
        <v>35</v>
      </c>
      <c r="B57" s="133" t="s">
        <v>12</v>
      </c>
      <c r="C57" s="134" t="s">
        <v>17</v>
      </c>
      <c r="D57" s="465" t="s">
        <v>45</v>
      </c>
      <c r="E57" s="466"/>
      <c r="F57" s="466"/>
      <c r="G57" s="466"/>
      <c r="H57" s="466"/>
      <c r="I57" s="466"/>
      <c r="J57" s="466"/>
      <c r="K57" s="466"/>
      <c r="L57" s="466"/>
      <c r="M57" s="466"/>
      <c r="N57" s="466"/>
      <c r="O57" s="466"/>
      <c r="P57" s="466"/>
      <c r="Q57" s="466"/>
      <c r="R57" s="466"/>
      <c r="S57" s="466"/>
      <c r="T57" s="466"/>
      <c r="U57" s="466"/>
      <c r="V57" s="466"/>
      <c r="W57" s="466"/>
      <c r="X57" s="466"/>
      <c r="Y57" s="466"/>
      <c r="Z57" s="466"/>
      <c r="AA57" s="467"/>
    </row>
    <row r="58" spans="1:250" ht="15.75" customHeight="1" x14ac:dyDescent="0.2">
      <c r="A58" s="419" t="s">
        <v>35</v>
      </c>
      <c r="B58" s="477" t="s">
        <v>12</v>
      </c>
      <c r="C58" s="492" t="s">
        <v>17</v>
      </c>
      <c r="D58" s="338" t="s">
        <v>12</v>
      </c>
      <c r="E58" s="480" t="s">
        <v>79</v>
      </c>
      <c r="F58" s="335" t="s">
        <v>128</v>
      </c>
      <c r="G58" s="483" t="s">
        <v>112</v>
      </c>
      <c r="H58" s="486" t="s">
        <v>20</v>
      </c>
      <c r="I58" s="489" t="s">
        <v>127</v>
      </c>
      <c r="J58" s="326" t="s">
        <v>137</v>
      </c>
      <c r="K58" s="149" t="s">
        <v>27</v>
      </c>
      <c r="L58" s="223">
        <f>+M58+O58</f>
        <v>154.19999999999999</v>
      </c>
      <c r="M58" s="224">
        <v>154.19999999999999</v>
      </c>
      <c r="N58" s="224">
        <v>23</v>
      </c>
      <c r="O58" s="225">
        <v>0</v>
      </c>
      <c r="P58" s="226">
        <f>+Q58+S58</f>
        <v>114.3</v>
      </c>
      <c r="Q58" s="224">
        <v>114.3</v>
      </c>
      <c r="R58" s="224">
        <v>89.8</v>
      </c>
      <c r="S58" s="225">
        <v>0</v>
      </c>
      <c r="T58" s="223">
        <f>U58+W58</f>
        <v>114.3</v>
      </c>
      <c r="U58" s="224">
        <v>114.3</v>
      </c>
      <c r="V58" s="224">
        <v>89.8</v>
      </c>
      <c r="W58" s="225">
        <v>0</v>
      </c>
      <c r="X58" s="223">
        <f>+Y58+AA58</f>
        <v>114.3</v>
      </c>
      <c r="Y58" s="224">
        <v>114.3</v>
      </c>
      <c r="Z58" s="224">
        <v>89.8</v>
      </c>
      <c r="AA58" s="225">
        <v>0</v>
      </c>
    </row>
    <row r="59" spans="1:250" ht="15.75" customHeight="1" thickBot="1" x14ac:dyDescent="0.25">
      <c r="A59" s="420"/>
      <c r="B59" s="478"/>
      <c r="C59" s="493"/>
      <c r="D59" s="339"/>
      <c r="E59" s="481"/>
      <c r="F59" s="336"/>
      <c r="G59" s="484"/>
      <c r="H59" s="487"/>
      <c r="I59" s="490"/>
      <c r="J59" s="327"/>
      <c r="K59" s="150" t="s">
        <v>28</v>
      </c>
      <c r="L59" s="151">
        <f>+M59+O59</f>
        <v>0</v>
      </c>
      <c r="M59" s="50">
        <v>0</v>
      </c>
      <c r="N59" s="50">
        <v>0</v>
      </c>
      <c r="O59" s="152">
        <v>0</v>
      </c>
      <c r="P59" s="151">
        <f>+Q59+S59</f>
        <v>0</v>
      </c>
      <c r="Q59" s="50">
        <v>0</v>
      </c>
      <c r="R59" s="50">
        <v>0</v>
      </c>
      <c r="S59" s="152">
        <v>0</v>
      </c>
      <c r="T59" s="151">
        <f>+U59+W59</f>
        <v>0</v>
      </c>
      <c r="U59" s="50">
        <v>0</v>
      </c>
      <c r="V59" s="50">
        <v>0</v>
      </c>
      <c r="W59" s="152">
        <v>0</v>
      </c>
      <c r="X59" s="151">
        <f>+Y59+AA59</f>
        <v>0</v>
      </c>
      <c r="Y59" s="50">
        <v>0</v>
      </c>
      <c r="Z59" s="50">
        <v>0</v>
      </c>
      <c r="AA59" s="152">
        <v>0</v>
      </c>
    </row>
    <row r="60" spans="1:250" ht="29.25" customHeight="1" thickBot="1" x14ac:dyDescent="0.25">
      <c r="A60" s="421"/>
      <c r="B60" s="479"/>
      <c r="C60" s="494"/>
      <c r="D60" s="340"/>
      <c r="E60" s="482"/>
      <c r="F60" s="337"/>
      <c r="G60" s="485"/>
      <c r="H60" s="488"/>
      <c r="I60" s="491"/>
      <c r="J60" s="328"/>
      <c r="K60" s="49" t="s">
        <v>10</v>
      </c>
      <c r="L60" s="34">
        <f>SUM(L58:L59)</f>
        <v>154.19999999999999</v>
      </c>
      <c r="M60" s="32">
        <f>SUM(M58:M59)</f>
        <v>154.19999999999999</v>
      </c>
      <c r="N60" s="32">
        <f>SUM(N58:N59)</f>
        <v>23</v>
      </c>
      <c r="O60" s="33">
        <f>SUM(O58:O59)</f>
        <v>0</v>
      </c>
      <c r="P60" s="22">
        <f t="shared" ref="P60:AA60" si="13">SUM(P58:P59)</f>
        <v>114.3</v>
      </c>
      <c r="Q60" s="32">
        <f t="shared" si="13"/>
        <v>114.3</v>
      </c>
      <c r="R60" s="32">
        <f t="shared" si="13"/>
        <v>89.8</v>
      </c>
      <c r="S60" s="196">
        <f t="shared" si="13"/>
        <v>0</v>
      </c>
      <c r="T60" s="20">
        <f t="shared" si="13"/>
        <v>114.3</v>
      </c>
      <c r="U60" s="6">
        <f t="shared" si="13"/>
        <v>114.3</v>
      </c>
      <c r="V60" s="6">
        <f t="shared" si="13"/>
        <v>89.8</v>
      </c>
      <c r="W60" s="91">
        <f t="shared" si="13"/>
        <v>0</v>
      </c>
      <c r="X60" s="20">
        <f t="shared" si="13"/>
        <v>114.3</v>
      </c>
      <c r="Y60" s="6">
        <f t="shared" si="13"/>
        <v>114.3</v>
      </c>
      <c r="Z60" s="6">
        <f t="shared" si="13"/>
        <v>89.8</v>
      </c>
      <c r="AA60" s="91">
        <f t="shared" si="13"/>
        <v>0</v>
      </c>
    </row>
    <row r="61" spans="1:250" ht="20.25" customHeight="1" thickBot="1" x14ac:dyDescent="0.25">
      <c r="A61" s="168" t="s">
        <v>35</v>
      </c>
      <c r="B61" s="133" t="s">
        <v>12</v>
      </c>
      <c r="C61" s="178" t="s">
        <v>17</v>
      </c>
      <c r="D61" s="394" t="s">
        <v>121</v>
      </c>
      <c r="E61" s="394"/>
      <c r="F61" s="394"/>
      <c r="G61" s="394"/>
      <c r="H61" s="394"/>
      <c r="I61" s="394"/>
      <c r="J61" s="394"/>
      <c r="K61" s="395"/>
      <c r="L61" s="74">
        <f>L60</f>
        <v>154.19999999999999</v>
      </c>
      <c r="M61" s="75">
        <f t="shared" ref="M61:AA61" si="14">M60</f>
        <v>154.19999999999999</v>
      </c>
      <c r="N61" s="75">
        <f t="shared" si="14"/>
        <v>23</v>
      </c>
      <c r="O61" s="76">
        <f t="shared" si="14"/>
        <v>0</v>
      </c>
      <c r="P61" s="74">
        <f t="shared" si="14"/>
        <v>114.3</v>
      </c>
      <c r="Q61" s="75">
        <f t="shared" si="14"/>
        <v>114.3</v>
      </c>
      <c r="R61" s="75">
        <f t="shared" si="14"/>
        <v>89.8</v>
      </c>
      <c r="S61" s="76">
        <f t="shared" si="14"/>
        <v>0</v>
      </c>
      <c r="T61" s="200">
        <f t="shared" si="14"/>
        <v>114.3</v>
      </c>
      <c r="U61" s="201">
        <f t="shared" si="14"/>
        <v>114.3</v>
      </c>
      <c r="V61" s="201">
        <f t="shared" si="14"/>
        <v>89.8</v>
      </c>
      <c r="W61" s="202">
        <f t="shared" si="14"/>
        <v>0</v>
      </c>
      <c r="X61" s="200">
        <f t="shared" si="14"/>
        <v>114.3</v>
      </c>
      <c r="Y61" s="201">
        <f t="shared" si="14"/>
        <v>114.3</v>
      </c>
      <c r="Z61" s="201">
        <f t="shared" si="14"/>
        <v>89.8</v>
      </c>
      <c r="AA61" s="202">
        <f t="shared" si="14"/>
        <v>0</v>
      </c>
    </row>
    <row r="62" spans="1:250" ht="21" customHeight="1" thickBot="1" x14ac:dyDescent="0.25">
      <c r="A62" s="191" t="s">
        <v>35</v>
      </c>
      <c r="B62" s="153" t="s">
        <v>12</v>
      </c>
      <c r="C62" s="184" t="s">
        <v>35</v>
      </c>
      <c r="D62" s="510" t="s">
        <v>40</v>
      </c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1"/>
      <c r="T62" s="511"/>
      <c r="U62" s="511"/>
      <c r="V62" s="511"/>
      <c r="W62" s="511"/>
      <c r="X62" s="511"/>
      <c r="Y62" s="511"/>
      <c r="Z62" s="511"/>
      <c r="AA62" s="512"/>
    </row>
    <row r="63" spans="1:250" ht="23.25" customHeight="1" x14ac:dyDescent="0.2">
      <c r="A63" s="419" t="s">
        <v>35</v>
      </c>
      <c r="B63" s="422" t="s">
        <v>12</v>
      </c>
      <c r="C63" s="425" t="s">
        <v>35</v>
      </c>
      <c r="D63" s="462" t="s">
        <v>12</v>
      </c>
      <c r="E63" s="497" t="s">
        <v>56</v>
      </c>
      <c r="F63" s="495" t="s">
        <v>128</v>
      </c>
      <c r="G63" s="474" t="s">
        <v>23</v>
      </c>
      <c r="H63" s="341" t="s">
        <v>20</v>
      </c>
      <c r="I63" s="314" t="s">
        <v>104</v>
      </c>
      <c r="J63" s="314" t="s">
        <v>133</v>
      </c>
      <c r="K63" s="155" t="s">
        <v>18</v>
      </c>
      <c r="L63" s="223">
        <f>+M63+O63</f>
        <v>350.5</v>
      </c>
      <c r="M63" s="227">
        <v>0</v>
      </c>
      <c r="N63" s="224">
        <v>0</v>
      </c>
      <c r="O63" s="225">
        <v>350.5</v>
      </c>
      <c r="P63" s="226">
        <f>Q63+S63</f>
        <v>200</v>
      </c>
      <c r="Q63" s="228">
        <v>0</v>
      </c>
      <c r="R63" s="229">
        <v>0</v>
      </c>
      <c r="S63" s="225">
        <v>200</v>
      </c>
      <c r="T63" s="52">
        <f>+U63+W63</f>
        <v>200</v>
      </c>
      <c r="U63" s="64">
        <v>0</v>
      </c>
      <c r="V63" s="214">
        <v>0</v>
      </c>
      <c r="W63" s="215">
        <v>200</v>
      </c>
      <c r="X63" s="52">
        <f>+Y63+AA63</f>
        <v>200</v>
      </c>
      <c r="Y63" s="214">
        <v>0</v>
      </c>
      <c r="Z63" s="214">
        <v>0</v>
      </c>
      <c r="AA63" s="215">
        <v>200</v>
      </c>
    </row>
    <row r="64" spans="1:250" ht="24" customHeight="1" thickBot="1" x14ac:dyDescent="0.25">
      <c r="A64" s="420"/>
      <c r="B64" s="423"/>
      <c r="C64" s="426"/>
      <c r="D64" s="463"/>
      <c r="E64" s="498"/>
      <c r="F64" s="496"/>
      <c r="G64" s="475"/>
      <c r="H64" s="342"/>
      <c r="I64" s="315"/>
      <c r="J64" s="315"/>
      <c r="K64" s="143" t="s">
        <v>27</v>
      </c>
      <c r="L64" s="53">
        <f>+M64+O64</f>
        <v>0</v>
      </c>
      <c r="M64" s="230">
        <v>0</v>
      </c>
      <c r="N64" s="231">
        <v>0</v>
      </c>
      <c r="O64" s="30">
        <v>0</v>
      </c>
      <c r="P64" s="141">
        <f>+Q64+S64</f>
        <v>2.9</v>
      </c>
      <c r="Q64" s="65">
        <v>2.9</v>
      </c>
      <c r="R64" s="231">
        <v>0</v>
      </c>
      <c r="S64" s="30">
        <v>0</v>
      </c>
      <c r="T64" s="53">
        <f>+U64+W64</f>
        <v>2.9</v>
      </c>
      <c r="U64" s="230">
        <v>2.9</v>
      </c>
      <c r="V64" s="231">
        <v>0</v>
      </c>
      <c r="W64" s="30">
        <v>0</v>
      </c>
      <c r="X64" s="53">
        <f>+Y64+AA64</f>
        <v>2.9</v>
      </c>
      <c r="Y64" s="29">
        <v>2.9</v>
      </c>
      <c r="Z64" s="29">
        <v>0</v>
      </c>
      <c r="AA64" s="30">
        <v>0</v>
      </c>
    </row>
    <row r="65" spans="1:27" ht="29.25" customHeight="1" thickBot="1" x14ac:dyDescent="0.25">
      <c r="A65" s="420"/>
      <c r="B65" s="423"/>
      <c r="C65" s="426"/>
      <c r="D65" s="463"/>
      <c r="E65" s="499"/>
      <c r="F65" s="496"/>
      <c r="G65" s="517"/>
      <c r="H65" s="513"/>
      <c r="I65" s="315"/>
      <c r="J65" s="316"/>
      <c r="K65" s="19" t="s">
        <v>10</v>
      </c>
      <c r="L65" s="34">
        <f t="shared" ref="L65:AA65" si="15">SUM(L63:L64)</f>
        <v>350.5</v>
      </c>
      <c r="M65" s="51">
        <f t="shared" si="15"/>
        <v>0</v>
      </c>
      <c r="N65" s="31">
        <f t="shared" si="15"/>
        <v>0</v>
      </c>
      <c r="O65" s="33">
        <f t="shared" si="15"/>
        <v>350.5</v>
      </c>
      <c r="P65" s="34">
        <f t="shared" si="15"/>
        <v>202.9</v>
      </c>
      <c r="Q65" s="51">
        <f t="shared" si="15"/>
        <v>2.9</v>
      </c>
      <c r="R65" s="31">
        <f t="shared" si="15"/>
        <v>0</v>
      </c>
      <c r="S65" s="196">
        <f t="shared" si="15"/>
        <v>200</v>
      </c>
      <c r="T65" s="20">
        <f t="shared" si="15"/>
        <v>202.9</v>
      </c>
      <c r="U65" s="6">
        <f t="shared" si="15"/>
        <v>2.9</v>
      </c>
      <c r="V65" s="6">
        <f t="shared" si="15"/>
        <v>0</v>
      </c>
      <c r="W65" s="91">
        <f t="shared" si="15"/>
        <v>200</v>
      </c>
      <c r="X65" s="20">
        <f t="shared" si="15"/>
        <v>202.9</v>
      </c>
      <c r="Y65" s="6">
        <f t="shared" si="15"/>
        <v>2.9</v>
      </c>
      <c r="Z65" s="6">
        <f t="shared" si="15"/>
        <v>0</v>
      </c>
      <c r="AA65" s="91">
        <f t="shared" si="15"/>
        <v>200</v>
      </c>
    </row>
    <row r="66" spans="1:27" ht="19.5" customHeight="1" x14ac:dyDescent="0.2">
      <c r="A66" s="419" t="s">
        <v>35</v>
      </c>
      <c r="B66" s="422" t="s">
        <v>12</v>
      </c>
      <c r="C66" s="425" t="s">
        <v>35</v>
      </c>
      <c r="D66" s="462" t="s">
        <v>13</v>
      </c>
      <c r="E66" s="344" t="s">
        <v>46</v>
      </c>
      <c r="F66" s="452" t="s">
        <v>128</v>
      </c>
      <c r="G66" s="514" t="s">
        <v>111</v>
      </c>
      <c r="H66" s="341" t="s">
        <v>20</v>
      </c>
      <c r="I66" s="314" t="s">
        <v>42</v>
      </c>
      <c r="J66" s="329" t="s">
        <v>134</v>
      </c>
      <c r="K66" s="144" t="s">
        <v>18</v>
      </c>
      <c r="L66" s="220">
        <f>+M66+O66</f>
        <v>199.2</v>
      </c>
      <c r="M66" s="232">
        <v>199.2</v>
      </c>
      <c r="N66" s="233">
        <v>40</v>
      </c>
      <c r="O66" s="219">
        <v>0</v>
      </c>
      <c r="P66" s="217">
        <f>+Q66+S66</f>
        <v>320.60000000000002</v>
      </c>
      <c r="Q66" s="234">
        <v>320.60000000000002</v>
      </c>
      <c r="R66" s="233">
        <v>40</v>
      </c>
      <c r="S66" s="219">
        <v>0</v>
      </c>
      <c r="T66" s="220">
        <f>+U66+W66</f>
        <v>140</v>
      </c>
      <c r="U66" s="232">
        <v>140</v>
      </c>
      <c r="V66" s="233">
        <v>40</v>
      </c>
      <c r="W66" s="219">
        <v>0</v>
      </c>
      <c r="X66" s="220">
        <f>+Y66+AA66</f>
        <v>145</v>
      </c>
      <c r="Y66" s="218">
        <v>145</v>
      </c>
      <c r="Z66" s="218">
        <v>40</v>
      </c>
      <c r="AA66" s="219">
        <v>0</v>
      </c>
    </row>
    <row r="67" spans="1:27" ht="15.75" customHeight="1" thickBot="1" x14ac:dyDescent="0.25">
      <c r="A67" s="420"/>
      <c r="B67" s="423"/>
      <c r="C67" s="426"/>
      <c r="D67" s="463"/>
      <c r="E67" s="345"/>
      <c r="F67" s="453"/>
      <c r="G67" s="515"/>
      <c r="H67" s="342"/>
      <c r="I67" s="315"/>
      <c r="J67" s="330"/>
      <c r="K67" s="143" t="s">
        <v>27</v>
      </c>
      <c r="L67" s="53">
        <f>+M67+O67</f>
        <v>29</v>
      </c>
      <c r="M67" s="65">
        <v>29</v>
      </c>
      <c r="N67" s="231">
        <v>0.6</v>
      </c>
      <c r="O67" s="30">
        <v>0</v>
      </c>
      <c r="P67" s="141">
        <f>+Q67+S67</f>
        <v>29</v>
      </c>
      <c r="Q67" s="65">
        <v>29</v>
      </c>
      <c r="R67" s="231">
        <v>0.6</v>
      </c>
      <c r="S67" s="30">
        <v>0</v>
      </c>
      <c r="T67" s="53">
        <f>+U67+W67</f>
        <v>29</v>
      </c>
      <c r="U67" s="65">
        <v>29</v>
      </c>
      <c r="V67" s="231">
        <v>0.6</v>
      </c>
      <c r="W67" s="30">
        <v>0</v>
      </c>
      <c r="X67" s="53">
        <f>+Y67+AA67</f>
        <v>29</v>
      </c>
      <c r="Y67" s="29">
        <v>29</v>
      </c>
      <c r="Z67" s="29">
        <v>0.6</v>
      </c>
      <c r="AA67" s="30">
        <v>0</v>
      </c>
    </row>
    <row r="68" spans="1:27" ht="23.25" customHeight="1" thickBot="1" x14ac:dyDescent="0.25">
      <c r="A68" s="421"/>
      <c r="B68" s="424"/>
      <c r="C68" s="427"/>
      <c r="D68" s="464"/>
      <c r="E68" s="346"/>
      <c r="F68" s="454"/>
      <c r="G68" s="516"/>
      <c r="H68" s="343"/>
      <c r="I68" s="316"/>
      <c r="J68" s="331"/>
      <c r="K68" s="19" t="s">
        <v>10</v>
      </c>
      <c r="L68" s="22">
        <f t="shared" ref="L68:Q68" si="16">SUM(L66:L67)</f>
        <v>228.2</v>
      </c>
      <c r="M68" s="51">
        <f t="shared" si="16"/>
        <v>228.2</v>
      </c>
      <c r="N68" s="18">
        <f t="shared" si="16"/>
        <v>40.6</v>
      </c>
      <c r="O68" s="33">
        <f t="shared" si="16"/>
        <v>0</v>
      </c>
      <c r="P68" s="22">
        <f t="shared" si="16"/>
        <v>349.6</v>
      </c>
      <c r="Q68" s="51">
        <f t="shared" si="16"/>
        <v>349.6</v>
      </c>
      <c r="R68" s="18">
        <f t="shared" ref="R68:AA68" si="17">SUM(R66:R67)</f>
        <v>40.6</v>
      </c>
      <c r="S68" s="196">
        <f t="shared" si="17"/>
        <v>0</v>
      </c>
      <c r="T68" s="20">
        <f t="shared" si="17"/>
        <v>169</v>
      </c>
      <c r="U68" s="6">
        <f t="shared" si="17"/>
        <v>169</v>
      </c>
      <c r="V68" s="6">
        <f t="shared" si="17"/>
        <v>40.6</v>
      </c>
      <c r="W68" s="91">
        <f t="shared" si="17"/>
        <v>0</v>
      </c>
      <c r="X68" s="20">
        <f t="shared" si="17"/>
        <v>174</v>
      </c>
      <c r="Y68" s="6">
        <f t="shared" si="17"/>
        <v>174</v>
      </c>
      <c r="Z68" s="6">
        <f t="shared" si="17"/>
        <v>40.6</v>
      </c>
      <c r="AA68" s="91">
        <f t="shared" si="17"/>
        <v>0</v>
      </c>
    </row>
    <row r="69" spans="1:27" ht="15.75" customHeight="1" x14ac:dyDescent="0.2">
      <c r="A69" s="419" t="s">
        <v>35</v>
      </c>
      <c r="B69" s="422" t="s">
        <v>12</v>
      </c>
      <c r="C69" s="425" t="s">
        <v>35</v>
      </c>
      <c r="D69" s="462" t="s">
        <v>14</v>
      </c>
      <c r="E69" s="344" t="s">
        <v>52</v>
      </c>
      <c r="F69" s="452" t="s">
        <v>128</v>
      </c>
      <c r="G69" s="474" t="s">
        <v>110</v>
      </c>
      <c r="H69" s="341" t="s">
        <v>20</v>
      </c>
      <c r="I69" s="314" t="s">
        <v>81</v>
      </c>
      <c r="J69" s="314" t="s">
        <v>135</v>
      </c>
      <c r="K69" s="144" t="s">
        <v>18</v>
      </c>
      <c r="L69" s="52">
        <f>+M69+O69</f>
        <v>1121.0999999999999</v>
      </c>
      <c r="M69" s="16">
        <v>1121.0999999999999</v>
      </c>
      <c r="N69" s="235">
        <v>74.099999999999994</v>
      </c>
      <c r="O69" s="236">
        <v>0</v>
      </c>
      <c r="P69" s="217">
        <f>+Q69+S69</f>
        <v>1420</v>
      </c>
      <c r="Q69" s="234">
        <v>1420</v>
      </c>
      <c r="R69" s="233">
        <v>118</v>
      </c>
      <c r="S69" s="219">
        <v>0</v>
      </c>
      <c r="T69" s="220">
        <f>+U69+W69</f>
        <v>1420</v>
      </c>
      <c r="U69" s="16">
        <v>1420</v>
      </c>
      <c r="V69" s="237">
        <v>118</v>
      </c>
      <c r="W69" s="236">
        <v>0</v>
      </c>
      <c r="X69" s="220">
        <f>+Y69+AA69</f>
        <v>1420</v>
      </c>
      <c r="Y69" s="218">
        <v>1420</v>
      </c>
      <c r="Z69" s="218">
        <v>118</v>
      </c>
      <c r="AA69" s="219">
        <v>0</v>
      </c>
    </row>
    <row r="70" spans="1:27" ht="15.75" customHeight="1" thickBot="1" x14ac:dyDescent="0.25">
      <c r="A70" s="420"/>
      <c r="B70" s="423"/>
      <c r="C70" s="426"/>
      <c r="D70" s="463"/>
      <c r="E70" s="345"/>
      <c r="F70" s="453"/>
      <c r="G70" s="475"/>
      <c r="H70" s="342"/>
      <c r="I70" s="315"/>
      <c r="J70" s="315"/>
      <c r="K70" s="143" t="s">
        <v>27</v>
      </c>
      <c r="L70" s="53">
        <f>+M70+O70</f>
        <v>0</v>
      </c>
      <c r="M70" s="66">
        <v>0</v>
      </c>
      <c r="N70" s="67">
        <v>0</v>
      </c>
      <c r="O70" s="154">
        <v>0</v>
      </c>
      <c r="P70" s="141">
        <f>+Q70+S70</f>
        <v>0</v>
      </c>
      <c r="Q70" s="65">
        <v>0</v>
      </c>
      <c r="R70" s="67">
        <v>0</v>
      </c>
      <c r="S70" s="154">
        <v>0</v>
      </c>
      <c r="T70" s="53">
        <f>+U70+W70</f>
        <v>0</v>
      </c>
      <c r="U70" s="66">
        <v>0</v>
      </c>
      <c r="V70" s="67">
        <v>0</v>
      </c>
      <c r="W70" s="154">
        <v>0</v>
      </c>
      <c r="X70" s="53">
        <f>+Y70+AA70</f>
        <v>0</v>
      </c>
      <c r="Y70" s="66">
        <v>0</v>
      </c>
      <c r="Z70" s="67">
        <v>0</v>
      </c>
      <c r="AA70" s="154">
        <v>0</v>
      </c>
    </row>
    <row r="71" spans="1:27" ht="24" customHeight="1" thickBot="1" x14ac:dyDescent="0.25">
      <c r="A71" s="421"/>
      <c r="B71" s="424"/>
      <c r="C71" s="427"/>
      <c r="D71" s="464"/>
      <c r="E71" s="346"/>
      <c r="F71" s="454"/>
      <c r="G71" s="476"/>
      <c r="H71" s="343"/>
      <c r="I71" s="316"/>
      <c r="J71" s="316"/>
      <c r="K71" s="19" t="s">
        <v>10</v>
      </c>
      <c r="L71" s="157">
        <f t="shared" ref="L71:Q71" si="18">SUM(L69:L70)</f>
        <v>1121.0999999999999</v>
      </c>
      <c r="M71" s="158">
        <f t="shared" si="18"/>
        <v>1121.0999999999999</v>
      </c>
      <c r="N71" s="159">
        <f t="shared" si="18"/>
        <v>74.099999999999994</v>
      </c>
      <c r="O71" s="160">
        <f t="shared" si="18"/>
        <v>0</v>
      </c>
      <c r="P71" s="157">
        <f t="shared" si="18"/>
        <v>1420</v>
      </c>
      <c r="Q71" s="158">
        <f t="shared" si="18"/>
        <v>1420</v>
      </c>
      <c r="R71" s="159">
        <f t="shared" ref="R71:AA71" si="19">SUM(R69:R70)</f>
        <v>118</v>
      </c>
      <c r="S71" s="199">
        <f t="shared" si="19"/>
        <v>0</v>
      </c>
      <c r="T71" s="20">
        <f t="shared" si="19"/>
        <v>1420</v>
      </c>
      <c r="U71" s="6">
        <f t="shared" si="19"/>
        <v>1420</v>
      </c>
      <c r="V71" s="6">
        <f t="shared" si="19"/>
        <v>118</v>
      </c>
      <c r="W71" s="91">
        <f t="shared" si="19"/>
        <v>0</v>
      </c>
      <c r="X71" s="20">
        <f t="shared" si="19"/>
        <v>1420</v>
      </c>
      <c r="Y71" s="6">
        <f t="shared" si="19"/>
        <v>1420</v>
      </c>
      <c r="Z71" s="6">
        <f t="shared" si="19"/>
        <v>118</v>
      </c>
      <c r="AA71" s="91">
        <f t="shared" si="19"/>
        <v>0</v>
      </c>
    </row>
    <row r="72" spans="1:27" ht="20.25" customHeight="1" thickBot="1" x14ac:dyDescent="0.25">
      <c r="A72" s="168" t="s">
        <v>35</v>
      </c>
      <c r="B72" s="177" t="s">
        <v>12</v>
      </c>
      <c r="C72" s="96" t="s">
        <v>35</v>
      </c>
      <c r="D72" s="394" t="s">
        <v>121</v>
      </c>
      <c r="E72" s="394"/>
      <c r="F72" s="394"/>
      <c r="G72" s="394"/>
      <c r="H72" s="394"/>
      <c r="I72" s="394"/>
      <c r="J72" s="394"/>
      <c r="K72" s="395"/>
      <c r="L72" s="74">
        <f t="shared" ref="L72:AA72" si="20">SUM(L65+L68+L71)</f>
        <v>1699.8</v>
      </c>
      <c r="M72" s="75">
        <f t="shared" si="20"/>
        <v>1349.3</v>
      </c>
      <c r="N72" s="75">
        <f t="shared" si="20"/>
        <v>114.69999999999999</v>
      </c>
      <c r="O72" s="76">
        <f t="shared" si="20"/>
        <v>350.5</v>
      </c>
      <c r="P72" s="74">
        <f t="shared" si="20"/>
        <v>1972.5</v>
      </c>
      <c r="Q72" s="75">
        <f t="shared" si="20"/>
        <v>1772.5</v>
      </c>
      <c r="R72" s="75">
        <f t="shared" si="20"/>
        <v>158.6</v>
      </c>
      <c r="S72" s="76">
        <f t="shared" si="20"/>
        <v>200</v>
      </c>
      <c r="T72" s="200">
        <f t="shared" si="20"/>
        <v>1791.9</v>
      </c>
      <c r="U72" s="201">
        <f t="shared" si="20"/>
        <v>1591.9</v>
      </c>
      <c r="V72" s="201">
        <f t="shared" si="20"/>
        <v>158.6</v>
      </c>
      <c r="W72" s="202">
        <f t="shared" si="20"/>
        <v>200</v>
      </c>
      <c r="X72" s="200">
        <f t="shared" si="20"/>
        <v>1796.9</v>
      </c>
      <c r="Y72" s="201">
        <f t="shared" si="20"/>
        <v>1596.9</v>
      </c>
      <c r="Z72" s="201">
        <f t="shared" si="20"/>
        <v>158.6</v>
      </c>
      <c r="AA72" s="202">
        <f t="shared" si="20"/>
        <v>200</v>
      </c>
    </row>
    <row r="73" spans="1:27" ht="21" customHeight="1" thickBot="1" x14ac:dyDescent="0.25">
      <c r="A73" s="169" t="s">
        <v>35</v>
      </c>
      <c r="B73" s="176" t="s">
        <v>12</v>
      </c>
      <c r="C73" s="396" t="s">
        <v>122</v>
      </c>
      <c r="D73" s="396"/>
      <c r="E73" s="396"/>
      <c r="F73" s="396"/>
      <c r="G73" s="396"/>
      <c r="H73" s="396"/>
      <c r="I73" s="396"/>
      <c r="J73" s="396"/>
      <c r="K73" s="397"/>
      <c r="L73" s="161">
        <f t="shared" ref="L73:AA73" si="21">SUM(L17,L23,L37,L48,L56,L61,L72)</f>
        <v>5537.2</v>
      </c>
      <c r="M73" s="162">
        <f t="shared" si="21"/>
        <v>5186.7</v>
      </c>
      <c r="N73" s="162">
        <f t="shared" si="21"/>
        <v>1023.7</v>
      </c>
      <c r="O73" s="163">
        <f t="shared" si="21"/>
        <v>350.5</v>
      </c>
      <c r="P73" s="161">
        <f t="shared" si="21"/>
        <v>6710.5</v>
      </c>
      <c r="Q73" s="164">
        <f t="shared" si="21"/>
        <v>6510.5</v>
      </c>
      <c r="R73" s="162">
        <f t="shared" si="21"/>
        <v>1259.0999999999999</v>
      </c>
      <c r="S73" s="163">
        <f t="shared" si="21"/>
        <v>200</v>
      </c>
      <c r="T73" s="161">
        <f t="shared" si="21"/>
        <v>6930.7000000000007</v>
      </c>
      <c r="U73" s="164">
        <f t="shared" si="21"/>
        <v>6730.7000000000007</v>
      </c>
      <c r="V73" s="162">
        <f t="shared" si="21"/>
        <v>1259.0999999999999</v>
      </c>
      <c r="W73" s="163">
        <f t="shared" si="21"/>
        <v>200</v>
      </c>
      <c r="X73" s="165">
        <f t="shared" si="21"/>
        <v>7350.5</v>
      </c>
      <c r="Y73" s="164">
        <f t="shared" si="21"/>
        <v>7150.5</v>
      </c>
      <c r="Z73" s="162">
        <f t="shared" si="21"/>
        <v>1259.0999999999999</v>
      </c>
      <c r="AA73" s="163">
        <f t="shared" si="21"/>
        <v>200</v>
      </c>
    </row>
    <row r="74" spans="1:27" ht="21.75" customHeight="1" thickBot="1" x14ac:dyDescent="0.25">
      <c r="A74" s="507" t="s">
        <v>157</v>
      </c>
      <c r="B74" s="508"/>
      <c r="C74" s="508"/>
      <c r="D74" s="508"/>
      <c r="E74" s="508"/>
      <c r="F74" s="508"/>
      <c r="G74" s="508"/>
      <c r="H74" s="508"/>
      <c r="I74" s="508"/>
      <c r="J74" s="508"/>
      <c r="K74" s="509"/>
      <c r="L74" s="171">
        <f t="shared" ref="L74:AA74" si="22">SUM(L72,L61,L56,L48,L37,L23,L17)</f>
        <v>5537.2</v>
      </c>
      <c r="M74" s="172">
        <f t="shared" si="22"/>
        <v>5186.7</v>
      </c>
      <c r="N74" s="172">
        <f t="shared" si="22"/>
        <v>1023.7</v>
      </c>
      <c r="O74" s="173">
        <f t="shared" si="22"/>
        <v>350.5</v>
      </c>
      <c r="P74" s="174">
        <f t="shared" si="22"/>
        <v>6710.5</v>
      </c>
      <c r="Q74" s="175">
        <f t="shared" si="22"/>
        <v>6510.5</v>
      </c>
      <c r="R74" s="175">
        <f t="shared" si="22"/>
        <v>1259.0999999999999</v>
      </c>
      <c r="S74" s="173">
        <f t="shared" si="22"/>
        <v>200</v>
      </c>
      <c r="T74" s="174">
        <f t="shared" si="22"/>
        <v>6930.7</v>
      </c>
      <c r="U74" s="175">
        <f t="shared" si="22"/>
        <v>6730.7</v>
      </c>
      <c r="V74" s="175">
        <f t="shared" si="22"/>
        <v>1259.0999999999999</v>
      </c>
      <c r="W74" s="173">
        <f t="shared" si="22"/>
        <v>200</v>
      </c>
      <c r="X74" s="174">
        <f t="shared" si="22"/>
        <v>7350.5</v>
      </c>
      <c r="Y74" s="175">
        <f t="shared" si="22"/>
        <v>7150.5</v>
      </c>
      <c r="Z74" s="175">
        <f t="shared" si="22"/>
        <v>1259.0999999999999</v>
      </c>
      <c r="AA74" s="173">
        <f t="shared" si="22"/>
        <v>200</v>
      </c>
    </row>
    <row r="75" spans="1:27" ht="17.25" customHeight="1" x14ac:dyDescent="0.2">
      <c r="A75" s="313" t="s">
        <v>126</v>
      </c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</row>
    <row r="76" spans="1:27" x14ac:dyDescent="0.2">
      <c r="I76" s="14"/>
      <c r="J76" s="14"/>
      <c r="K76" s="1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x14ac:dyDescent="0.2">
      <c r="I77" s="14"/>
      <c r="J77" s="14"/>
      <c r="K77" s="1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x14ac:dyDescent="0.2">
      <c r="I78" s="14"/>
      <c r="J78" s="14"/>
      <c r="K78" s="1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x14ac:dyDescent="0.2">
      <c r="I79" s="14"/>
      <c r="J79" s="14"/>
      <c r="K79" s="1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x14ac:dyDescent="0.2">
      <c r="I80" s="14"/>
      <c r="J80" s="14"/>
      <c r="K80" s="1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9:27" x14ac:dyDescent="0.2">
      <c r="I81" s="14"/>
      <c r="J81" s="14"/>
      <c r="K81" s="1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9:27" x14ac:dyDescent="0.2"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</sheetData>
  <mergeCells count="198">
    <mergeCell ref="AI48:AI50"/>
    <mergeCell ref="G50:G52"/>
    <mergeCell ref="H50:H52"/>
    <mergeCell ref="I50:I52"/>
    <mergeCell ref="D49:AA49"/>
    <mergeCell ref="AB48:AB50"/>
    <mergeCell ref="AF48:AF50"/>
    <mergeCell ref="AH48:AH50"/>
    <mergeCell ref="A74:K74"/>
    <mergeCell ref="D62:AA62"/>
    <mergeCell ref="D57:AA57"/>
    <mergeCell ref="H63:H65"/>
    <mergeCell ref="I69:I71"/>
    <mergeCell ref="F69:F71"/>
    <mergeCell ref="D69:D71"/>
    <mergeCell ref="F66:F68"/>
    <mergeCell ref="A69:A71"/>
    <mergeCell ref="E69:E71"/>
    <mergeCell ref="G69:G71"/>
    <mergeCell ref="H69:H71"/>
    <mergeCell ref="G66:G68"/>
    <mergeCell ref="G63:G65"/>
    <mergeCell ref="B63:B65"/>
    <mergeCell ref="C63:C65"/>
    <mergeCell ref="D63:D65"/>
    <mergeCell ref="I63:I65"/>
    <mergeCell ref="F63:F65"/>
    <mergeCell ref="C69:C71"/>
    <mergeCell ref="B69:B71"/>
    <mergeCell ref="E66:E68"/>
    <mergeCell ref="A63:A65"/>
    <mergeCell ref="A66:A68"/>
    <mergeCell ref="E63:E65"/>
    <mergeCell ref="B66:B68"/>
    <mergeCell ref="C66:C68"/>
    <mergeCell ref="D66:D68"/>
    <mergeCell ref="A58:A60"/>
    <mergeCell ref="B50:B52"/>
    <mergeCell ref="C50:C52"/>
    <mergeCell ref="D50:D52"/>
    <mergeCell ref="F50:F52"/>
    <mergeCell ref="F53:F55"/>
    <mergeCell ref="D53:D55"/>
    <mergeCell ref="I53:I55"/>
    <mergeCell ref="H53:H55"/>
    <mergeCell ref="C53:C55"/>
    <mergeCell ref="B53:B55"/>
    <mergeCell ref="A50:A52"/>
    <mergeCell ref="E50:E52"/>
    <mergeCell ref="A53:A55"/>
    <mergeCell ref="E53:E55"/>
    <mergeCell ref="G53:G55"/>
    <mergeCell ref="B58:B60"/>
    <mergeCell ref="E58:E60"/>
    <mergeCell ref="G58:G60"/>
    <mergeCell ref="H58:H60"/>
    <mergeCell ref="I58:I60"/>
    <mergeCell ref="C58:C60"/>
    <mergeCell ref="A45:A47"/>
    <mergeCell ref="E45:E47"/>
    <mergeCell ref="F33:F36"/>
    <mergeCell ref="G45:G47"/>
    <mergeCell ref="E42:E44"/>
    <mergeCell ref="F39:F41"/>
    <mergeCell ref="G42:G44"/>
    <mergeCell ref="B45:B47"/>
    <mergeCell ref="A25:A28"/>
    <mergeCell ref="F25:F28"/>
    <mergeCell ref="A29:A32"/>
    <mergeCell ref="A33:A36"/>
    <mergeCell ref="C33:C36"/>
    <mergeCell ref="B33:B36"/>
    <mergeCell ref="C29:C32"/>
    <mergeCell ref="C45:C47"/>
    <mergeCell ref="D45:D47"/>
    <mergeCell ref="F45:F47"/>
    <mergeCell ref="D25:D28"/>
    <mergeCell ref="B25:B28"/>
    <mergeCell ref="A42:A44"/>
    <mergeCell ref="D42:D44"/>
    <mergeCell ref="C42:C44"/>
    <mergeCell ref="B42:B44"/>
    <mergeCell ref="I39:I41"/>
    <mergeCell ref="I42:I44"/>
    <mergeCell ref="I8:I10"/>
    <mergeCell ref="I15:I16"/>
    <mergeCell ref="I19:I22"/>
    <mergeCell ref="E19:E22"/>
    <mergeCell ref="G19:G22"/>
    <mergeCell ref="H19:H22"/>
    <mergeCell ref="E8:E10"/>
    <mergeCell ref="F42:F44"/>
    <mergeCell ref="H33:H36"/>
    <mergeCell ref="E33:E36"/>
    <mergeCell ref="E29:E32"/>
    <mergeCell ref="D24:AA24"/>
    <mergeCell ref="D18:AA18"/>
    <mergeCell ref="F15:F16"/>
    <mergeCell ref="H15:H16"/>
    <mergeCell ref="G15:G16"/>
    <mergeCell ref="D39:D41"/>
    <mergeCell ref="D38:AA38"/>
    <mergeCell ref="K8:K10"/>
    <mergeCell ref="L8:O8"/>
    <mergeCell ref="G8:G10"/>
    <mergeCell ref="AA9:AA10"/>
    <mergeCell ref="A5:AA5"/>
    <mergeCell ref="A7:AA7"/>
    <mergeCell ref="W9:W10"/>
    <mergeCell ref="D8:D10"/>
    <mergeCell ref="C8:C10"/>
    <mergeCell ref="X8:AA8"/>
    <mergeCell ref="Y9:Z9"/>
    <mergeCell ref="S9:S10"/>
    <mergeCell ref="T9:T10"/>
    <mergeCell ref="I29:I32"/>
    <mergeCell ref="E37:K37"/>
    <mergeCell ref="I33:I36"/>
    <mergeCell ref="D29:D32"/>
    <mergeCell ref="F29:F32"/>
    <mergeCell ref="G29:G32"/>
    <mergeCell ref="I25:I28"/>
    <mergeCell ref="G25:G28"/>
    <mergeCell ref="H25:H28"/>
    <mergeCell ref="E25:E28"/>
    <mergeCell ref="G33:G36"/>
    <mergeCell ref="B19:B22"/>
    <mergeCell ref="C19:C22"/>
    <mergeCell ref="D19:D22"/>
    <mergeCell ref="D72:K72"/>
    <mergeCell ref="C73:K73"/>
    <mergeCell ref="D61:K61"/>
    <mergeCell ref="H29:H32"/>
    <mergeCell ref="Q9:R9"/>
    <mergeCell ref="A12:AA12"/>
    <mergeCell ref="C13:AA13"/>
    <mergeCell ref="F19:F22"/>
    <mergeCell ref="E15:E16"/>
    <mergeCell ref="M9:N9"/>
    <mergeCell ref="O9:O10"/>
    <mergeCell ref="A15:A16"/>
    <mergeCell ref="C15:C16"/>
    <mergeCell ref="D15:D16"/>
    <mergeCell ref="H8:H10"/>
    <mergeCell ref="A19:A22"/>
    <mergeCell ref="A8:A10"/>
    <mergeCell ref="A39:A41"/>
    <mergeCell ref="B39:B41"/>
    <mergeCell ref="C39:C41"/>
    <mergeCell ref="B29:B32"/>
    <mergeCell ref="U1:AA1"/>
    <mergeCell ref="U2:AA2"/>
    <mergeCell ref="U3:AA3"/>
    <mergeCell ref="J8:J10"/>
    <mergeCell ref="J15:J16"/>
    <mergeCell ref="J19:J22"/>
    <mergeCell ref="J25:J28"/>
    <mergeCell ref="J29:J32"/>
    <mergeCell ref="D14:AA14"/>
    <mergeCell ref="D17:K17"/>
    <mergeCell ref="D23:K23"/>
    <mergeCell ref="L9:L10"/>
    <mergeCell ref="A11:AA11"/>
    <mergeCell ref="C25:C28"/>
    <mergeCell ref="A4:AA4"/>
    <mergeCell ref="A6:AA6"/>
    <mergeCell ref="B8:B10"/>
    <mergeCell ref="U9:V9"/>
    <mergeCell ref="F8:F10"/>
    <mergeCell ref="P8:S8"/>
    <mergeCell ref="P9:P10"/>
    <mergeCell ref="X9:X10"/>
    <mergeCell ref="T8:W8"/>
    <mergeCell ref="B15:B16"/>
    <mergeCell ref="A75:AA75"/>
    <mergeCell ref="J69:J71"/>
    <mergeCell ref="J33:J36"/>
    <mergeCell ref="J39:J41"/>
    <mergeCell ref="J42:J44"/>
    <mergeCell ref="J45:J47"/>
    <mergeCell ref="J50:J52"/>
    <mergeCell ref="J53:J55"/>
    <mergeCell ref="J58:J60"/>
    <mergeCell ref="J63:J65"/>
    <mergeCell ref="J66:J68"/>
    <mergeCell ref="D48:K48"/>
    <mergeCell ref="D56:K56"/>
    <mergeCell ref="F58:F60"/>
    <mergeCell ref="D58:D60"/>
    <mergeCell ref="H45:H47"/>
    <mergeCell ref="I66:I68"/>
    <mergeCell ref="H66:H68"/>
    <mergeCell ref="I45:I47"/>
    <mergeCell ref="E39:E41"/>
    <mergeCell ref="G39:G41"/>
    <mergeCell ref="H39:H41"/>
    <mergeCell ref="H42:H44"/>
    <mergeCell ref="D33:D36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9" scale="70" fitToHeight="0" orientation="landscape" r:id="rId1"/>
  <headerFooter alignWithMargins="0"/>
  <rowBreaks count="2" manualBreakCount="2">
    <brk id="32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A2" sqref="A2:U2"/>
    </sheetView>
  </sheetViews>
  <sheetFormatPr defaultRowHeight="12.75" x14ac:dyDescent="0.2"/>
  <cols>
    <col min="1" max="1" width="3.28515625" style="14" customWidth="1"/>
    <col min="2" max="2" width="2.85546875" style="14" customWidth="1"/>
    <col min="3" max="3" width="10.85546875" style="14" customWidth="1"/>
    <col min="4" max="4" width="13.28515625" style="14" customWidth="1"/>
    <col min="5" max="5" width="5.5703125" style="14" customWidth="1"/>
    <col min="6" max="6" width="7.28515625" style="14" customWidth="1"/>
    <col min="7" max="7" width="7.42578125" style="14" customWidth="1"/>
    <col min="8" max="9" width="6.5703125" style="14" customWidth="1"/>
    <col min="10" max="10" width="7.28515625" style="14" customWidth="1"/>
    <col min="11" max="11" width="7.42578125" style="14" customWidth="1"/>
    <col min="12" max="12" width="6.7109375" style="14" customWidth="1"/>
    <col min="13" max="13" width="7.140625" style="14" customWidth="1"/>
    <col min="14" max="14" width="6.42578125" style="14" customWidth="1"/>
    <col min="15" max="15" width="7" style="14" customWidth="1"/>
    <col min="16" max="16" width="6.5703125" style="14" customWidth="1"/>
    <col min="17" max="17" width="6.7109375" style="14" customWidth="1"/>
    <col min="18" max="18" width="7.140625" style="14" customWidth="1"/>
    <col min="19" max="19" width="7.42578125" style="14" customWidth="1"/>
    <col min="20" max="20" width="7.28515625" style="14" customWidth="1"/>
    <col min="21" max="21" width="6.85546875" style="14" customWidth="1"/>
    <col min="22" max="16384" width="9.140625" style="14"/>
  </cols>
  <sheetData>
    <row r="1" spans="1:21" ht="12.75" customHeight="1" x14ac:dyDescent="0.2">
      <c r="A1" s="56" t="s">
        <v>125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3.5" thickBot="1" x14ac:dyDescent="0.25">
      <c r="A2" s="536" t="s">
        <v>85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</row>
    <row r="3" spans="1:21" ht="21.75" customHeight="1" x14ac:dyDescent="0.2">
      <c r="A3" s="529" t="s">
        <v>62</v>
      </c>
      <c r="B3" s="523" t="s">
        <v>63</v>
      </c>
      <c r="C3" s="523" t="s">
        <v>64</v>
      </c>
      <c r="D3" s="523" t="s">
        <v>6</v>
      </c>
      <c r="E3" s="526" t="s">
        <v>7</v>
      </c>
      <c r="F3" s="537" t="s">
        <v>116</v>
      </c>
      <c r="G3" s="538"/>
      <c r="H3" s="538"/>
      <c r="I3" s="539"/>
      <c r="J3" s="537" t="s">
        <v>117</v>
      </c>
      <c r="K3" s="538"/>
      <c r="L3" s="538"/>
      <c r="M3" s="539"/>
      <c r="N3" s="540" t="s">
        <v>118</v>
      </c>
      <c r="O3" s="541"/>
      <c r="P3" s="541"/>
      <c r="Q3" s="542"/>
      <c r="R3" s="540" t="s">
        <v>119</v>
      </c>
      <c r="S3" s="541"/>
      <c r="T3" s="541"/>
      <c r="U3" s="542"/>
    </row>
    <row r="4" spans="1:21" x14ac:dyDescent="0.2">
      <c r="A4" s="530"/>
      <c r="B4" s="524"/>
      <c r="C4" s="524"/>
      <c r="D4" s="524"/>
      <c r="E4" s="527"/>
      <c r="F4" s="543" t="s">
        <v>10</v>
      </c>
      <c r="G4" s="534" t="s">
        <v>11</v>
      </c>
      <c r="H4" s="535"/>
      <c r="I4" s="518" t="s">
        <v>80</v>
      </c>
      <c r="J4" s="532" t="s">
        <v>10</v>
      </c>
      <c r="K4" s="534" t="s">
        <v>11</v>
      </c>
      <c r="L4" s="535"/>
      <c r="M4" s="518" t="s">
        <v>80</v>
      </c>
      <c r="N4" s="532" t="s">
        <v>10</v>
      </c>
      <c r="O4" s="534" t="s">
        <v>11</v>
      </c>
      <c r="P4" s="535"/>
      <c r="Q4" s="518" t="s">
        <v>80</v>
      </c>
      <c r="R4" s="532" t="s">
        <v>10</v>
      </c>
      <c r="S4" s="534" t="s">
        <v>11</v>
      </c>
      <c r="T4" s="535"/>
      <c r="U4" s="518" t="s">
        <v>80</v>
      </c>
    </row>
    <row r="5" spans="1:21" ht="117.75" customHeight="1" thickBot="1" x14ac:dyDescent="0.25">
      <c r="A5" s="531"/>
      <c r="B5" s="525"/>
      <c r="C5" s="525"/>
      <c r="D5" s="525"/>
      <c r="E5" s="528"/>
      <c r="F5" s="531"/>
      <c r="G5" s="86" t="s">
        <v>10</v>
      </c>
      <c r="H5" s="87" t="s">
        <v>65</v>
      </c>
      <c r="I5" s="519"/>
      <c r="J5" s="533"/>
      <c r="K5" s="86" t="s">
        <v>10</v>
      </c>
      <c r="L5" s="87" t="s">
        <v>65</v>
      </c>
      <c r="M5" s="519"/>
      <c r="N5" s="533"/>
      <c r="O5" s="86" t="s">
        <v>10</v>
      </c>
      <c r="P5" s="87" t="s">
        <v>65</v>
      </c>
      <c r="Q5" s="519"/>
      <c r="R5" s="533"/>
      <c r="S5" s="86" t="s">
        <v>10</v>
      </c>
      <c r="T5" s="87" t="s">
        <v>65</v>
      </c>
      <c r="U5" s="519"/>
    </row>
    <row r="6" spans="1:21" ht="179.25" customHeight="1" thickBot="1" x14ac:dyDescent="0.25">
      <c r="A6" s="57">
        <v>7</v>
      </c>
      <c r="B6" s="58">
        <v>7</v>
      </c>
      <c r="C6" s="59" t="s">
        <v>78</v>
      </c>
      <c r="D6" s="60" t="s">
        <v>105</v>
      </c>
      <c r="E6" s="88">
        <v>188723322</v>
      </c>
      <c r="F6" s="61">
        <f>'07 Programa'!L74</f>
        <v>5537.2</v>
      </c>
      <c r="G6" s="62">
        <f>'07 Programa'!M74</f>
        <v>5186.7</v>
      </c>
      <c r="H6" s="62">
        <f>'07 Programa'!N74</f>
        <v>1023.7</v>
      </c>
      <c r="I6" s="63">
        <f>'07 Programa'!O74</f>
        <v>350.5</v>
      </c>
      <c r="J6" s="61">
        <f>'07 Programa'!P74</f>
        <v>6710.5</v>
      </c>
      <c r="K6" s="62">
        <f>'07 Programa'!Q74</f>
        <v>6510.5</v>
      </c>
      <c r="L6" s="62">
        <f>'07 Programa'!R74</f>
        <v>1259.0999999999999</v>
      </c>
      <c r="M6" s="63">
        <f>'07 Programa'!S74</f>
        <v>200</v>
      </c>
      <c r="N6" s="61">
        <f>'07 Programa'!T74</f>
        <v>6930.7</v>
      </c>
      <c r="O6" s="62">
        <f>'07 Programa'!U74</f>
        <v>6730.7</v>
      </c>
      <c r="P6" s="62">
        <f>'07 Programa'!V74</f>
        <v>1259.0999999999999</v>
      </c>
      <c r="Q6" s="63">
        <f>'07 Programa'!W74</f>
        <v>200</v>
      </c>
      <c r="R6" s="89">
        <f>'07 Programa'!X74</f>
        <v>7350.5</v>
      </c>
      <c r="S6" s="90">
        <f>'07 Programa'!Y74</f>
        <v>7150.5</v>
      </c>
      <c r="T6" s="62">
        <f>'07 Programa'!Z74</f>
        <v>1259.0999999999999</v>
      </c>
      <c r="U6" s="63">
        <f>'07 Programa'!AA74</f>
        <v>200</v>
      </c>
    </row>
    <row r="7" spans="1:21" ht="19.5" customHeight="1" thickBot="1" x14ac:dyDescent="0.25">
      <c r="A7" s="520" t="s">
        <v>123</v>
      </c>
      <c r="B7" s="521"/>
      <c r="C7" s="521"/>
      <c r="D7" s="521"/>
      <c r="E7" s="522"/>
      <c r="F7" s="20">
        <f t="shared" ref="F7:U7" si="0">SUM(F6)</f>
        <v>5537.2</v>
      </c>
      <c r="G7" s="6">
        <f t="shared" si="0"/>
        <v>5186.7</v>
      </c>
      <c r="H7" s="6">
        <f t="shared" si="0"/>
        <v>1023.7</v>
      </c>
      <c r="I7" s="91">
        <f t="shared" si="0"/>
        <v>350.5</v>
      </c>
      <c r="J7" s="20">
        <f t="shared" si="0"/>
        <v>6710.5</v>
      </c>
      <c r="K7" s="6">
        <f t="shared" si="0"/>
        <v>6510.5</v>
      </c>
      <c r="L7" s="6">
        <f t="shared" si="0"/>
        <v>1259.0999999999999</v>
      </c>
      <c r="M7" s="91">
        <f t="shared" si="0"/>
        <v>200</v>
      </c>
      <c r="N7" s="20">
        <f t="shared" si="0"/>
        <v>6930.7</v>
      </c>
      <c r="O7" s="5">
        <f>O6</f>
        <v>6730.7</v>
      </c>
      <c r="P7" s="5">
        <f t="shared" si="0"/>
        <v>1259.0999999999999</v>
      </c>
      <c r="Q7" s="21">
        <f t="shared" si="0"/>
        <v>200</v>
      </c>
      <c r="R7" s="20">
        <f t="shared" si="0"/>
        <v>7350.5</v>
      </c>
      <c r="S7" s="5">
        <f t="shared" si="0"/>
        <v>7150.5</v>
      </c>
      <c r="T7" s="5">
        <f t="shared" si="0"/>
        <v>1259.0999999999999</v>
      </c>
      <c r="U7" s="21">
        <f t="shared" si="0"/>
        <v>200</v>
      </c>
    </row>
  </sheetData>
  <mergeCells count="23">
    <mergeCell ref="J4:J5"/>
    <mergeCell ref="K4:L4"/>
    <mergeCell ref="A2:U2"/>
    <mergeCell ref="F3:I3"/>
    <mergeCell ref="J3:M3"/>
    <mergeCell ref="N3:Q3"/>
    <mergeCell ref="R3:U3"/>
    <mergeCell ref="U4:U5"/>
    <mergeCell ref="F4:F5"/>
    <mergeCell ref="M4:M5"/>
    <mergeCell ref="N4:N5"/>
    <mergeCell ref="R4:R5"/>
    <mergeCell ref="S4:T4"/>
    <mergeCell ref="O4:P4"/>
    <mergeCell ref="Q4:Q5"/>
    <mergeCell ref="G4:H4"/>
    <mergeCell ref="I4:I5"/>
    <mergeCell ref="A7:E7"/>
    <mergeCell ref="B3:B5"/>
    <mergeCell ref="C3:C5"/>
    <mergeCell ref="D3:D5"/>
    <mergeCell ref="E3:E5"/>
    <mergeCell ref="A3:A5"/>
  </mergeCells>
  <pageMargins left="0.75" right="0.75" top="1" bottom="1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workbookViewId="0">
      <selection activeCell="E32" sqref="E32"/>
    </sheetView>
  </sheetViews>
  <sheetFormatPr defaultRowHeight="12.75" x14ac:dyDescent="0.2"/>
  <cols>
    <col min="1" max="1" width="66.85546875" style="14" customWidth="1"/>
    <col min="2" max="2" width="19.140625" style="14" customWidth="1"/>
    <col min="3" max="3" width="17.5703125" style="14" customWidth="1"/>
    <col min="4" max="4" width="19" style="14" customWidth="1"/>
    <col min="5" max="5" width="18.5703125" style="14" customWidth="1"/>
    <col min="6" max="16384" width="9.140625" style="14"/>
  </cols>
  <sheetData>
    <row r="1" spans="1:5" ht="18" customHeight="1" thickBot="1" x14ac:dyDescent="0.25">
      <c r="A1" s="15" t="s">
        <v>138</v>
      </c>
      <c r="E1" s="244" t="s">
        <v>85</v>
      </c>
    </row>
    <row r="2" spans="1:5" ht="25.5" customHeight="1" thickBot="1" x14ac:dyDescent="0.25">
      <c r="A2" s="242" t="s">
        <v>26</v>
      </c>
      <c r="B2" s="188" t="s">
        <v>116</v>
      </c>
      <c r="C2" s="188" t="s">
        <v>117</v>
      </c>
      <c r="D2" s="188" t="s">
        <v>118</v>
      </c>
      <c r="E2" s="192" t="s">
        <v>119</v>
      </c>
    </row>
    <row r="3" spans="1:5" x14ac:dyDescent="0.2">
      <c r="A3" s="241" t="s">
        <v>82</v>
      </c>
      <c r="B3" s="189">
        <f>'07 Programa'!L15+'07 Programa'!L20+'07 Programa'!L26+'07 Programa'!L30+'07 Programa'!L34+'07 Programa'!L39+'07 Programa'!L42+'07 Programa'!L45+'07 Programa'!L50+'07 Programa'!L53+'07 Programa'!L63+'07 Programa'!L66+'07 Programa'!L69</f>
        <v>5286.1</v>
      </c>
      <c r="C3" s="189">
        <f>'07 Programa'!P69+'07 Programa'!P66+'07 Programa'!P63+'07 Programa'!P53+'07 Programa'!P50+'07 Programa'!P45+'07 Programa'!P42+'07 Programa'!P39+'07 Programa'!P34+'07 Programa'!P30+'07 Programa'!P26+'07 Programa'!P20+'07 Programa'!P15</f>
        <v>6469.2999999999993</v>
      </c>
      <c r="D3" s="189">
        <f>'07 Programa'!T69+'07 Programa'!T66+'07 Programa'!T63+'07 Programa'!T53+'07 Programa'!T50+'07 Programa'!T45+'07 Programa'!T42+'07 Programa'!T39+'07 Programa'!T34+'07 Programa'!T30+'07 Programa'!T26+'07 Programa'!T20+'07 Programa'!T15</f>
        <v>6687.8</v>
      </c>
      <c r="E3" s="193">
        <f>'07 Programa'!X69+'07 Programa'!X66+'07 Programa'!X63+'07 Programa'!X53+'07 Programa'!X50+'07 Programa'!X45+'07 Programa'!X42+'07 Programa'!X39+'07 Programa'!X34+'07 Programa'!X30+'07 Programa'!X26+'07 Programa'!X20+'07 Programa'!X15</f>
        <v>7106.5999999999995</v>
      </c>
    </row>
    <row r="4" spans="1:5" x14ac:dyDescent="0.2">
      <c r="A4" s="240" t="s">
        <v>88</v>
      </c>
      <c r="B4" s="186">
        <f>'07 Programa'!L58+'07 Programa'!L40+'07 Programa'!L67</f>
        <v>183.2</v>
      </c>
      <c r="C4" s="186">
        <f>'07 Programa'!P19+'07 Programa'!P29+'07 Programa'!P33+'07 Programa'!P40+'07 Programa'!P43+'07 Programa'!P46+'07 Programa'!P58+'07 Programa'!P64+'07 Programa'!P67+'07 Programa'!P70</f>
        <v>156.19999999999999</v>
      </c>
      <c r="D4" s="186">
        <f>'07 Programa'!T19+'07 Programa'!T29+'07 Programa'!T33+'07 Programa'!T40+'07 Programa'!T43+'07 Programa'!T46+'07 Programa'!T58+'07 Programa'!T64+'07 Programa'!T67+'07 Programa'!T70</f>
        <v>156.19999999999999</v>
      </c>
      <c r="E4" s="194">
        <f>'07 Programa'!X19+'07 Programa'!X29+'07 Programa'!X33+'07 Programa'!X40+'07 Programa'!X43+'07 Programa'!X46+'07 Programa'!X58+'07 Programa'!X64+'07 Programa'!X67+'07 Programa'!X70</f>
        <v>156.19999999999999</v>
      </c>
    </row>
    <row r="5" spans="1:5" x14ac:dyDescent="0.2">
      <c r="A5" s="240" t="s">
        <v>89</v>
      </c>
      <c r="B5" s="186">
        <v>0</v>
      </c>
      <c r="C5" s="186">
        <v>0</v>
      </c>
      <c r="D5" s="186">
        <v>0</v>
      </c>
      <c r="E5" s="245">
        <v>0</v>
      </c>
    </row>
    <row r="6" spans="1:5" x14ac:dyDescent="0.2">
      <c r="A6" s="240" t="s">
        <v>97</v>
      </c>
      <c r="B6" s="186">
        <f>'07 Programa'!L25+'07 Programa'!L51+'07 Programa'!L54</f>
        <v>67.900000000000006</v>
      </c>
      <c r="C6" s="186">
        <f>'07 Programa'!P54+'07 Programa'!P51+'07 Programa'!P25</f>
        <v>85</v>
      </c>
      <c r="D6" s="186">
        <f>'07 Programa'!T25+'07 Programa'!T51+'07 Programa'!T54</f>
        <v>86.7</v>
      </c>
      <c r="E6" s="194">
        <f>'07 Programa'!X54+'07 Programa'!X51+'07 Programa'!X25</f>
        <v>87.7</v>
      </c>
    </row>
    <row r="7" spans="1:5" x14ac:dyDescent="0.2">
      <c r="A7" s="240" t="s">
        <v>90</v>
      </c>
      <c r="B7" s="186">
        <v>0</v>
      </c>
      <c r="C7" s="186">
        <f>'07 Programa'!P26</f>
        <v>0</v>
      </c>
      <c r="D7" s="186">
        <v>0</v>
      </c>
      <c r="E7" s="245">
        <v>0</v>
      </c>
    </row>
    <row r="8" spans="1:5" x14ac:dyDescent="0.2">
      <c r="A8" s="240" t="s">
        <v>83</v>
      </c>
      <c r="B8" s="186">
        <v>0</v>
      </c>
      <c r="C8" s="186">
        <v>0</v>
      </c>
      <c r="D8" s="186">
        <v>0</v>
      </c>
      <c r="E8" s="245">
        <v>0</v>
      </c>
    </row>
    <row r="9" spans="1:5" ht="13.5" customHeight="1" x14ac:dyDescent="0.2">
      <c r="A9" s="243" t="s">
        <v>91</v>
      </c>
      <c r="B9" s="187">
        <v>0</v>
      </c>
      <c r="C9" s="187">
        <v>0</v>
      </c>
      <c r="D9" s="187">
        <v>0</v>
      </c>
      <c r="E9" s="246">
        <v>0</v>
      </c>
    </row>
    <row r="10" spans="1:5" x14ac:dyDescent="0.2">
      <c r="A10" s="240" t="s">
        <v>92</v>
      </c>
      <c r="B10" s="186">
        <v>0</v>
      </c>
      <c r="C10" s="186">
        <v>0</v>
      </c>
      <c r="D10" s="186">
        <v>0</v>
      </c>
      <c r="E10" s="245">
        <v>0</v>
      </c>
    </row>
    <row r="11" spans="1:5" x14ac:dyDescent="0.2">
      <c r="A11" s="240" t="s">
        <v>84</v>
      </c>
      <c r="B11" s="186">
        <v>0</v>
      </c>
      <c r="C11" s="186">
        <v>0</v>
      </c>
      <c r="D11" s="186">
        <v>0</v>
      </c>
      <c r="E11" s="245">
        <v>0</v>
      </c>
    </row>
    <row r="12" spans="1:5" x14ac:dyDescent="0.2">
      <c r="A12" s="240" t="s">
        <v>93</v>
      </c>
      <c r="B12" s="186">
        <v>0</v>
      </c>
      <c r="C12" s="186">
        <v>0</v>
      </c>
      <c r="D12" s="186">
        <v>0</v>
      </c>
      <c r="E12" s="245">
        <v>0</v>
      </c>
    </row>
    <row r="13" spans="1:5" x14ac:dyDescent="0.2">
      <c r="A13" s="240" t="s">
        <v>139</v>
      </c>
      <c r="B13" s="186">
        <v>0</v>
      </c>
      <c r="C13" s="186">
        <v>0</v>
      </c>
      <c r="D13" s="186">
        <v>0</v>
      </c>
      <c r="E13" s="245">
        <v>0</v>
      </c>
    </row>
    <row r="14" spans="1:5" x14ac:dyDescent="0.2">
      <c r="A14" s="240" t="s">
        <v>94</v>
      </c>
      <c r="B14" s="186">
        <v>0</v>
      </c>
      <c r="C14" s="186">
        <v>0</v>
      </c>
      <c r="D14" s="186">
        <v>0</v>
      </c>
      <c r="E14" s="245">
        <v>0</v>
      </c>
    </row>
    <row r="15" spans="1:5" x14ac:dyDescent="0.2">
      <c r="A15" s="240" t="s">
        <v>95</v>
      </c>
      <c r="B15" s="186">
        <f>SUM('07 Programa'!L21)</f>
        <v>0</v>
      </c>
      <c r="C15" s="186">
        <v>0</v>
      </c>
      <c r="D15" s="186">
        <v>0</v>
      </c>
      <c r="E15" s="245">
        <v>0</v>
      </c>
    </row>
    <row r="16" spans="1:5" ht="18" customHeight="1" thickBot="1" x14ac:dyDescent="0.25">
      <c r="A16" s="239" t="s">
        <v>10</v>
      </c>
      <c r="B16" s="190">
        <f>SUM(B3:B15)</f>
        <v>5537.2</v>
      </c>
      <c r="C16" s="190">
        <f>C3+C4+C5+C6+C7+C8++C9+C10+C11+C12+C15</f>
        <v>6710.4999999999991</v>
      </c>
      <c r="D16" s="190">
        <f>SUM(D3:D15)</f>
        <v>6930.7</v>
      </c>
      <c r="E16" s="195">
        <f>SUM(E3:E15)</f>
        <v>7350.4999999999991</v>
      </c>
    </row>
    <row r="18" spans="1:5" ht="13.5" thickBot="1" x14ac:dyDescent="0.25">
      <c r="E18" s="244" t="s">
        <v>140</v>
      </c>
    </row>
    <row r="19" spans="1:5" ht="13.5" thickBot="1" x14ac:dyDescent="0.25">
      <c r="A19" s="247" t="s">
        <v>26</v>
      </c>
      <c r="B19" s="248" t="s">
        <v>116</v>
      </c>
      <c r="C19" s="248" t="s">
        <v>117</v>
      </c>
      <c r="D19" s="248" t="s">
        <v>118</v>
      </c>
      <c r="E19" s="248" t="s">
        <v>119</v>
      </c>
    </row>
    <row r="20" spans="1:5" x14ac:dyDescent="0.2">
      <c r="A20" s="249" t="s">
        <v>141</v>
      </c>
      <c r="B20" s="250">
        <f>SUM(B21:B26)</f>
        <v>5537.2</v>
      </c>
      <c r="C20" s="250">
        <f t="shared" ref="C20:E20" si="0">SUM(C21:C26)</f>
        <v>6710.4999999999991</v>
      </c>
      <c r="D20" s="250">
        <f t="shared" si="0"/>
        <v>6930.7</v>
      </c>
      <c r="E20" s="250">
        <f t="shared" si="0"/>
        <v>7350.4999999999991</v>
      </c>
    </row>
    <row r="21" spans="1:5" ht="13.5" customHeight="1" x14ac:dyDescent="0.2">
      <c r="A21" s="251" t="s">
        <v>142</v>
      </c>
      <c r="B21" s="78">
        <f t="shared" ref="B21:E22" si="1">B3</f>
        <v>5286.1</v>
      </c>
      <c r="C21" s="78">
        <f t="shared" si="1"/>
        <v>6469.2999999999993</v>
      </c>
      <c r="D21" s="78">
        <f t="shared" si="1"/>
        <v>6687.8</v>
      </c>
      <c r="E21" s="78">
        <f t="shared" si="1"/>
        <v>7106.5999999999995</v>
      </c>
    </row>
    <row r="22" spans="1:5" x14ac:dyDescent="0.2">
      <c r="A22" s="252" t="s">
        <v>143</v>
      </c>
      <c r="B22" s="253">
        <f t="shared" si="1"/>
        <v>183.2</v>
      </c>
      <c r="C22" s="253">
        <f t="shared" si="1"/>
        <v>156.19999999999999</v>
      </c>
      <c r="D22" s="253">
        <f t="shared" si="1"/>
        <v>156.19999999999999</v>
      </c>
      <c r="E22" s="253">
        <f t="shared" si="1"/>
        <v>156.19999999999999</v>
      </c>
    </row>
    <row r="23" spans="1:5" x14ac:dyDescent="0.2">
      <c r="A23" s="252" t="s">
        <v>144</v>
      </c>
      <c r="B23" s="253">
        <f>B6</f>
        <v>67.900000000000006</v>
      </c>
      <c r="C23" s="253">
        <f>C6</f>
        <v>85</v>
      </c>
      <c r="D23" s="253">
        <f>D6</f>
        <v>86.7</v>
      </c>
      <c r="E23" s="253">
        <f>E6</f>
        <v>87.7</v>
      </c>
    </row>
    <row r="24" spans="1:5" x14ac:dyDescent="0.2">
      <c r="A24" s="252" t="s">
        <v>145</v>
      </c>
      <c r="B24" s="253">
        <f>B9</f>
        <v>0</v>
      </c>
      <c r="C24" s="253">
        <f>C9</f>
        <v>0</v>
      </c>
      <c r="D24" s="253">
        <f>D9</f>
        <v>0</v>
      </c>
      <c r="E24" s="253">
        <f>E9</f>
        <v>0</v>
      </c>
    </row>
    <row r="25" spans="1:5" x14ac:dyDescent="0.2">
      <c r="A25" s="252" t="s">
        <v>146</v>
      </c>
      <c r="B25" s="253">
        <v>0</v>
      </c>
      <c r="C25" s="253">
        <v>0</v>
      </c>
      <c r="D25" s="253">
        <v>0</v>
      </c>
      <c r="E25" s="253">
        <v>0</v>
      </c>
    </row>
    <row r="26" spans="1:5" ht="13.5" thickBot="1" x14ac:dyDescent="0.25">
      <c r="A26" s="252" t="s">
        <v>147</v>
      </c>
      <c r="B26" s="253">
        <v>0</v>
      </c>
      <c r="C26" s="253">
        <v>0</v>
      </c>
      <c r="D26" s="253">
        <v>0</v>
      </c>
      <c r="E26" s="253">
        <v>0</v>
      </c>
    </row>
    <row r="27" spans="1:5" ht="13.5" thickBot="1" x14ac:dyDescent="0.25">
      <c r="A27" s="254" t="s">
        <v>148</v>
      </c>
      <c r="B27" s="255">
        <f>SUM(B28)</f>
        <v>0</v>
      </c>
      <c r="C27" s="255">
        <f t="shared" ref="C27:E27" si="2">SUM(C28)</f>
        <v>0</v>
      </c>
      <c r="D27" s="255">
        <f t="shared" si="2"/>
        <v>0</v>
      </c>
      <c r="E27" s="255">
        <f t="shared" si="2"/>
        <v>0</v>
      </c>
    </row>
    <row r="28" spans="1:5" ht="26.25" thickBot="1" x14ac:dyDescent="0.25">
      <c r="A28" s="256" t="s">
        <v>149</v>
      </c>
      <c r="B28" s="257">
        <v>0</v>
      </c>
      <c r="C28" s="257">
        <v>0</v>
      </c>
      <c r="D28" s="257">
        <v>0</v>
      </c>
      <c r="E28" s="257">
        <v>0</v>
      </c>
    </row>
    <row r="29" spans="1:5" ht="13.5" thickBot="1" x14ac:dyDescent="0.25">
      <c r="A29" s="254" t="s">
        <v>150</v>
      </c>
      <c r="B29" s="255">
        <f>B20+B27</f>
        <v>5537.2</v>
      </c>
      <c r="C29" s="255">
        <f t="shared" ref="C29:E29" si="3">C20+C27</f>
        <v>6710.4999999999991</v>
      </c>
      <c r="D29" s="255">
        <f t="shared" si="3"/>
        <v>6930.7</v>
      </c>
      <c r="E29" s="255">
        <f t="shared" si="3"/>
        <v>7350.4999999999991</v>
      </c>
    </row>
    <row r="30" spans="1:5" x14ac:dyDescent="0.2">
      <c r="A30" s="252" t="s">
        <v>151</v>
      </c>
      <c r="B30" s="253">
        <v>0</v>
      </c>
      <c r="C30" s="253">
        <v>0</v>
      </c>
      <c r="D30" s="253">
        <v>0</v>
      </c>
      <c r="E30" s="253">
        <v>0</v>
      </c>
    </row>
    <row r="31" spans="1:5" ht="26.25" thickBot="1" x14ac:dyDescent="0.25">
      <c r="A31" s="252" t="s">
        <v>152</v>
      </c>
      <c r="B31" s="253">
        <f>B29-5486.8</f>
        <v>50.399999999999636</v>
      </c>
      <c r="C31" s="253">
        <f>C29-B29</f>
        <v>1173.2999999999993</v>
      </c>
      <c r="D31" s="253">
        <f>D29-C29</f>
        <v>220.20000000000073</v>
      </c>
      <c r="E31" s="253">
        <f>E29-D29</f>
        <v>419.79999999999927</v>
      </c>
    </row>
    <row r="32" spans="1:5" ht="13.5" thickBot="1" x14ac:dyDescent="0.25">
      <c r="A32" s="258" t="s">
        <v>123</v>
      </c>
      <c r="B32" s="259">
        <f>B29</f>
        <v>5537.2</v>
      </c>
      <c r="C32" s="259">
        <f t="shared" ref="C32:E32" si="4">C29</f>
        <v>6710.4999999999991</v>
      </c>
      <c r="D32" s="259">
        <f t="shared" si="4"/>
        <v>6930.7</v>
      </c>
      <c r="E32" s="259">
        <f t="shared" si="4"/>
        <v>7350.4999999999991</v>
      </c>
    </row>
  </sheetData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workbookViewId="0">
      <selection activeCell="K17" sqref="K17"/>
    </sheetView>
  </sheetViews>
  <sheetFormatPr defaultRowHeight="12.75" x14ac:dyDescent="0.2"/>
  <cols>
    <col min="1" max="1" width="40.7109375" style="14" customWidth="1"/>
    <col min="2" max="2" width="12.7109375" style="14" customWidth="1"/>
    <col min="3" max="3" width="11.140625" style="14" customWidth="1"/>
    <col min="4" max="4" width="13.140625" style="14" customWidth="1"/>
    <col min="5" max="5" width="10.42578125" style="14" customWidth="1"/>
    <col min="6" max="6" width="11.85546875" style="14" customWidth="1"/>
    <col min="7" max="7" width="11.140625" style="14" customWidth="1"/>
    <col min="8" max="16384" width="9.140625" style="14"/>
  </cols>
  <sheetData>
    <row r="1" spans="1:9" ht="18" customHeight="1" x14ac:dyDescent="0.2">
      <c r="A1" s="15" t="s">
        <v>153</v>
      </c>
    </row>
    <row r="2" spans="1:9" ht="13.5" thickBot="1" x14ac:dyDescent="0.25">
      <c r="A2" s="55"/>
      <c r="B2" s="55"/>
      <c r="C2" s="55"/>
      <c r="D2" s="55"/>
      <c r="E2" s="55"/>
      <c r="F2" s="55"/>
      <c r="G2" s="238" t="s">
        <v>85</v>
      </c>
      <c r="H2" s="55"/>
      <c r="I2" s="55"/>
    </row>
    <row r="3" spans="1:9" ht="13.5" customHeight="1" thickTop="1" x14ac:dyDescent="0.2">
      <c r="A3" s="544" t="s">
        <v>66</v>
      </c>
      <c r="B3" s="547" t="s">
        <v>154</v>
      </c>
      <c r="C3" s="550" t="s">
        <v>152</v>
      </c>
      <c r="D3" s="551"/>
      <c r="E3" s="551"/>
      <c r="F3" s="554" t="s">
        <v>118</v>
      </c>
      <c r="G3" s="554" t="s">
        <v>119</v>
      </c>
    </row>
    <row r="4" spans="1:9" x14ac:dyDescent="0.2">
      <c r="A4" s="545"/>
      <c r="B4" s="548"/>
      <c r="C4" s="552"/>
      <c r="D4" s="553"/>
      <c r="E4" s="553"/>
      <c r="F4" s="555"/>
      <c r="G4" s="555"/>
    </row>
    <row r="5" spans="1:9" ht="12.75" customHeight="1" x14ac:dyDescent="0.2">
      <c r="A5" s="545"/>
      <c r="B5" s="548"/>
      <c r="C5" s="557" t="s">
        <v>116</v>
      </c>
      <c r="D5" s="560" t="s">
        <v>67</v>
      </c>
      <c r="E5" s="563" t="s">
        <v>117</v>
      </c>
      <c r="F5" s="555"/>
      <c r="G5" s="555"/>
    </row>
    <row r="6" spans="1:9" x14ac:dyDescent="0.2">
      <c r="A6" s="545"/>
      <c r="B6" s="548"/>
      <c r="C6" s="558"/>
      <c r="D6" s="561"/>
      <c r="E6" s="564"/>
      <c r="F6" s="555"/>
      <c r="G6" s="555"/>
    </row>
    <row r="7" spans="1:9" ht="62.25" customHeight="1" thickBot="1" x14ac:dyDescent="0.25">
      <c r="A7" s="546"/>
      <c r="B7" s="549"/>
      <c r="C7" s="559"/>
      <c r="D7" s="562"/>
      <c r="E7" s="565"/>
      <c r="F7" s="556"/>
      <c r="G7" s="556"/>
    </row>
    <row r="8" spans="1:9" ht="13.5" thickTop="1" x14ac:dyDescent="0.2">
      <c r="A8" s="260" t="s">
        <v>68</v>
      </c>
      <c r="B8" s="261">
        <f>B9+B11</f>
        <v>5537.2</v>
      </c>
      <c r="C8" s="262">
        <f>+B8</f>
        <v>5537.2</v>
      </c>
      <c r="D8" s="263">
        <f t="shared" ref="D8:D14" si="0">E8-C8</f>
        <v>1173.3000000000002</v>
      </c>
      <c r="E8" s="263">
        <f>E9+E11</f>
        <v>6710.5</v>
      </c>
      <c r="F8" s="264">
        <f>F9+F11</f>
        <v>6930.7</v>
      </c>
      <c r="G8" s="264">
        <f>G9+G11</f>
        <v>7350.5</v>
      </c>
    </row>
    <row r="9" spans="1:9" x14ac:dyDescent="0.2">
      <c r="A9" s="265" t="s">
        <v>69</v>
      </c>
      <c r="B9" s="266">
        <f>'07 Programa'!M74</f>
        <v>5186.7</v>
      </c>
      <c r="C9" s="267">
        <f>+B9</f>
        <v>5186.7</v>
      </c>
      <c r="D9" s="68">
        <f t="shared" si="0"/>
        <v>1323.8000000000002</v>
      </c>
      <c r="E9" s="268">
        <f>'07 Programa'!Q74</f>
        <v>6510.5</v>
      </c>
      <c r="F9" s="77">
        <f>'07 Programa'!U74</f>
        <v>6730.7</v>
      </c>
      <c r="G9" s="77">
        <f>'07 Programa'!Y74</f>
        <v>7150.5</v>
      </c>
    </row>
    <row r="10" spans="1:9" x14ac:dyDescent="0.2">
      <c r="A10" s="269" t="s">
        <v>70</v>
      </c>
      <c r="B10" s="270">
        <f>'07 Programa'!N74</f>
        <v>1023.7</v>
      </c>
      <c r="C10" s="267">
        <f>+B10</f>
        <v>1023.7</v>
      </c>
      <c r="D10" s="68">
        <f t="shared" si="0"/>
        <v>235.39999999999986</v>
      </c>
      <c r="E10" s="271">
        <f>'07 Programa'!R74</f>
        <v>1259.0999999999999</v>
      </c>
      <c r="F10" s="79">
        <f>'07 Programa'!V74</f>
        <v>1259.0999999999999</v>
      </c>
      <c r="G10" s="79">
        <f>'07 Programa'!Z74</f>
        <v>1259.0999999999999</v>
      </c>
    </row>
    <row r="11" spans="1:9" ht="26.25" thickBot="1" x14ac:dyDescent="0.25">
      <c r="A11" s="272" t="s">
        <v>71</v>
      </c>
      <c r="B11" s="273">
        <f>'07 Programa'!O74</f>
        <v>350.5</v>
      </c>
      <c r="C11" s="274">
        <f>+B11</f>
        <v>350.5</v>
      </c>
      <c r="D11" s="275">
        <f t="shared" si="0"/>
        <v>-150.5</v>
      </c>
      <c r="E11" s="276">
        <f>'07 Programa'!S74</f>
        <v>200</v>
      </c>
      <c r="F11" s="83">
        <f>'07 Programa'!W74</f>
        <v>200</v>
      </c>
      <c r="G11" s="83">
        <f>'07 Programa'!AA74</f>
        <v>200</v>
      </c>
    </row>
    <row r="12" spans="1:9" ht="13.5" thickTop="1" x14ac:dyDescent="0.2">
      <c r="A12" s="277" t="s">
        <v>72</v>
      </c>
      <c r="B12" s="278">
        <f>B8</f>
        <v>5537.2</v>
      </c>
      <c r="C12" s="279">
        <f>C13+C18</f>
        <v>5537.2</v>
      </c>
      <c r="D12" s="280">
        <f t="shared" si="0"/>
        <v>1173.3000000000002</v>
      </c>
      <c r="E12" s="281">
        <f>E13+E18</f>
        <v>6710.5</v>
      </c>
      <c r="F12" s="282">
        <f t="shared" ref="F12:G12" si="1">F13+F18</f>
        <v>6930.7</v>
      </c>
      <c r="G12" s="282">
        <f t="shared" si="1"/>
        <v>7350.5</v>
      </c>
    </row>
    <row r="13" spans="1:9" x14ac:dyDescent="0.2">
      <c r="A13" s="283" t="s">
        <v>73</v>
      </c>
      <c r="B13" s="284">
        <f>B8-B18</f>
        <v>5537.2</v>
      </c>
      <c r="C13" s="284">
        <f t="shared" ref="C13:E13" si="2">C8-C18</f>
        <v>5537.2</v>
      </c>
      <c r="D13" s="285">
        <f t="shared" si="2"/>
        <v>1173.3000000000002</v>
      </c>
      <c r="E13" s="286">
        <f t="shared" si="2"/>
        <v>6710.5</v>
      </c>
      <c r="F13" s="287">
        <f>+F8-F18</f>
        <v>6930.7</v>
      </c>
      <c r="G13" s="287">
        <f>+G8-G18</f>
        <v>7350.5</v>
      </c>
    </row>
    <row r="14" spans="1:9" ht="25.5" x14ac:dyDescent="0.2">
      <c r="A14" s="288" t="s">
        <v>74</v>
      </c>
      <c r="B14" s="69">
        <f>'07 Šaltiniai'!B4</f>
        <v>183.2</v>
      </c>
      <c r="C14" s="312">
        <f>B14</f>
        <v>183.2</v>
      </c>
      <c r="D14" s="310">
        <f t="shared" si="0"/>
        <v>-27</v>
      </c>
      <c r="E14" s="289">
        <f>'07 Šaltiniai'!C4</f>
        <v>156.19999999999999</v>
      </c>
      <c r="F14" s="79">
        <f>'07 Šaltiniai'!D4</f>
        <v>156.19999999999999</v>
      </c>
      <c r="G14" s="79">
        <f>'07 Šaltiniai'!E4</f>
        <v>156.19999999999999</v>
      </c>
    </row>
    <row r="15" spans="1:9" ht="25.5" x14ac:dyDescent="0.2">
      <c r="A15" s="290" t="s">
        <v>75</v>
      </c>
      <c r="B15" s="291">
        <v>0</v>
      </c>
      <c r="C15" s="312">
        <f>B15</f>
        <v>0</v>
      </c>
      <c r="D15" s="311">
        <v>0</v>
      </c>
      <c r="E15" s="268">
        <v>0</v>
      </c>
      <c r="F15" s="77">
        <v>0</v>
      </c>
      <c r="G15" s="77">
        <f>'[1]01 Šaltiniai'!E5</f>
        <v>0</v>
      </c>
    </row>
    <row r="16" spans="1:9" ht="25.5" x14ac:dyDescent="0.2">
      <c r="A16" s="290" t="s">
        <v>76</v>
      </c>
      <c r="B16" s="292">
        <v>0</v>
      </c>
      <c r="C16" s="312">
        <f>B16</f>
        <v>0</v>
      </c>
      <c r="D16" s="311">
        <v>0</v>
      </c>
      <c r="E16" s="293">
        <v>0</v>
      </c>
      <c r="F16" s="80">
        <v>0</v>
      </c>
      <c r="G16" s="80">
        <f>'[1]01 Šaltiniai'!E10</f>
        <v>0</v>
      </c>
    </row>
    <row r="17" spans="1:7" ht="16.5" customHeight="1" x14ac:dyDescent="0.2">
      <c r="A17" s="290" t="s">
        <v>96</v>
      </c>
      <c r="B17" s="291">
        <f>'07 Šaltiniai'!B6</f>
        <v>67.900000000000006</v>
      </c>
      <c r="C17" s="312">
        <f>B17</f>
        <v>67.900000000000006</v>
      </c>
      <c r="D17" s="68">
        <f>E17-C17</f>
        <v>17.099999999999994</v>
      </c>
      <c r="E17" s="268">
        <f>'07 Šaltiniai'!C6</f>
        <v>85</v>
      </c>
      <c r="F17" s="77">
        <f>'07 Šaltiniai'!D6</f>
        <v>86.7</v>
      </c>
      <c r="G17" s="77">
        <f>'07 Šaltiniai'!E6</f>
        <v>87.7</v>
      </c>
    </row>
    <row r="18" spans="1:7" x14ac:dyDescent="0.2">
      <c r="A18" s="294" t="s">
        <v>77</v>
      </c>
      <c r="B18" s="295">
        <f>SUM(B19:B25)</f>
        <v>0</v>
      </c>
      <c r="C18" s="71">
        <f>SUM(C19:C25)</f>
        <v>0</v>
      </c>
      <c r="D18" s="296">
        <f>E18-C18</f>
        <v>0</v>
      </c>
      <c r="E18" s="297">
        <f>SUM(E19:E25)</f>
        <v>0</v>
      </c>
      <c r="F18" s="81">
        <f>SUM(F19:F25)</f>
        <v>0</v>
      </c>
      <c r="G18" s="81">
        <f>SUM(G19:G25)</f>
        <v>0</v>
      </c>
    </row>
    <row r="19" spans="1:7" ht="16.5" customHeight="1" x14ac:dyDescent="0.2">
      <c r="A19" s="298" t="s">
        <v>98</v>
      </c>
      <c r="B19" s="291">
        <v>0</v>
      </c>
      <c r="C19" s="72">
        <v>0</v>
      </c>
      <c r="D19" s="299">
        <v>0</v>
      </c>
      <c r="E19" s="268">
        <v>0</v>
      </c>
      <c r="F19" s="77">
        <v>0</v>
      </c>
      <c r="G19" s="77">
        <v>0</v>
      </c>
    </row>
    <row r="20" spans="1:7" x14ac:dyDescent="0.2">
      <c r="A20" s="298" t="s">
        <v>99</v>
      </c>
      <c r="B20" s="300">
        <f>'[1]01 Šaltiniai'!B10</f>
        <v>0</v>
      </c>
      <c r="C20" s="73">
        <f>+B20</f>
        <v>0</v>
      </c>
      <c r="D20" s="301">
        <f>E20-C20</f>
        <v>0</v>
      </c>
      <c r="E20" s="302">
        <f>'[1]01 Šaltiniai'!C10</f>
        <v>0</v>
      </c>
      <c r="F20" s="82">
        <f>'[1]01 Šaltiniai'!D10</f>
        <v>0</v>
      </c>
      <c r="G20" s="82">
        <v>0</v>
      </c>
    </row>
    <row r="21" spans="1:7" x14ac:dyDescent="0.2">
      <c r="A21" s="298" t="s">
        <v>155</v>
      </c>
      <c r="B21" s="300">
        <v>0</v>
      </c>
      <c r="C21" s="73">
        <v>0</v>
      </c>
      <c r="D21" s="301">
        <f t="shared" ref="D21:D25" si="3">E21-C21</f>
        <v>0</v>
      </c>
      <c r="E21" s="302">
        <v>0</v>
      </c>
      <c r="F21" s="82">
        <v>0</v>
      </c>
      <c r="G21" s="82">
        <v>0</v>
      </c>
    </row>
    <row r="22" spans="1:7" ht="25.5" x14ac:dyDescent="0.2">
      <c r="A22" s="298" t="s">
        <v>156</v>
      </c>
      <c r="B22" s="291">
        <v>0</v>
      </c>
      <c r="C22" s="70">
        <f>B22</f>
        <v>0</v>
      </c>
      <c r="D22" s="299">
        <f t="shared" si="3"/>
        <v>0</v>
      </c>
      <c r="E22" s="268">
        <v>0</v>
      </c>
      <c r="F22" s="77">
        <v>0</v>
      </c>
      <c r="G22" s="77">
        <v>0</v>
      </c>
    </row>
    <row r="23" spans="1:7" x14ac:dyDescent="0.2">
      <c r="A23" s="303" t="s">
        <v>100</v>
      </c>
      <c r="B23" s="69">
        <v>0</v>
      </c>
      <c r="C23" s="70">
        <f t="shared" ref="C23:C25" si="4">B23</f>
        <v>0</v>
      </c>
      <c r="D23" s="299">
        <f t="shared" si="3"/>
        <v>0</v>
      </c>
      <c r="E23" s="289">
        <v>0</v>
      </c>
      <c r="F23" s="79">
        <v>0</v>
      </c>
      <c r="G23" s="79">
        <v>0</v>
      </c>
    </row>
    <row r="24" spans="1:7" ht="18" customHeight="1" x14ac:dyDescent="0.2">
      <c r="A24" s="298" t="s">
        <v>101</v>
      </c>
      <c r="B24" s="304">
        <v>0</v>
      </c>
      <c r="C24" s="70">
        <f t="shared" si="4"/>
        <v>0</v>
      </c>
      <c r="D24" s="299">
        <f t="shared" si="3"/>
        <v>0</v>
      </c>
      <c r="E24" s="305">
        <v>0</v>
      </c>
      <c r="F24" s="83">
        <v>0</v>
      </c>
      <c r="G24" s="83">
        <v>0</v>
      </c>
    </row>
    <row r="25" spans="1:7" ht="13.5" thickBot="1" x14ac:dyDescent="0.25">
      <c r="A25" s="306" t="s">
        <v>102</v>
      </c>
      <c r="B25" s="307">
        <v>0</v>
      </c>
      <c r="C25" s="85">
        <f t="shared" si="4"/>
        <v>0</v>
      </c>
      <c r="D25" s="308">
        <f t="shared" si="3"/>
        <v>0</v>
      </c>
      <c r="E25" s="309">
        <f>'[1]01 Šaltiniai'!C15</f>
        <v>0</v>
      </c>
      <c r="F25" s="84">
        <v>0</v>
      </c>
      <c r="G25" s="84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75" right="0.75" top="1" bottom="1" header="0.5" footer="0.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07 Programa</vt:lpstr>
      <vt:lpstr>07 Išlaidų suvestinė</vt:lpstr>
      <vt:lpstr>07 Šaltiniai</vt:lpstr>
      <vt:lpstr>07 Bendros lėšos</vt:lpstr>
      <vt:lpstr>'07 Programa'!Print_Area</vt:lpstr>
      <vt:lpstr>'07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2024-01-03T18:01:21Z</cp:lastPrinted>
  <dcterms:created xsi:type="dcterms:W3CDTF">2004-06-07T12:11:12Z</dcterms:created>
  <dcterms:modified xsi:type="dcterms:W3CDTF">2024-01-09T08:44:38Z</dcterms:modified>
</cp:coreProperties>
</file>