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\"/>
    </mc:Choice>
  </mc:AlternateContent>
  <xr:revisionPtr revIDLastSave="0" documentId="13_ncr:1_{4CE37875-08C9-4A38-907B-B3CCEA5E2676}" xr6:coauthVersionLast="47" xr6:coauthVersionMax="47" xr10:uidLastSave="{00000000-0000-0000-0000-000000000000}"/>
  <bookViews>
    <workbookView xWindow="-120" yWindow="-120" windowWidth="29040" windowHeight="15720" tabRatio="634" xr2:uid="{00000000-000D-0000-FFFF-FFFF00000000}"/>
  </bookViews>
  <sheets>
    <sheet name="07 Programa" sheetId="2" r:id="rId1"/>
    <sheet name="07 Išlaidų suvestinė" sheetId="5" r:id="rId2"/>
    <sheet name="07 Šaltiniai" sheetId="4" r:id="rId3"/>
    <sheet name="07 Bendros lėšos" sheetId="6" r:id="rId4"/>
    <sheet name="07 Rodikliai" sheetId="7" r:id="rId5"/>
  </sheets>
  <externalReferences>
    <externalReference r:id="rId6"/>
  </externalReferences>
  <definedNames>
    <definedName name="_xlnm.Print_Area" localSheetId="0">'07 Programa'!$A$1:$AO$87</definedName>
    <definedName name="_xlnm.Print_Titles" localSheetId="0">'07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D3" i="4"/>
  <c r="C3" i="4"/>
  <c r="B3" i="4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L77" i="2"/>
  <c r="AA73" i="2"/>
  <c r="Z73" i="2"/>
  <c r="Y73" i="2"/>
  <c r="W73" i="2"/>
  <c r="V73" i="2"/>
  <c r="U73" i="2"/>
  <c r="T73" i="2"/>
  <c r="S73" i="2"/>
  <c r="R73" i="2"/>
  <c r="Q73" i="2"/>
  <c r="O73" i="2"/>
  <c r="N73" i="2"/>
  <c r="M73" i="2"/>
  <c r="X72" i="2"/>
  <c r="T72" i="2"/>
  <c r="P72" i="2"/>
  <c r="L72" i="2"/>
  <c r="X71" i="2"/>
  <c r="X73" i="2" s="1"/>
  <c r="T71" i="2"/>
  <c r="P71" i="2"/>
  <c r="P73" i="2" s="1"/>
  <c r="L71" i="2"/>
  <c r="L73" i="2" s="1"/>
  <c r="C16" i="6"/>
  <c r="C15" i="6"/>
  <c r="E25" i="6"/>
  <c r="D25" i="6" s="1"/>
  <c r="C25" i="6"/>
  <c r="C24" i="6"/>
  <c r="D24" i="6" s="1"/>
  <c r="D23" i="6"/>
  <c r="C23" i="6"/>
  <c r="G18" i="6"/>
  <c r="C22" i="6"/>
  <c r="D21" i="6"/>
  <c r="F20" i="6"/>
  <c r="F18" i="6" s="1"/>
  <c r="E20" i="6"/>
  <c r="B20" i="6"/>
  <c r="C20" i="6" s="1"/>
  <c r="G16" i="6"/>
  <c r="G15" i="6"/>
  <c r="E27" i="4"/>
  <c r="D27" i="4"/>
  <c r="C27" i="4"/>
  <c r="B27" i="4"/>
  <c r="E24" i="4"/>
  <c r="D24" i="4"/>
  <c r="C24" i="4"/>
  <c r="B24" i="4"/>
  <c r="C18" i="6" l="1"/>
  <c r="B18" i="6"/>
  <c r="D20" i="6"/>
  <c r="D22" i="6"/>
  <c r="E18" i="6"/>
  <c r="D18" i="6" l="1"/>
  <c r="U62" i="2" l="1"/>
  <c r="V62" i="2"/>
  <c r="W62" i="2"/>
  <c r="Y62" i="2"/>
  <c r="Z62" i="2"/>
  <c r="AA62" i="2"/>
  <c r="U57" i="2"/>
  <c r="V57" i="2"/>
  <c r="W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U54" i="2"/>
  <c r="V54" i="2"/>
  <c r="W54" i="2"/>
  <c r="Y54" i="2"/>
  <c r="Z54" i="2"/>
  <c r="AA54" i="2"/>
  <c r="U76" i="2"/>
  <c r="V76" i="2"/>
  <c r="W76" i="2"/>
  <c r="Y76" i="2"/>
  <c r="Z76" i="2"/>
  <c r="AA76" i="2"/>
  <c r="U70" i="2"/>
  <c r="V70" i="2"/>
  <c r="W70" i="2"/>
  <c r="Y70" i="2"/>
  <c r="Z70" i="2"/>
  <c r="AA70" i="2"/>
  <c r="U46" i="2"/>
  <c r="V46" i="2"/>
  <c r="W46" i="2"/>
  <c r="Y46" i="2"/>
  <c r="Z46" i="2"/>
  <c r="AA46" i="2"/>
  <c r="U43" i="2"/>
  <c r="V43" i="2"/>
  <c r="W43" i="2"/>
  <c r="Y43" i="2"/>
  <c r="Z43" i="2"/>
  <c r="AA43" i="2"/>
  <c r="U67" i="2"/>
  <c r="V67" i="2"/>
  <c r="W67" i="2"/>
  <c r="Y67" i="2"/>
  <c r="Z67" i="2"/>
  <c r="AA67" i="2"/>
  <c r="T74" i="2" l="1"/>
  <c r="Y63" i="2" l="1"/>
  <c r="Z63" i="2"/>
  <c r="AA63" i="2"/>
  <c r="L56" i="2" l="1"/>
  <c r="L55" i="2"/>
  <c r="T60" i="2" l="1"/>
  <c r="W63" i="2" l="1"/>
  <c r="V63" i="2"/>
  <c r="U63" i="2"/>
  <c r="S62" i="2"/>
  <c r="S63" i="2" s="1"/>
  <c r="R62" i="2"/>
  <c r="R63" i="2" s="1"/>
  <c r="Q62" i="2"/>
  <c r="Q63" i="2" s="1"/>
  <c r="O62" i="2"/>
  <c r="O63" i="2" s="1"/>
  <c r="N62" i="2"/>
  <c r="N63" i="2" s="1"/>
  <c r="M62" i="2"/>
  <c r="M63" i="2" s="1"/>
  <c r="X61" i="2"/>
  <c r="T61" i="2"/>
  <c r="T62" i="2" s="1"/>
  <c r="T63" i="2" s="1"/>
  <c r="P61" i="2"/>
  <c r="L61" i="2"/>
  <c r="X60" i="2"/>
  <c r="X62" i="2" s="1"/>
  <c r="X63" i="2" s="1"/>
  <c r="P60" i="2"/>
  <c r="L60" i="2"/>
  <c r="P62" i="2" l="1"/>
  <c r="P63" i="2" s="1"/>
  <c r="L62" i="2"/>
  <c r="L63" i="2" s="1"/>
  <c r="P22" i="2" l="1"/>
  <c r="P65" i="2" l="1"/>
  <c r="O76" i="2"/>
  <c r="N76" i="2"/>
  <c r="M76" i="2"/>
  <c r="L75" i="2"/>
  <c r="L74" i="2"/>
  <c r="O70" i="2"/>
  <c r="N70" i="2"/>
  <c r="M70" i="2"/>
  <c r="L69" i="2"/>
  <c r="L68" i="2"/>
  <c r="O67" i="2"/>
  <c r="N67" i="2"/>
  <c r="M67" i="2"/>
  <c r="L66" i="2"/>
  <c r="L65" i="2"/>
  <c r="T56" i="2"/>
  <c r="T55" i="2"/>
  <c r="O57" i="2"/>
  <c r="N57" i="2"/>
  <c r="M57" i="2"/>
  <c r="L57" i="2"/>
  <c r="O54" i="2"/>
  <c r="N54" i="2"/>
  <c r="M54" i="2"/>
  <c r="L53" i="2"/>
  <c r="L52" i="2"/>
  <c r="O49" i="2"/>
  <c r="O50" i="2" s="1"/>
  <c r="N49" i="2"/>
  <c r="M49" i="2"/>
  <c r="L48" i="2"/>
  <c r="L47" i="2"/>
  <c r="M46" i="2"/>
  <c r="L45" i="2"/>
  <c r="L44" i="2"/>
  <c r="M43" i="2"/>
  <c r="L42" i="2"/>
  <c r="L41" i="2"/>
  <c r="L37" i="2"/>
  <c r="M34" i="2"/>
  <c r="N34" i="2"/>
  <c r="N39" i="2" s="1"/>
  <c r="O34" i="2"/>
  <c r="Q34" i="2"/>
  <c r="R34" i="2"/>
  <c r="S34" i="2"/>
  <c r="U34" i="2"/>
  <c r="V34" i="2"/>
  <c r="W34" i="2"/>
  <c r="Y34" i="2"/>
  <c r="Z34" i="2"/>
  <c r="Z39" i="2" s="1"/>
  <c r="AA34" i="2"/>
  <c r="AA39" i="2" s="1"/>
  <c r="T17" i="2"/>
  <c r="R30" i="2"/>
  <c r="X33" i="2"/>
  <c r="T33" i="2"/>
  <c r="P33" i="2"/>
  <c r="L33" i="2"/>
  <c r="X32" i="2"/>
  <c r="T32" i="2"/>
  <c r="P32" i="2"/>
  <c r="L32" i="2"/>
  <c r="X31" i="2"/>
  <c r="T31" i="2"/>
  <c r="P31" i="2"/>
  <c r="L31" i="2"/>
  <c r="Y58" i="2"/>
  <c r="Z58" i="2"/>
  <c r="AA58" i="2"/>
  <c r="U38" i="2"/>
  <c r="V38" i="2"/>
  <c r="W38" i="2"/>
  <c r="Y38" i="2"/>
  <c r="S38" i="2"/>
  <c r="R38" i="2"/>
  <c r="Q38" i="2"/>
  <c r="O38" i="2"/>
  <c r="M38" i="2"/>
  <c r="X37" i="2"/>
  <c r="P37" i="2"/>
  <c r="X36" i="2"/>
  <c r="T36" i="2"/>
  <c r="P36" i="2"/>
  <c r="L36" i="2"/>
  <c r="X35" i="2"/>
  <c r="X38" i="2" s="1"/>
  <c r="T35" i="2"/>
  <c r="P35" i="2"/>
  <c r="L35" i="2"/>
  <c r="L21" i="2"/>
  <c r="P21" i="2"/>
  <c r="T21" i="2"/>
  <c r="X21" i="2"/>
  <c r="L22" i="2"/>
  <c r="T22" i="2"/>
  <c r="X22" i="2"/>
  <c r="L23" i="2"/>
  <c r="B15" i="4" s="1"/>
  <c r="P23" i="2"/>
  <c r="T23" i="2"/>
  <c r="X23" i="2"/>
  <c r="M24" i="2"/>
  <c r="M25" i="2" s="1"/>
  <c r="N24" i="2"/>
  <c r="N25" i="2" s="1"/>
  <c r="O24" i="2"/>
  <c r="O25" i="2" s="1"/>
  <c r="Q24" i="2"/>
  <c r="Q25" i="2" s="1"/>
  <c r="R24" i="2"/>
  <c r="R25" i="2" s="1"/>
  <c r="S24" i="2"/>
  <c r="S25" i="2" s="1"/>
  <c r="U24" i="2"/>
  <c r="U25" i="2" s="1"/>
  <c r="V24" i="2"/>
  <c r="V25" i="2" s="1"/>
  <c r="W24" i="2"/>
  <c r="W25" i="2" s="1"/>
  <c r="Y24" i="2"/>
  <c r="Y25" i="2" s="1"/>
  <c r="Z24" i="2"/>
  <c r="Z25" i="2" s="1"/>
  <c r="AA24" i="2"/>
  <c r="AA25" i="2" s="1"/>
  <c r="S70" i="2"/>
  <c r="R70" i="2"/>
  <c r="Q70" i="2"/>
  <c r="X69" i="2"/>
  <c r="T69" i="2"/>
  <c r="P69" i="2"/>
  <c r="X68" i="2"/>
  <c r="T68" i="2"/>
  <c r="P68" i="2"/>
  <c r="AA49" i="2"/>
  <c r="AA50" i="2" s="1"/>
  <c r="Z49" i="2"/>
  <c r="Z50" i="2" s="1"/>
  <c r="Y49" i="2"/>
  <c r="Y50" i="2" s="1"/>
  <c r="W49" i="2"/>
  <c r="W50" i="2" s="1"/>
  <c r="V49" i="2"/>
  <c r="V50" i="2" s="1"/>
  <c r="U49" i="2"/>
  <c r="S49" i="2"/>
  <c r="S50" i="2" s="1"/>
  <c r="R49" i="2"/>
  <c r="R50" i="2" s="1"/>
  <c r="Q49" i="2"/>
  <c r="N50" i="2"/>
  <c r="S54" i="2"/>
  <c r="R54" i="2"/>
  <c r="Q54" i="2"/>
  <c r="X53" i="2"/>
  <c r="T53" i="2"/>
  <c r="P53" i="2"/>
  <c r="X52" i="2"/>
  <c r="X54" i="2" s="1"/>
  <c r="T52" i="2"/>
  <c r="P52" i="2"/>
  <c r="Q43" i="2"/>
  <c r="X42" i="2"/>
  <c r="T42" i="2"/>
  <c r="P42" i="2"/>
  <c r="X41" i="2"/>
  <c r="T41" i="2"/>
  <c r="P41" i="2"/>
  <c r="Q46" i="2"/>
  <c r="X45" i="2"/>
  <c r="T45" i="2"/>
  <c r="P45" i="2"/>
  <c r="X44" i="2"/>
  <c r="T44" i="2"/>
  <c r="P44" i="2"/>
  <c r="AO52" i="2"/>
  <c r="AM52" i="2"/>
  <c r="S76" i="2"/>
  <c r="R76" i="2"/>
  <c r="Q76" i="2"/>
  <c r="AL51" i="2"/>
  <c r="X75" i="2"/>
  <c r="T75" i="2"/>
  <c r="T76" i="2" s="1"/>
  <c r="P75" i="2"/>
  <c r="AL50" i="2"/>
  <c r="X74" i="2"/>
  <c r="P74" i="2"/>
  <c r="Q30" i="2"/>
  <c r="AA19" i="2"/>
  <c r="Z19" i="2"/>
  <c r="O19" i="2"/>
  <c r="N19" i="2"/>
  <c r="R67" i="2"/>
  <c r="S67" i="2"/>
  <c r="T65" i="2"/>
  <c r="R18" i="2"/>
  <c r="R19" i="2" s="1"/>
  <c r="S18" i="2"/>
  <c r="S19" i="2" s="1"/>
  <c r="U18" i="2"/>
  <c r="U19" i="2" s="1"/>
  <c r="V18" i="2"/>
  <c r="V19" i="2" s="1"/>
  <c r="W18" i="2"/>
  <c r="W19" i="2" s="1"/>
  <c r="P55" i="2"/>
  <c r="L29" i="2"/>
  <c r="P17" i="2"/>
  <c r="P47" i="2"/>
  <c r="P28" i="2"/>
  <c r="C7" i="4" s="1"/>
  <c r="S57" i="2"/>
  <c r="R57" i="2"/>
  <c r="P29" i="2"/>
  <c r="P56" i="2"/>
  <c r="P27" i="2"/>
  <c r="P48" i="2"/>
  <c r="P66" i="2"/>
  <c r="P67" i="2" s="1"/>
  <c r="L27" i="2"/>
  <c r="L28" i="2"/>
  <c r="S30" i="2"/>
  <c r="Q67" i="2"/>
  <c r="Q18" i="2"/>
  <c r="Q19" i="2" s="1"/>
  <c r="M30" i="2"/>
  <c r="X66" i="2"/>
  <c r="T66" i="2"/>
  <c r="X65" i="2"/>
  <c r="X56" i="2"/>
  <c r="X55" i="2"/>
  <c r="X48" i="2"/>
  <c r="T48" i="2"/>
  <c r="X47" i="2"/>
  <c r="T47" i="2"/>
  <c r="X29" i="2"/>
  <c r="X28" i="2"/>
  <c r="X27" i="2"/>
  <c r="X30" i="2" s="1"/>
  <c r="T29" i="2"/>
  <c r="T28" i="2"/>
  <c r="T27" i="2"/>
  <c r="X17" i="2"/>
  <c r="X18" i="2" s="1"/>
  <c r="X19" i="2" s="1"/>
  <c r="Y18" i="2"/>
  <c r="Y19" i="2" s="1"/>
  <c r="U30" i="2"/>
  <c r="Y30" i="2"/>
  <c r="O30" i="2"/>
  <c r="M18" i="2"/>
  <c r="M19" i="2" s="1"/>
  <c r="Q57" i="2"/>
  <c r="L17" i="2"/>
  <c r="E6" i="4" l="1"/>
  <c r="B21" i="4"/>
  <c r="X76" i="2"/>
  <c r="E4" i="4"/>
  <c r="D4" i="4"/>
  <c r="X46" i="2"/>
  <c r="D21" i="4"/>
  <c r="X57" i="2"/>
  <c r="X58" i="2" s="1"/>
  <c r="X43" i="2"/>
  <c r="X67" i="2"/>
  <c r="T38" i="2"/>
  <c r="X70" i="2"/>
  <c r="AL52" i="2"/>
  <c r="B4" i="4"/>
  <c r="P76" i="2"/>
  <c r="C21" i="4"/>
  <c r="S58" i="2"/>
  <c r="P24" i="2"/>
  <c r="P25" i="2" s="1"/>
  <c r="C4" i="4"/>
  <c r="L43" i="2"/>
  <c r="O39" i="2"/>
  <c r="R58" i="2"/>
  <c r="W58" i="2"/>
  <c r="N58" i="2"/>
  <c r="X34" i="2"/>
  <c r="X39" i="2" s="1"/>
  <c r="U39" i="2"/>
  <c r="B6" i="4"/>
  <c r="R39" i="2"/>
  <c r="S39" i="2"/>
  <c r="Q58" i="2"/>
  <c r="P46" i="2"/>
  <c r="P38" i="2"/>
  <c r="W39" i="2"/>
  <c r="T57" i="2"/>
  <c r="Z79" i="2"/>
  <c r="X49" i="2"/>
  <c r="P49" i="2"/>
  <c r="O58" i="2"/>
  <c r="T54" i="2"/>
  <c r="L38" i="2"/>
  <c r="T49" i="2"/>
  <c r="T67" i="2"/>
  <c r="C6" i="4"/>
  <c r="D6" i="4"/>
  <c r="T34" i="2"/>
  <c r="T30" i="2"/>
  <c r="P43" i="2"/>
  <c r="T24" i="2"/>
  <c r="T25" i="2" s="1"/>
  <c r="M50" i="2"/>
  <c r="L30" i="2"/>
  <c r="P30" i="2"/>
  <c r="L24" i="2"/>
  <c r="L25" i="2" s="1"/>
  <c r="V39" i="2"/>
  <c r="V58" i="2"/>
  <c r="Z78" i="2"/>
  <c r="X24" i="2"/>
  <c r="X25" i="2" s="1"/>
  <c r="Y39" i="2"/>
  <c r="Y78" i="2" s="1"/>
  <c r="L49" i="2"/>
  <c r="AA79" i="2"/>
  <c r="AA78" i="2"/>
  <c r="T46" i="2"/>
  <c r="M39" i="2"/>
  <c r="L18" i="2"/>
  <c r="L19" i="2" s="1"/>
  <c r="T43" i="2"/>
  <c r="P54" i="2"/>
  <c r="T70" i="2"/>
  <c r="L46" i="2"/>
  <c r="L54" i="2"/>
  <c r="L58" i="2" s="1"/>
  <c r="Q39" i="2"/>
  <c r="P70" i="2"/>
  <c r="L76" i="2"/>
  <c r="M58" i="2"/>
  <c r="U50" i="2"/>
  <c r="Q50" i="2"/>
  <c r="P34" i="2"/>
  <c r="T18" i="2"/>
  <c r="T19" i="2" s="1"/>
  <c r="L70" i="2"/>
  <c r="L67" i="2"/>
  <c r="L34" i="2"/>
  <c r="U58" i="2"/>
  <c r="P57" i="2"/>
  <c r="P18" i="2"/>
  <c r="P19" i="2" s="1"/>
  <c r="X50" i="2" l="1"/>
  <c r="B14" i="6"/>
  <c r="C14" i="6" s="1"/>
  <c r="B22" i="4"/>
  <c r="E22" i="4"/>
  <c r="G14" i="6"/>
  <c r="G11" i="6"/>
  <c r="U6" i="5"/>
  <c r="U7" i="5" s="1"/>
  <c r="G10" i="6"/>
  <c r="T6" i="5"/>
  <c r="T7" i="5" s="1"/>
  <c r="B17" i="6"/>
  <c r="C17" i="6" s="1"/>
  <c r="B23" i="4"/>
  <c r="B20" i="4" s="1"/>
  <c r="B29" i="4" s="1"/>
  <c r="E16" i="4"/>
  <c r="E21" i="4"/>
  <c r="E17" i="6"/>
  <c r="D17" i="6" s="1"/>
  <c r="C23" i="4"/>
  <c r="C20" i="4"/>
  <c r="C29" i="4" s="1"/>
  <c r="D22" i="4"/>
  <c r="F14" i="6"/>
  <c r="D23" i="4"/>
  <c r="F17" i="6"/>
  <c r="C22" i="4"/>
  <c r="E14" i="6"/>
  <c r="G17" i="6"/>
  <c r="E23" i="4"/>
  <c r="R79" i="2"/>
  <c r="S78" i="2"/>
  <c r="X79" i="2"/>
  <c r="R6" i="5" s="1"/>
  <c r="R7" i="5" s="1"/>
  <c r="N79" i="2"/>
  <c r="O79" i="2"/>
  <c r="B11" i="6" s="1"/>
  <c r="C11" i="6" s="1"/>
  <c r="P58" i="2"/>
  <c r="V79" i="2"/>
  <c r="F10" i="6" s="1"/>
  <c r="T58" i="2"/>
  <c r="N78" i="2"/>
  <c r="T39" i="2"/>
  <c r="X78" i="2"/>
  <c r="P39" i="2"/>
  <c r="W78" i="2"/>
  <c r="P50" i="2"/>
  <c r="R78" i="2"/>
  <c r="O78" i="2"/>
  <c r="L50" i="2"/>
  <c r="T50" i="2"/>
  <c r="Q78" i="2"/>
  <c r="W79" i="2"/>
  <c r="F11" i="6" s="1"/>
  <c r="M79" i="2"/>
  <c r="B16" i="4"/>
  <c r="Q79" i="2"/>
  <c r="V78" i="2"/>
  <c r="U78" i="2"/>
  <c r="L39" i="2"/>
  <c r="S79" i="2"/>
  <c r="E11" i="6" s="1"/>
  <c r="Y79" i="2"/>
  <c r="U79" i="2"/>
  <c r="D16" i="4"/>
  <c r="M78" i="2"/>
  <c r="C16" i="4"/>
  <c r="E20" i="4" l="1"/>
  <c r="E29" i="4" s="1"/>
  <c r="D11" i="6"/>
  <c r="D20" i="4"/>
  <c r="D29" i="4" s="1"/>
  <c r="E31" i="4" s="1"/>
  <c r="C32" i="4"/>
  <c r="C31" i="4"/>
  <c r="E32" i="4"/>
  <c r="K6" i="5"/>
  <c r="K7" i="5" s="1"/>
  <c r="E9" i="6"/>
  <c r="G9" i="6"/>
  <c r="G8" i="6" s="1"/>
  <c r="G13" i="6" s="1"/>
  <c r="G12" i="6" s="1"/>
  <c r="S6" i="5"/>
  <c r="S7" i="5" s="1"/>
  <c r="L6" i="5"/>
  <c r="L7" i="5" s="1"/>
  <c r="E10" i="6"/>
  <c r="H6" i="5"/>
  <c r="H7" i="5" s="1"/>
  <c r="B10" i="6"/>
  <c r="C10" i="6" s="1"/>
  <c r="O6" i="5"/>
  <c r="O7" i="5" s="1"/>
  <c r="F9" i="6"/>
  <c r="F8" i="6" s="1"/>
  <c r="F13" i="6" s="1"/>
  <c r="F12" i="6" s="1"/>
  <c r="G6" i="5"/>
  <c r="G7" i="5" s="1"/>
  <c r="B9" i="6"/>
  <c r="B32" i="4"/>
  <c r="B31" i="4"/>
  <c r="D14" i="6"/>
  <c r="I6" i="5"/>
  <c r="I7" i="5" s="1"/>
  <c r="P78" i="2"/>
  <c r="P79" i="2"/>
  <c r="P6" i="5"/>
  <c r="P7" i="5" s="1"/>
  <c r="T79" i="2"/>
  <c r="N6" i="5" s="1"/>
  <c r="N7" i="5" s="1"/>
  <c r="T78" i="2"/>
  <c r="Q6" i="5"/>
  <c r="Q7" i="5" s="1"/>
  <c r="M6" i="5"/>
  <c r="M7" i="5" s="1"/>
  <c r="L78" i="2"/>
  <c r="L79" i="2"/>
  <c r="D31" i="4" l="1"/>
  <c r="D32" i="4"/>
  <c r="E8" i="6"/>
  <c r="D10" i="6"/>
  <c r="C9" i="6"/>
  <c r="D9" i="6" s="1"/>
  <c r="B8" i="6"/>
  <c r="J6" i="5"/>
  <c r="J7" i="5" s="1"/>
  <c r="F6" i="5"/>
  <c r="F7" i="5" s="1"/>
  <c r="C8" i="6" l="1"/>
  <c r="C13" i="6" s="1"/>
  <c r="C12" i="6" s="1"/>
  <c r="B13" i="6"/>
  <c r="B12" i="6"/>
  <c r="E13" i="6"/>
  <c r="E12" i="6" s="1"/>
  <c r="D12" i="6" s="1"/>
  <c r="D8" i="6"/>
  <c r="D13" i="6" s="1"/>
</calcChain>
</file>

<file path=xl/sharedStrings.xml><?xml version="1.0" encoding="utf-8"?>
<sst xmlns="http://schemas.openxmlformats.org/spreadsheetml/2006/main" count="492" uniqueCount="216">
  <si>
    <t>KTL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</si>
  <si>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</si>
  <si>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</si>
  <si>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</si>
  <si>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</si>
  <si>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</si>
  <si>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</si>
  <si>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</si>
  <si>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</si>
  <si>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</si>
  <si>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</si>
  <si>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</si>
  <si>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</si>
  <si>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02</t>
  </si>
  <si>
    <t>03</t>
  </si>
  <si>
    <t>04</t>
  </si>
  <si>
    <t>05</t>
  </si>
  <si>
    <t>06</t>
  </si>
  <si>
    <t>SB</t>
  </si>
  <si>
    <t>188723322</t>
  </si>
  <si>
    <t>188723323</t>
  </si>
  <si>
    <t>Sudaryti palankias sąlygas remtiniems gyventojams apsirūpinti gyvenamosiomis patalpomis</t>
  </si>
  <si>
    <t>Iš viso:</t>
  </si>
  <si>
    <t>01.03.02.01</t>
  </si>
  <si>
    <t>06.01.01.01</t>
  </si>
  <si>
    <t>SB(SP)</t>
  </si>
  <si>
    <t>Finansavimo šaltiniai</t>
  </si>
  <si>
    <t>SB(VB)</t>
  </si>
  <si>
    <t>VL</t>
  </si>
  <si>
    <t>VIETINIO ŪKIO  PROGRAMOS</t>
  </si>
  <si>
    <t>Strateginė sritis 02. Savivaldybės veiklos gerinimas/stiprinimas</t>
  </si>
  <si>
    <t>07 Vietinio ūkio programa</t>
  </si>
  <si>
    <t xml:space="preserve">07 </t>
  </si>
  <si>
    <t>Efektyviai vykdyti Savivaldybės veiklą</t>
  </si>
  <si>
    <t>Programos  kodas</t>
  </si>
  <si>
    <t>07</t>
  </si>
  <si>
    <t>Organizuoti vietinio susisiekimo keleivinio transporto maršrutus ir kontrolę, vesti kompensacijų už lengvatinį keleivių vežimą apskaitą</t>
  </si>
  <si>
    <t>SB(F)</t>
  </si>
  <si>
    <t>21-31</t>
  </si>
  <si>
    <t>04.01.02.01.</t>
  </si>
  <si>
    <t>Sudaryti sąlygas subalansuotai teritorijų ekonominei plėtrai</t>
  </si>
  <si>
    <t>Specialiųjų ir detaliųjų planų parengimas</t>
  </si>
  <si>
    <t>13</t>
  </si>
  <si>
    <t>09</t>
  </si>
  <si>
    <t>Prižiūrėti seniūnijų infrastruktūros objektus</t>
  </si>
  <si>
    <t>Dalyvauti rengiant ir įgyvendinant darbo rinkos politikos priemones</t>
  </si>
  <si>
    <t>Bendruomenės rėmimo programa</t>
  </si>
  <si>
    <t>Seniūnijų gatvių apšvietimas</t>
  </si>
  <si>
    <t>Seniūnijų sanitarija</t>
  </si>
  <si>
    <t xml:space="preserve">Moksleivių vežimo organizavimas, apskaita ir kontrolė </t>
  </si>
  <si>
    <t>Keleivių vežimas su 50-80 procentų nuolaida miesto ir priemiesčio maršrutais</t>
  </si>
  <si>
    <t>Keleivių vežimo gerinimas (nuostolingų maršrutų kompensavimas)</t>
  </si>
  <si>
    <t>Komunalinių atliekų tvarkymas</t>
  </si>
  <si>
    <t>Nekilnojamojo turto kadastro bylų parengimas ir teisinė registracija, parduodamų objektų žemės sklypų planų rengimas, rinkos vertės nustatymas, reklaminių dokumentų rengimas ir skelbimas</t>
  </si>
  <si>
    <t>Teisiškai įregistruoti neregistruotą Savivaldybei nuosavybės teise priklausantį nekilnojamąjį turtą, užtikrinti Savivaldybės turto, kuris nereikalingas Savivaldybės funkcijoms vydyti, pardavimą</t>
  </si>
  <si>
    <t>Valstybinės žemės ir kito turto valdymui</t>
  </si>
  <si>
    <t>Teritorijų, žemėtvarkos planavimo dokumentai; želdynų inventorizavimas; gyvenamųjų vietovių teritorijų ribų nustatymas</t>
  </si>
  <si>
    <t>Savivaldybės būsto fondo remontas, rekonstrukcija</t>
  </si>
  <si>
    <t>Būsto nuomos ar išperkamosios būsto nuomos mokesčių dalies kompensacijos</t>
  </si>
  <si>
    <t>10.06.01.01</t>
  </si>
  <si>
    <t>Tinkamai naudoti, saugoti, prižiūrėti ir eksplotuoti valstybės turtą.</t>
  </si>
  <si>
    <t>Pirktų butų paskolų lengvatinių palūkanų dengimas</t>
  </si>
  <si>
    <t>Strateginio tikslo kodas</t>
  </si>
  <si>
    <t>Programos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</si>
  <si>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</si>
  <si>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</si>
  <si>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</si>
  <si>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</si>
  <si>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</si>
  <si>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</si>
  <si>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</si>
  <si>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</si>
  <si>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</si>
  <si>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</si>
  <si>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</si>
  <si>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</si>
  <si>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</si>
  <si>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</si>
  <si>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Vietinio ūkio programa</t>
  </si>
  <si>
    <t>Gyventojų užimtumo didinimas</t>
  </si>
  <si>
    <t>Turtui įsigyti ir finansiniams įsipareigojimams vykdyti</t>
  </si>
  <si>
    <t>17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</si>
  <si>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</si>
  <si>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</si>
  <si>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</si>
  <si>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t>tūkst. Eur</t>
  </si>
  <si>
    <t>16</t>
  </si>
  <si>
    <t>20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</si>
  <si>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</si>
  <si>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</si>
  <si>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</si>
  <si>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</si>
  <si>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</si>
  <si>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</si>
  <si>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</si>
  <si>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</si>
  <si>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</si>
  <si>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</si>
  <si>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</si>
  <si>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</si>
  <si>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</si>
  <si>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</si>
  <si>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</si>
  <si>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</si>
  <si>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</si>
  <si>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 xml:space="preserve">01.03.02.01     06.01.01.01   10.06.01.01  01.07.01.01  10.02.01.40  09.06.01.01  04.05.01.01   06.04.01.01  04.01.02.01 10.09.01.01   06.06.01.01   04.07.04.01  05.01.01.01  </t>
  </si>
  <si>
    <t>01.07.01.01</t>
  </si>
  <si>
    <t>10.02.01.40</t>
  </si>
  <si>
    <t>09.06.01.01</t>
  </si>
  <si>
    <t>04.05.01.01</t>
  </si>
  <si>
    <t>05.01.01.01</t>
  </si>
  <si>
    <t>10.09.01.01  06.06.01.01  04.07.04.01</t>
  </si>
  <si>
    <t>04.01.02.01</t>
  </si>
  <si>
    <t>06.04.01.01</t>
  </si>
  <si>
    <t>Šilutės rajono savivaldybės tarybos 2024 m. sausio 25 d.</t>
  </si>
  <si>
    <t>2023 m. faktas</t>
  </si>
  <si>
    <t>2024 m. poreikis</t>
  </si>
  <si>
    <t>2025 m. poreikis</t>
  </si>
  <si>
    <t>2026 m. poreikis</t>
  </si>
  <si>
    <t>Savivaldybės SPP tikslo / uždavinio / priemonės kodas</t>
  </si>
  <si>
    <t>Iš viso uždaviniui</t>
  </si>
  <si>
    <t>Iš viso tikslui</t>
  </si>
  <si>
    <t>IŠ VISO</t>
  </si>
  <si>
    <t>2024–2026 M. ŠILUTĖS RAJONO SAVIVALDYBĖS</t>
  </si>
  <si>
    <t>Šilutės rajono savivaldybės 2024–2026 m. Vietinio ūkio programos išlaidų suvestinė</t>
  </si>
  <si>
    <t>RP - regiono pažangos priemonė (projektas), PP - pažangos priemonė (projektas), TP - tęstinės veiklos priemonė, NF - nefinansinė priemonė</t>
  </si>
  <si>
    <t>10</t>
  </si>
  <si>
    <t>TP</t>
  </si>
  <si>
    <t>-</t>
  </si>
  <si>
    <t>4.3.2.1  4.3.2.2</t>
  </si>
  <si>
    <t>4.3.2.2</t>
  </si>
  <si>
    <t>3.1.4.3</t>
  </si>
  <si>
    <t>3.1.5.1</t>
  </si>
  <si>
    <t>4.3.1.5  1.1.3.4</t>
  </si>
  <si>
    <t>3.1.5.4</t>
  </si>
  <si>
    <t>1.2.4.2  1.2.7.13  3.1.1.15  3.1.5.1</t>
  </si>
  <si>
    <t>1.1.3.1  1.1.3.4</t>
  </si>
  <si>
    <t>07. Vietinio ūkio 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</si>
  <si>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</si>
  <si>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</si>
  <si>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</si>
  <si>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</si>
  <si>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</si>
  <si>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</si>
  <si>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</si>
  <si>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</si>
  <si>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</si>
  <si>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</si>
  <si>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</si>
  <si>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</si>
  <si>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</si>
  <si>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</si>
  <si>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07. Vietinio ūkio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</si>
  <si>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</si>
  <si>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</si>
  <si>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</si>
  <si>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Iš viso 07 programai</t>
  </si>
  <si>
    <t>TIKSLŲ, PROGRAMŲ, UŽDAVINIŲ, PRIEMONIŲ IR PRIEMONIŲ IŠLAIDŲ SUVESTINĖ</t>
  </si>
  <si>
    <t>sprendimu Nr. T1-205</t>
  </si>
  <si>
    <t>(Šilutės rajono savivaldybės tarybos 2024 m. vasario 29 d.</t>
  </si>
  <si>
    <t>sprendimo Nr. T1-      redakcija)</t>
  </si>
  <si>
    <t>Dalyvaujamojo biudžeto priemonių įgyvendinimas</t>
  </si>
  <si>
    <t>1.1.3.3</t>
  </si>
  <si>
    <t>04.07.04.01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</si>
  <si>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</si>
  <si>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</si>
  <si>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</si>
  <si>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</si>
  <si>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</si>
  <si>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</si>
  <si>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</si>
  <si>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07.01.01 uždavinys „Teisiškai įregistruoti neregistruotą Savivaldybei nuosavybės teise priklausantį nekilnojamąjį turtą, užtikrinti Savivaldybės turto, kuris nereikalingas Savivaldybės funkcijoms vykdyti, pardavimą“</t>
  </si>
  <si>
    <t>P-07-01-01-01</t>
  </si>
  <si>
    <t>Nekilnojamojo turto kadastriniai matavimai, teisinė registracija, parengtos bylos, vnt.</t>
  </si>
  <si>
    <t>07.01.02 uždavinys „Tinkamai naudoti, saugoti, prižiūrėti ir eksploatuoti valstybės turtą“</t>
  </si>
  <si>
    <t>P-07-01-02-01</t>
  </si>
  <si>
    <t>Skelbimai, kitos paslaugos, vnt.</t>
  </si>
  <si>
    <t>07.01.03 uždavinys „Sudaryti palankias sąlygas remtiniems gyventojams apsirūpinti gyvenamosiomis patalpomis“</t>
  </si>
  <si>
    <t>P-07-01-03-01</t>
  </si>
  <si>
    <t>P-07-01-03-02</t>
  </si>
  <si>
    <t>P-07-01-03-03</t>
  </si>
  <si>
    <t>Suremontuotų butų skaičius, vnt.</t>
  </si>
  <si>
    <t>Išmokėtos nuomos mokesčių kompensacijos remtiniems asmenims, vnt.</t>
  </si>
  <si>
    <t>Lengvatinės  palūkanos, vnt.</t>
  </si>
  <si>
    <t>4.3.2.1
4.3.2.2</t>
  </si>
  <si>
    <t>07.01.04 uždavinys „Organizuoti vietinio susisiekimo keleivinio transporto maršrutus ir kontrolę, vesti kompensacijų už lengvatinį keleivių vežimą apskaitą“</t>
  </si>
  <si>
    <t>P-07-01-04-01</t>
  </si>
  <si>
    <t>P-07-01-04-02</t>
  </si>
  <si>
    <t>P-07-01-04-03</t>
  </si>
  <si>
    <t>Atlikta lengvatinio keleivių vežimo apskaita ir kontrolė, vnt.</t>
  </si>
  <si>
    <t>Atlikta moksleivių vežimo apskaita bei kontrolė, vnt.</t>
  </si>
  <si>
    <t>Atlikta nuostolingų maršrutų kompensavimo apskaita bei kontrolė, vnt.</t>
  </si>
  <si>
    <t>07.01.05 uždavinys „Prižiūrėti seniūnijų infrastruktūros objektus“</t>
  </si>
  <si>
    <t>P-07-01-05-01</t>
  </si>
  <si>
    <t>P-07-01-05-02</t>
  </si>
  <si>
    <t>Apšviestos gatvės, prižiūrėti žalieji plotai, šaligatviai, proc.</t>
  </si>
  <si>
    <t>1.1.2.4.2
1.2.7.13
3.1.1.15
3.1.5.1</t>
  </si>
  <si>
    <t>07.01.06 uždavinys „Dalyvauti rengiant ir įgyvendinant darbo rinkos politikos priemones“</t>
  </si>
  <si>
    <t>P-07-01-06-01</t>
  </si>
  <si>
    <t>Laikinai įdarbinti ieškantys darbo asmenys, vnt.</t>
  </si>
  <si>
    <t>1.1.3.1
1.1.3.4</t>
  </si>
  <si>
    <t>07.01.07 uždavinys „Sudaryti sąlygas subalansuotai teritorijų ekonominei plėtrai“</t>
  </si>
  <si>
    <t>P-07-01-07-01</t>
  </si>
  <si>
    <t>P-07-01-07-02</t>
  </si>
  <si>
    <t>P-07-01-07-03</t>
  </si>
  <si>
    <t>P-07-01-07-05</t>
  </si>
  <si>
    <t>Parengti detalieji ir specialieji planai, vnt.</t>
  </si>
  <si>
    <t>Želdynų ir želdinių inventorizavimas, jų apskaita, vnt.</t>
  </si>
  <si>
    <t>Žemės sklypų formavimo ir pertvarkymo projektai, vnt.</t>
  </si>
  <si>
    <t>Bendrojo plano koregavimas, vnt.</t>
  </si>
  <si>
    <t>Gyvenamųjų vietovių teritorijų ribų nustatymo planai, vnt.</t>
  </si>
  <si>
    <t>Finansuota bendruomenių paraiškų, vnt.</t>
  </si>
  <si>
    <t>Komunalinių atliekų surinkimas ir tvarkymas, t</t>
  </si>
  <si>
    <t>4.3.1.5
1.1.3.4</t>
  </si>
  <si>
    <t>07. Programos uždaviniai, priemonės ir jų stebėsenos rodikliai</t>
  </si>
  <si>
    <t>Pateikti projektai,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</si>
</sst>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59999389629810485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11" borderId="0" applyNumberFormat="0" applyBorder="0" applyAlignment="0" applyProtection="0"/>
  </cellStyleXfs>
  <cellXfs count="677">
    <xf numFmtId="0" fontId="0" fillId="0" borderId="0" xfId="0"/>
    <xf numFmtId="0" fontId="3" fillId="2" borderId="0" xfId="0" applyFont="1" applyFill="1"/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 vertical="top" wrapText="1"/>
    </xf>
    <xf numFmtId="164" fontId="2" fillId="12" borderId="31" xfId="0" applyNumberFormat="1" applyFont="1" applyFill="1" applyBorder="1" applyAlignment="1">
      <alignment horizontal="center" vertical="top"/>
    </xf>
    <xf numFmtId="164" fontId="2" fillId="12" borderId="32" xfId="0" applyNumberFormat="1" applyFont="1" applyFill="1" applyBorder="1" applyAlignment="1">
      <alignment horizontal="center" vertical="top"/>
    </xf>
    <xf numFmtId="164" fontId="2" fillId="3" borderId="28" xfId="0" applyNumberFormat="1" applyFont="1" applyFill="1" applyBorder="1" applyAlignment="1">
      <alignment horizontal="center" vertical="top"/>
    </xf>
    <xf numFmtId="164" fontId="3" fillId="2" borderId="8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13" borderId="0" xfId="0" applyFont="1" applyFill="1"/>
    <xf numFmtId="49" fontId="2" fillId="5" borderId="14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12" borderId="37" xfId="0" applyNumberFormat="1" applyFont="1" applyFill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top" wrapText="1"/>
    </xf>
    <xf numFmtId="164" fontId="2" fillId="12" borderId="38" xfId="0" applyNumberFormat="1" applyFont="1" applyFill="1" applyBorder="1" applyAlignment="1">
      <alignment horizontal="center" vertical="top"/>
    </xf>
    <xf numFmtId="164" fontId="2" fillId="12" borderId="33" xfId="0" applyNumberFormat="1" applyFont="1" applyFill="1" applyBorder="1" applyAlignment="1">
      <alignment horizontal="center" vertical="top"/>
    </xf>
    <xf numFmtId="164" fontId="2" fillId="12" borderId="39" xfId="0" applyNumberFormat="1" applyFont="1" applyFill="1" applyBorder="1" applyAlignment="1">
      <alignment horizontal="center" vertical="top"/>
    </xf>
    <xf numFmtId="164" fontId="3" fillId="7" borderId="0" xfId="0" applyNumberFormat="1" applyFont="1" applyFill="1"/>
    <xf numFmtId="164" fontId="3" fillId="0" borderId="0" xfId="0" applyNumberFormat="1" applyFont="1"/>
    <xf numFmtId="164" fontId="2" fillId="3" borderId="47" xfId="0" applyNumberFormat="1" applyFont="1" applyFill="1" applyBorder="1" applyAlignment="1">
      <alignment horizontal="center" vertical="top"/>
    </xf>
    <xf numFmtId="49" fontId="2" fillId="5" borderId="24" xfId="0" applyNumberFormat="1" applyFont="1" applyFill="1" applyBorder="1" applyAlignment="1">
      <alignment horizontal="center" vertical="top"/>
    </xf>
    <xf numFmtId="0" fontId="3" fillId="6" borderId="0" xfId="0" applyFont="1" applyFill="1"/>
    <xf numFmtId="0" fontId="2" fillId="6" borderId="0" xfId="0" applyFont="1" applyFill="1"/>
    <xf numFmtId="164" fontId="3" fillId="0" borderId="20" xfId="0" applyNumberFormat="1" applyFont="1" applyBorder="1" applyAlignment="1">
      <alignment horizontal="center" vertical="center"/>
    </xf>
    <xf numFmtId="164" fontId="3" fillId="0" borderId="68" xfId="0" applyNumberFormat="1" applyFont="1" applyBorder="1" applyAlignment="1">
      <alignment horizontal="center" vertical="center"/>
    </xf>
    <xf numFmtId="164" fontId="2" fillId="12" borderId="76" xfId="0" applyNumberFormat="1" applyFont="1" applyFill="1" applyBorder="1" applyAlignment="1">
      <alignment horizontal="center" vertical="top"/>
    </xf>
    <xf numFmtId="164" fontId="2" fillId="12" borderId="36" xfId="0" applyNumberFormat="1" applyFont="1" applyFill="1" applyBorder="1" applyAlignment="1">
      <alignment horizontal="center" vertical="top"/>
    </xf>
    <xf numFmtId="164" fontId="2" fillId="12" borderId="79" xfId="0" applyNumberFormat="1" applyFont="1" applyFill="1" applyBorder="1" applyAlignment="1">
      <alignment horizontal="center" vertical="top"/>
    </xf>
    <xf numFmtId="164" fontId="2" fillId="12" borderId="80" xfId="0" applyNumberFormat="1" applyFont="1" applyFill="1" applyBorder="1" applyAlignment="1">
      <alignment horizontal="center" vertical="top"/>
    </xf>
    <xf numFmtId="164" fontId="2" fillId="12" borderId="35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/>
    </xf>
    <xf numFmtId="164" fontId="3" fillId="0" borderId="19" xfId="0" applyNumberFormat="1" applyFont="1" applyBorder="1" applyAlignment="1">
      <alignment horizontal="center" vertical="top"/>
    </xf>
    <xf numFmtId="49" fontId="2" fillId="5" borderId="23" xfId="0" applyNumberFormat="1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center" vertical="top"/>
    </xf>
    <xf numFmtId="164" fontId="2" fillId="0" borderId="19" xfId="0" applyNumberFormat="1" applyFont="1" applyBorder="1" applyAlignment="1">
      <alignment horizontal="center" vertical="top"/>
    </xf>
    <xf numFmtId="164" fontId="3" fillId="6" borderId="0" xfId="0" applyNumberFormat="1" applyFont="1" applyFill="1"/>
    <xf numFmtId="0" fontId="2" fillId="12" borderId="75" xfId="0" applyFont="1" applyFill="1" applyBorder="1" applyAlignment="1">
      <alignment horizontal="center" vertical="top" wrapText="1"/>
    </xf>
    <xf numFmtId="164" fontId="3" fillId="13" borderId="20" xfId="0" applyNumberFormat="1" applyFont="1" applyFill="1" applyBorder="1" applyAlignment="1">
      <alignment horizontal="center" vertical="center"/>
    </xf>
    <xf numFmtId="164" fontId="2" fillId="12" borderId="43" xfId="0" applyNumberFormat="1" applyFont="1" applyFill="1" applyBorder="1" applyAlignment="1">
      <alignment horizontal="center" vertical="top"/>
    </xf>
    <xf numFmtId="164" fontId="3" fillId="2" borderId="57" xfId="0" applyNumberFormat="1" applyFont="1" applyFill="1" applyBorder="1" applyAlignment="1">
      <alignment horizontal="center" vertical="center"/>
    </xf>
    <xf numFmtId="164" fontId="3" fillId="2" borderId="49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3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center" wrapText="1" indent="1"/>
    </xf>
    <xf numFmtId="164" fontId="3" fillId="0" borderId="38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top"/>
    </xf>
    <xf numFmtId="164" fontId="3" fillId="0" borderId="86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wrapText="1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3" fillId="0" borderId="108" xfId="0" applyNumberFormat="1" applyFont="1" applyBorder="1" applyAlignment="1">
      <alignment horizontal="center" vertical="top" wrapText="1"/>
    </xf>
    <xf numFmtId="164" fontId="3" fillId="0" borderId="111" xfId="0" applyNumberFormat="1" applyFont="1" applyBorder="1" applyAlignment="1">
      <alignment horizontal="center" vertical="top" wrapText="1"/>
    </xf>
    <xf numFmtId="164" fontId="3" fillId="0" borderId="109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vertical="top"/>
    </xf>
    <xf numFmtId="164" fontId="2" fillId="0" borderId="108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wrapText="1"/>
    </xf>
    <xf numFmtId="164" fontId="3" fillId="0" borderId="112" xfId="0" applyNumberFormat="1" applyFont="1" applyBorder="1" applyAlignment="1">
      <alignment horizontal="center" vertical="top" wrapText="1"/>
    </xf>
    <xf numFmtId="164" fontId="3" fillId="0" borderId="113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 wrapText="1"/>
      <protection locked="0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64" fontId="2" fillId="12" borderId="51" xfId="0" applyNumberFormat="1" applyFont="1" applyFill="1" applyBorder="1" applyAlignment="1">
      <alignment horizontal="center" vertical="top"/>
    </xf>
    <xf numFmtId="0" fontId="3" fillId="13" borderId="65" xfId="0" applyFont="1" applyFill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31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0" fontId="3" fillId="2" borderId="75" xfId="0" applyFont="1" applyFill="1" applyBorder="1" applyAlignment="1">
      <alignment horizontal="center" vertical="center" wrapText="1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31" xfId="0" applyNumberFormat="1" applyFont="1" applyFill="1" applyBorder="1" applyAlignment="1">
      <alignment horizontal="center" vertical="top"/>
    </xf>
    <xf numFmtId="164" fontId="2" fillId="3" borderId="33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top"/>
    </xf>
    <xf numFmtId="164" fontId="2" fillId="3" borderId="14" xfId="0" applyNumberFormat="1" applyFont="1" applyFill="1" applyBorder="1" applyAlignment="1">
      <alignment horizontal="center" vertical="top"/>
    </xf>
    <xf numFmtId="164" fontId="2" fillId="3" borderId="84" xfId="0" applyNumberFormat="1" applyFont="1" applyFill="1" applyBorder="1" applyAlignment="1">
      <alignment horizontal="center" vertical="top"/>
    </xf>
    <xf numFmtId="164" fontId="2" fillId="3" borderId="106" xfId="0" applyNumberFormat="1" applyFont="1" applyFill="1" applyBorder="1" applyAlignment="1">
      <alignment horizontal="center" vertical="top"/>
    </xf>
    <xf numFmtId="164" fontId="2" fillId="3" borderId="81" xfId="0" applyNumberFormat="1" applyFont="1" applyFill="1" applyBorder="1" applyAlignment="1">
      <alignment horizontal="center" vertical="center"/>
    </xf>
    <xf numFmtId="164" fontId="2" fillId="3" borderId="82" xfId="0" applyNumberFormat="1" applyFont="1" applyFill="1" applyBorder="1" applyAlignment="1">
      <alignment horizontal="center" vertical="center"/>
    </xf>
    <xf numFmtId="164" fontId="2" fillId="3" borderId="106" xfId="0" applyNumberFormat="1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 wrapText="1"/>
    </xf>
    <xf numFmtId="0" fontId="3" fillId="2" borderId="109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164" fontId="3" fillId="2" borderId="58" xfId="0" applyNumberFormat="1" applyFont="1" applyFill="1" applyBorder="1" applyAlignment="1">
      <alignment horizontal="center" vertical="center"/>
    </xf>
    <xf numFmtId="164" fontId="3" fillId="2" borderId="48" xfId="0" applyNumberFormat="1" applyFont="1" applyFill="1" applyBorder="1" applyAlignment="1">
      <alignment horizontal="center" vertical="center"/>
    </xf>
    <xf numFmtId="164" fontId="3" fillId="2" borderId="64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/>
    </xf>
    <xf numFmtId="164" fontId="3" fillId="2" borderId="65" xfId="0" applyNumberFormat="1" applyFont="1" applyFill="1" applyBorder="1" applyAlignment="1">
      <alignment horizontal="center" vertical="center"/>
    </xf>
    <xf numFmtId="164" fontId="3" fillId="2" borderId="66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top"/>
    </xf>
    <xf numFmtId="164" fontId="3" fillId="2" borderId="81" xfId="0" applyNumberFormat="1" applyFont="1" applyFill="1" applyBorder="1" applyAlignment="1">
      <alignment horizontal="center" vertical="center"/>
    </xf>
    <xf numFmtId="164" fontId="3" fillId="2" borderId="59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top" wrapText="1"/>
    </xf>
    <xf numFmtId="0" fontId="3" fillId="0" borderId="107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/>
    </xf>
    <xf numFmtId="164" fontId="3" fillId="0" borderId="114" xfId="0" applyNumberFormat="1" applyFont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0" borderId="110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164" fontId="3" fillId="0" borderId="120" xfId="0" applyNumberFormat="1" applyFont="1" applyBorder="1" applyAlignment="1">
      <alignment horizontal="center" vertical="center"/>
    </xf>
    <xf numFmtId="164" fontId="3" fillId="0" borderId="119" xfId="0" applyNumberFormat="1" applyFont="1" applyBorder="1" applyAlignment="1">
      <alignment horizontal="center" vertical="center"/>
    </xf>
    <xf numFmtId="164" fontId="3" fillId="0" borderId="73" xfId="0" applyNumberFormat="1" applyFont="1" applyBorder="1" applyAlignment="1">
      <alignment horizontal="center" vertical="center"/>
    </xf>
    <xf numFmtId="164" fontId="2" fillId="3" borderId="115" xfId="0" applyNumberFormat="1" applyFont="1" applyFill="1" applyBorder="1" applyAlignment="1">
      <alignment horizontal="center" vertical="top"/>
    </xf>
    <xf numFmtId="49" fontId="2" fillId="5" borderId="35" xfId="0" applyNumberFormat="1" applyFont="1" applyFill="1" applyBorder="1" applyAlignment="1">
      <alignment horizontal="center" vertical="top"/>
    </xf>
    <xf numFmtId="49" fontId="2" fillId="3" borderId="36" xfId="0" applyNumberFormat="1" applyFont="1" applyFill="1" applyBorder="1" applyAlignment="1">
      <alignment horizontal="center" vertical="top"/>
    </xf>
    <xf numFmtId="0" fontId="3" fillId="0" borderId="126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164" fontId="2" fillId="9" borderId="80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79" xfId="0" applyNumberFormat="1" applyFont="1" applyFill="1" applyBorder="1" applyAlignment="1">
      <alignment horizontal="center" vertical="top"/>
    </xf>
    <xf numFmtId="164" fontId="3" fillId="2" borderId="131" xfId="0" applyNumberFormat="1" applyFont="1" applyFill="1" applyBorder="1" applyAlignment="1">
      <alignment horizontal="center" vertical="center"/>
    </xf>
    <xf numFmtId="0" fontId="3" fillId="0" borderId="134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36" xfId="0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/>
    </xf>
    <xf numFmtId="164" fontId="2" fillId="9" borderId="100" xfId="0" applyNumberFormat="1" applyFont="1" applyFill="1" applyBorder="1" applyAlignment="1">
      <alignment horizontal="center" vertical="top"/>
    </xf>
    <xf numFmtId="164" fontId="2" fillId="9" borderId="96" xfId="0" applyNumberFormat="1" applyFont="1" applyFill="1" applyBorder="1" applyAlignment="1">
      <alignment horizontal="center" vertical="top"/>
    </xf>
    <xf numFmtId="164" fontId="2" fillId="9" borderId="90" xfId="0" applyNumberFormat="1" applyFont="1" applyFill="1" applyBorder="1" applyAlignment="1">
      <alignment horizontal="center" vertical="top"/>
    </xf>
    <xf numFmtId="0" fontId="3" fillId="13" borderId="126" xfId="0" applyFont="1" applyFill="1" applyBorder="1" applyAlignment="1">
      <alignment horizontal="center" vertical="center" wrapText="1"/>
    </xf>
    <xf numFmtId="0" fontId="3" fillId="13" borderId="129" xfId="0" applyFont="1" applyFill="1" applyBorder="1" applyAlignment="1">
      <alignment horizontal="center" vertical="center" wrapText="1"/>
    </xf>
    <xf numFmtId="164" fontId="3" fillId="13" borderId="49" xfId="0" applyNumberFormat="1" applyFont="1" applyFill="1" applyBorder="1" applyAlignment="1">
      <alignment horizontal="center" vertical="center"/>
    </xf>
    <xf numFmtId="164" fontId="3" fillId="13" borderId="68" xfId="0" applyNumberFormat="1" applyFont="1" applyFill="1" applyBorder="1" applyAlignment="1">
      <alignment horizontal="center" vertical="center"/>
    </xf>
    <xf numFmtId="49" fontId="2" fillId="8" borderId="67" xfId="0" applyNumberFormat="1" applyFont="1" applyFill="1" applyBorder="1" applyAlignment="1">
      <alignment horizontal="center" vertical="top"/>
    </xf>
    <xf numFmtId="164" fontId="3" fillId="0" borderId="137" xfId="0" applyNumberFormat="1" applyFont="1" applyBorder="1" applyAlignment="1">
      <alignment horizontal="center" vertical="center"/>
    </xf>
    <xf numFmtId="0" fontId="3" fillId="13" borderId="1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164" fontId="2" fillId="10" borderId="28" xfId="0" applyNumberFormat="1" applyFont="1" applyFill="1" applyBorder="1" applyAlignment="1">
      <alignment horizontal="center" vertical="top"/>
    </xf>
    <xf numFmtId="164" fontId="2" fillId="10" borderId="47" xfId="0" applyNumberFormat="1" applyFont="1" applyFill="1" applyBorder="1" applyAlignment="1">
      <alignment horizontal="center" vertical="top"/>
    </xf>
    <xf numFmtId="164" fontId="2" fillId="10" borderId="115" xfId="0" applyNumberFormat="1" applyFont="1" applyFill="1" applyBorder="1" applyAlignment="1">
      <alignment horizontal="center" vertical="top"/>
    </xf>
    <xf numFmtId="164" fontId="2" fillId="10" borderId="29" xfId="0" applyNumberFormat="1" applyFont="1" applyFill="1" applyBorder="1" applyAlignment="1">
      <alignment horizontal="center" vertical="top"/>
    </xf>
    <xf numFmtId="164" fontId="2" fillId="10" borderId="101" xfId="0" applyNumberFormat="1" applyFont="1" applyFill="1" applyBorder="1" applyAlignment="1">
      <alignment horizontal="center" vertical="top"/>
    </xf>
    <xf numFmtId="49" fontId="2" fillId="16" borderId="39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horizontal="center" vertical="top"/>
    </xf>
    <xf numFmtId="49" fontId="2" fillId="16" borderId="38" xfId="0" applyNumberFormat="1" applyFont="1" applyFill="1" applyBorder="1" applyAlignment="1">
      <alignment vertical="top"/>
    </xf>
    <xf numFmtId="49" fontId="2" fillId="16" borderId="28" xfId="0" applyNumberFormat="1" applyFont="1" applyFill="1" applyBorder="1" applyAlignment="1">
      <alignment vertical="top"/>
    </xf>
    <xf numFmtId="49" fontId="2" fillId="16" borderId="59" xfId="0" applyNumberFormat="1" applyFont="1" applyFill="1" applyBorder="1" applyAlignment="1">
      <alignment vertical="top"/>
    </xf>
    <xf numFmtId="164" fontId="2" fillId="18" borderId="38" xfId="0" applyNumberFormat="1" applyFont="1" applyFill="1" applyBorder="1" applyAlignment="1">
      <alignment horizontal="center" vertical="top"/>
    </xf>
    <xf numFmtId="164" fontId="2" fillId="18" borderId="32" xfId="0" applyNumberFormat="1" applyFont="1" applyFill="1" applyBorder="1" applyAlignment="1">
      <alignment horizontal="center" vertical="top"/>
    </xf>
    <xf numFmtId="164" fontId="2" fillId="18" borderId="33" xfId="0" applyNumberFormat="1" applyFont="1" applyFill="1" applyBorder="1" applyAlignment="1">
      <alignment horizontal="center" vertical="top"/>
    </xf>
    <xf numFmtId="164" fontId="2" fillId="18" borderId="80" xfId="0" applyNumberFormat="1" applyFont="1" applyFill="1" applyBorder="1" applyAlignment="1">
      <alignment horizontal="center" vertical="top"/>
    </xf>
    <xf numFmtId="164" fontId="2" fillId="18" borderId="35" xfId="0" applyNumberFormat="1" applyFont="1" applyFill="1" applyBorder="1" applyAlignment="1">
      <alignment horizontal="center" vertical="top"/>
    </xf>
    <xf numFmtId="49" fontId="2" fillId="19" borderId="47" xfId="0" applyNumberFormat="1" applyFont="1" applyFill="1" applyBorder="1" applyAlignment="1">
      <alignment horizontal="center" vertical="top"/>
    </xf>
    <xf numFmtId="49" fontId="2" fillId="19" borderId="32" xfId="0" applyNumberFormat="1" applyFont="1" applyFill="1" applyBorder="1" applyAlignment="1">
      <alignment horizontal="center" vertical="top"/>
    </xf>
    <xf numFmtId="49" fontId="2" fillId="15" borderId="36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16" borderId="81" xfId="0" applyNumberFormat="1" applyFont="1" applyFill="1" applyBorder="1" applyAlignment="1">
      <alignment horizontal="center" vertical="top"/>
    </xf>
    <xf numFmtId="164" fontId="3" fillId="0" borderId="69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 vertical="top"/>
    </xf>
    <xf numFmtId="0" fontId="2" fillId="12" borderId="50" xfId="0" applyFont="1" applyFill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/>
    </xf>
    <xf numFmtId="164" fontId="2" fillId="12" borderId="117" xfId="0" applyNumberFormat="1" applyFont="1" applyFill="1" applyBorder="1" applyAlignment="1">
      <alignment horizontal="center"/>
    </xf>
    <xf numFmtId="49" fontId="2" fillId="17" borderId="138" xfId="0" applyNumberFormat="1" applyFont="1" applyFill="1" applyBorder="1" applyAlignment="1">
      <alignment horizontal="center" vertical="top"/>
    </xf>
    <xf numFmtId="0" fontId="2" fillId="12" borderId="5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164" fontId="2" fillId="12" borderId="119" xfId="0" applyNumberFormat="1" applyFont="1" applyFill="1" applyBorder="1" applyAlignment="1">
      <alignment horizontal="center"/>
    </xf>
    <xf numFmtId="164" fontId="2" fillId="12" borderId="121" xfId="0" applyNumberFormat="1" applyFont="1" applyFill="1" applyBorder="1" applyAlignment="1">
      <alignment horizontal="center" vertical="top"/>
    </xf>
    <xf numFmtId="164" fontId="2" fillId="12" borderId="1" xfId="0" applyNumberFormat="1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2" fillId="9" borderId="52" xfId="0" applyNumberFormat="1" applyFont="1" applyFill="1" applyBorder="1" applyAlignment="1">
      <alignment horizontal="center" vertical="top"/>
    </xf>
    <xf numFmtId="164" fontId="2" fillId="9" borderId="138" xfId="0" applyNumberFormat="1" applyFont="1" applyFill="1" applyBorder="1" applyAlignment="1">
      <alignment horizontal="center" vertical="top" wrapText="1"/>
    </xf>
    <xf numFmtId="164" fontId="2" fillId="9" borderId="23" xfId="0" applyNumberFormat="1" applyFont="1" applyFill="1" applyBorder="1" applyAlignment="1">
      <alignment horizontal="center" vertical="top" wrapText="1"/>
    </xf>
    <xf numFmtId="164" fontId="2" fillId="9" borderId="140" xfId="0" applyNumberFormat="1" applyFont="1" applyFill="1" applyBorder="1" applyAlignment="1">
      <alignment horizontal="center" vertical="top" wrapText="1"/>
    </xf>
    <xf numFmtId="164" fontId="3" fillId="2" borderId="38" xfId="0" applyNumberFormat="1" applyFont="1" applyFill="1" applyBorder="1" applyAlignment="1">
      <alignment horizontal="center" vertical="center"/>
    </xf>
    <xf numFmtId="164" fontId="3" fillId="2" borderId="32" xfId="0" applyNumberFormat="1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120" xfId="0" applyNumberFormat="1" applyFont="1" applyFill="1" applyBorder="1" applyAlignment="1">
      <alignment horizontal="center" vertical="center"/>
    </xf>
    <xf numFmtId="164" fontId="3" fillId="0" borderId="77" xfId="0" applyNumberFormat="1" applyFont="1" applyBorder="1" applyAlignment="1">
      <alignment horizontal="center" vertical="center"/>
    </xf>
    <xf numFmtId="164" fontId="3" fillId="0" borderId="78" xfId="0" applyNumberFormat="1" applyFont="1" applyBorder="1" applyAlignment="1">
      <alignment horizontal="center" vertical="center"/>
    </xf>
    <xf numFmtId="164" fontId="3" fillId="2" borderId="130" xfId="0" applyNumberFormat="1" applyFont="1" applyFill="1" applyBorder="1" applyAlignment="1">
      <alignment horizontal="center" vertical="center"/>
    </xf>
    <xf numFmtId="164" fontId="3" fillId="2" borderId="132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133" xfId="0" applyNumberFormat="1" applyFont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0" borderId="57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/>
    </xf>
    <xf numFmtId="164" fontId="3" fillId="13" borderId="57" xfId="0" applyNumberFormat="1" applyFont="1" applyFill="1" applyBorder="1" applyAlignment="1">
      <alignment horizontal="center" vertical="center"/>
    </xf>
    <xf numFmtId="164" fontId="3" fillId="13" borderId="77" xfId="0" applyNumberFormat="1" applyFont="1" applyFill="1" applyBorder="1" applyAlignment="1">
      <alignment horizontal="center" vertical="center"/>
    </xf>
    <xf numFmtId="164" fontId="3" fillId="13" borderId="78" xfId="0" applyNumberFormat="1" applyFont="1" applyFill="1" applyBorder="1" applyAlignment="1">
      <alignment horizontal="center" vertical="center"/>
    </xf>
    <xf numFmtId="164" fontId="3" fillId="13" borderId="130" xfId="0" applyNumberFormat="1" applyFont="1" applyFill="1" applyBorder="1" applyAlignment="1">
      <alignment horizontal="center" vertical="center"/>
    </xf>
    <xf numFmtId="164" fontId="3" fillId="13" borderId="86" xfId="0" applyNumberFormat="1" applyFont="1" applyFill="1" applyBorder="1" applyAlignment="1">
      <alignment horizontal="center" vertical="center"/>
    </xf>
    <xf numFmtId="164" fontId="3" fillId="13" borderId="95" xfId="0" applyNumberFormat="1" applyFont="1" applyFill="1" applyBorder="1" applyAlignment="1">
      <alignment horizontal="center" vertical="center"/>
    </xf>
    <xf numFmtId="164" fontId="3" fillId="13" borderId="89" xfId="0" applyNumberFormat="1" applyFont="1" applyFill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139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2" fillId="12" borderId="63" xfId="0" applyFont="1" applyFill="1" applyBorder="1"/>
    <xf numFmtId="0" fontId="3" fillId="0" borderId="61" xfId="0" applyFont="1" applyBorder="1"/>
    <xf numFmtId="0" fontId="3" fillId="0" borderId="72" xfId="0" applyFont="1" applyBorder="1"/>
    <xf numFmtId="0" fontId="2" fillId="12" borderId="39" xfId="0" applyFont="1" applyFill="1" applyBorder="1" applyAlignment="1">
      <alignment vertical="center"/>
    </xf>
    <xf numFmtId="0" fontId="3" fillId="0" borderId="61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3" fillId="0" borderId="120" xfId="0" applyNumberFormat="1" applyFont="1" applyBorder="1" applyAlignment="1">
      <alignment horizontal="center"/>
    </xf>
    <xf numFmtId="164" fontId="3" fillId="0" borderId="120" xfId="0" applyNumberFormat="1" applyFont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center" wrapText="1"/>
    </xf>
    <xf numFmtId="0" fontId="2" fillId="12" borderId="75" xfId="0" applyFont="1" applyFill="1" applyBorder="1" applyAlignment="1">
      <alignment horizontal="center" vertical="center" wrapText="1"/>
    </xf>
    <xf numFmtId="0" fontId="2" fillId="14" borderId="72" xfId="0" applyFont="1" applyFill="1" applyBorder="1" applyAlignment="1">
      <alignment horizontal="left" vertical="top" wrapText="1"/>
    </xf>
    <xf numFmtId="164" fontId="2" fillId="14" borderId="107" xfId="0" applyNumberFormat="1" applyFont="1" applyFill="1" applyBorder="1" applyAlignment="1">
      <alignment horizontal="center" vertical="top" wrapText="1"/>
    </xf>
    <xf numFmtId="0" fontId="3" fillId="0" borderId="136" xfId="0" applyFont="1" applyBorder="1" applyAlignment="1">
      <alignment vertical="top" wrapText="1"/>
    </xf>
    <xf numFmtId="0" fontId="3" fillId="0" borderId="141" xfId="0" applyFont="1" applyBorder="1" applyAlignment="1">
      <alignment vertical="top" wrapText="1"/>
    </xf>
    <xf numFmtId="164" fontId="3" fillId="0" borderId="127" xfId="0" applyNumberFormat="1" applyFont="1" applyBorder="1" applyAlignment="1">
      <alignment horizontal="center" vertical="top" wrapText="1"/>
    </xf>
    <xf numFmtId="0" fontId="2" fillId="20" borderId="39" xfId="0" applyFont="1" applyFill="1" applyBorder="1" applyAlignment="1">
      <alignment horizontal="left" vertical="top" wrapText="1"/>
    </xf>
    <xf numFmtId="164" fontId="2" fillId="20" borderId="75" xfId="0" applyNumberFormat="1" applyFont="1" applyFill="1" applyBorder="1" applyAlignment="1">
      <alignment horizontal="center" vertical="top" wrapText="1"/>
    </xf>
    <xf numFmtId="0" fontId="3" fillId="0" borderId="134" xfId="0" applyFont="1" applyBorder="1" applyAlignment="1">
      <alignment horizontal="left" vertical="top" wrapText="1"/>
    </xf>
    <xf numFmtId="164" fontId="3" fillId="0" borderId="126" xfId="0" applyNumberFormat="1" applyFont="1" applyBorder="1" applyAlignment="1">
      <alignment horizontal="center" vertical="top" wrapText="1"/>
    </xf>
    <xf numFmtId="0" fontId="2" fillId="21" borderId="142" xfId="0" applyFont="1" applyFill="1" applyBorder="1" applyAlignment="1">
      <alignment horizontal="right" vertical="top" wrapText="1"/>
    </xf>
    <xf numFmtId="164" fontId="2" fillId="21" borderId="143" xfId="0" applyNumberFormat="1" applyFont="1" applyFill="1" applyBorder="1" applyAlignment="1">
      <alignment horizontal="center" vertical="top" wrapText="1"/>
    </xf>
    <xf numFmtId="0" fontId="2" fillId="12" borderId="157" xfId="0" applyFont="1" applyFill="1" applyBorder="1" applyAlignment="1">
      <alignment vertical="top" wrapText="1"/>
    </xf>
    <xf numFmtId="164" fontId="2" fillId="12" borderId="158" xfId="0" applyNumberFormat="1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top" wrapText="1"/>
    </xf>
    <xf numFmtId="164" fontId="2" fillId="12" borderId="159" xfId="0" applyNumberFormat="1" applyFont="1" applyFill="1" applyBorder="1" applyAlignment="1">
      <alignment horizontal="center" vertical="top" wrapText="1"/>
    </xf>
    <xf numFmtId="164" fontId="2" fillId="12" borderId="108" xfId="0" applyNumberFormat="1" applyFont="1" applyFill="1" applyBorder="1" applyAlignment="1">
      <alignment horizontal="center" vertical="top" wrapText="1"/>
    </xf>
    <xf numFmtId="0" fontId="2" fillId="0" borderId="157" xfId="0" applyFont="1" applyBorder="1" applyAlignment="1">
      <alignment horizontal="left" vertical="top" wrapText="1" indent="1"/>
    </xf>
    <xf numFmtId="164" fontId="3" fillId="0" borderId="158" xfId="0" applyNumberFormat="1" applyFont="1" applyBorder="1" applyAlignment="1">
      <alignment horizontal="center" vertical="top" wrapText="1"/>
    </xf>
    <xf numFmtId="164" fontId="3" fillId="0" borderId="160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2"/>
    </xf>
    <xf numFmtId="164" fontId="3" fillId="0" borderId="161" xfId="0" applyNumberFormat="1" applyFont="1" applyBorder="1" applyAlignment="1">
      <alignment horizontal="center" vertical="top" wrapText="1"/>
    </xf>
    <xf numFmtId="164" fontId="3" fillId="0" borderId="162" xfId="0" applyNumberFormat="1" applyFont="1" applyBorder="1" applyAlignment="1">
      <alignment horizontal="center" vertical="top" wrapText="1"/>
    </xf>
    <xf numFmtId="0" fontId="2" fillId="0" borderId="152" xfId="0" applyFont="1" applyBorder="1" applyAlignment="1">
      <alignment horizontal="left" vertical="top" wrapText="1" indent="1"/>
    </xf>
    <xf numFmtId="164" fontId="3" fillId="0" borderId="163" xfId="0" applyNumberFormat="1" applyFont="1" applyBorder="1" applyAlignment="1">
      <alignment horizontal="center" vertical="top" wrapText="1"/>
    </xf>
    <xf numFmtId="164" fontId="3" fillId="0" borderId="151" xfId="0" applyNumberFormat="1" applyFont="1" applyBorder="1" applyAlignment="1">
      <alignment horizontal="center" vertical="top" wrapText="1"/>
    </xf>
    <xf numFmtId="164" fontId="3" fillId="2" borderId="16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2" fillId="12" borderId="148" xfId="0" applyFont="1" applyFill="1" applyBorder="1" applyAlignment="1">
      <alignment vertical="top" wrapText="1"/>
    </xf>
    <xf numFmtId="164" fontId="2" fillId="12" borderId="72" xfId="0" applyNumberFormat="1" applyFont="1" applyFill="1" applyBorder="1" applyAlignment="1">
      <alignment horizontal="center" vertical="top" wrapText="1"/>
    </xf>
    <xf numFmtId="164" fontId="2" fillId="12" borderId="57" xfId="0" applyNumberFormat="1" applyFont="1" applyFill="1" applyBorder="1" applyAlignment="1">
      <alignment horizontal="center" vertical="top" wrapText="1"/>
    </xf>
    <xf numFmtId="164" fontId="2" fillId="12" borderId="86" xfId="0" applyNumberFormat="1" applyFont="1" applyFill="1" applyBorder="1" applyAlignment="1">
      <alignment horizontal="center" vertical="top" wrapText="1"/>
    </xf>
    <xf numFmtId="164" fontId="2" fillId="12" borderId="54" xfId="0" applyNumberFormat="1" applyFont="1" applyFill="1" applyBorder="1" applyAlignment="1">
      <alignment horizontal="center" vertical="top" wrapText="1"/>
    </xf>
    <xf numFmtId="164" fontId="2" fillId="12" borderId="107" xfId="0" applyNumberFormat="1" applyFont="1" applyFill="1" applyBorder="1" applyAlignment="1">
      <alignment horizontal="center" vertical="top" wrapText="1"/>
    </xf>
    <xf numFmtId="0" fontId="2" fillId="0" borderId="165" xfId="0" applyFont="1" applyBorder="1" applyAlignment="1">
      <alignment horizontal="left" vertical="top" wrapText="1" indent="1"/>
    </xf>
    <xf numFmtId="164" fontId="2" fillId="0" borderId="6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3" fillId="0" borderId="165" xfId="0" applyFont="1" applyBorder="1" applyAlignment="1">
      <alignment horizontal="left" vertical="top" wrapText="1" indent="2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148" xfId="0" applyFont="1" applyBorder="1" applyAlignment="1">
      <alignment horizontal="left" vertical="top" wrapText="1" indent="2"/>
    </xf>
    <xf numFmtId="164" fontId="3" fillId="0" borderId="56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2" fillId="0" borderId="148" xfId="0" applyFont="1" applyBorder="1" applyAlignment="1">
      <alignment vertical="top" wrapText="1"/>
    </xf>
    <xf numFmtId="164" fontId="2" fillId="0" borderId="56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 indent="2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3" fillId="0" borderId="61" xfId="0" applyFont="1" applyBorder="1" applyAlignment="1">
      <alignment horizontal="left" vertical="top" wrapText="1" indent="2"/>
    </xf>
    <xf numFmtId="164" fontId="3" fillId="0" borderId="166" xfId="0" applyNumberFormat="1" applyFont="1" applyBorder="1" applyAlignment="1">
      <alignment horizontal="center" vertical="top" wrapText="1"/>
    </xf>
    <xf numFmtId="164" fontId="3" fillId="0" borderId="167" xfId="0" applyNumberFormat="1" applyFont="1" applyBorder="1" applyAlignment="1">
      <alignment horizontal="center" vertical="top" wrapText="1"/>
    </xf>
    <xf numFmtId="0" fontId="3" fillId="0" borderId="63" xfId="0" applyFont="1" applyBorder="1" applyAlignment="1">
      <alignment horizontal="left" vertical="top" wrapText="1" indent="2"/>
    </xf>
    <xf numFmtId="164" fontId="3" fillId="0" borderId="63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16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7" fillId="0" borderId="48" xfId="0" applyNumberFormat="1" applyFont="1" applyBorder="1" applyAlignment="1">
      <alignment horizontal="center" vertical="top" wrapText="1"/>
    </xf>
    <xf numFmtId="0" fontId="3" fillId="14" borderId="136" xfId="0" applyFont="1" applyFill="1" applyBorder="1" applyAlignment="1">
      <alignment horizontal="center" vertical="center" wrapText="1"/>
    </xf>
    <xf numFmtId="164" fontId="3" fillId="14" borderId="62" xfId="0" applyNumberFormat="1" applyFont="1" applyFill="1" applyBorder="1" applyAlignment="1">
      <alignment horizontal="center" vertical="center"/>
    </xf>
    <xf numFmtId="164" fontId="3" fillId="14" borderId="8" xfId="0" applyNumberFormat="1" applyFont="1" applyFill="1" applyBorder="1" applyAlignment="1">
      <alignment horizontal="center" vertical="center"/>
    </xf>
    <xf numFmtId="164" fontId="3" fillId="14" borderId="139" xfId="0" applyNumberFormat="1" applyFont="1" applyFill="1" applyBorder="1" applyAlignment="1">
      <alignment horizontal="center" vertical="center"/>
    </xf>
    <xf numFmtId="164" fontId="3" fillId="14" borderId="27" xfId="0" applyNumberFormat="1" applyFont="1" applyFill="1" applyBorder="1" applyAlignment="1">
      <alignment horizontal="center" vertical="center"/>
    </xf>
    <xf numFmtId="164" fontId="3" fillId="14" borderId="132" xfId="0" applyNumberFormat="1" applyFont="1" applyFill="1" applyBorder="1" applyAlignment="1">
      <alignment horizontal="center" vertical="center"/>
    </xf>
    <xf numFmtId="164" fontId="3" fillId="14" borderId="44" xfId="0" applyNumberFormat="1" applyFont="1" applyFill="1" applyBorder="1" applyAlignment="1">
      <alignment horizontal="center" vertical="center"/>
    </xf>
    <xf numFmtId="164" fontId="3" fillId="14" borderId="25" xfId="0" applyNumberFormat="1" applyFont="1" applyFill="1" applyBorder="1" applyAlignment="1">
      <alignment horizontal="center" vertical="center"/>
    </xf>
    <xf numFmtId="164" fontId="3" fillId="14" borderId="133" xfId="0" applyNumberFormat="1" applyFont="1" applyFill="1" applyBorder="1" applyAlignment="1">
      <alignment horizontal="center" vertical="center"/>
    </xf>
    <xf numFmtId="164" fontId="3" fillId="14" borderId="22" xfId="0" applyNumberFormat="1" applyFont="1" applyFill="1" applyBorder="1" applyAlignment="1">
      <alignment horizontal="center" vertical="center"/>
    </xf>
    <xf numFmtId="0" fontId="3" fillId="14" borderId="135" xfId="0" applyFont="1" applyFill="1" applyBorder="1" applyAlignment="1">
      <alignment horizontal="center" vertical="center" wrapText="1"/>
    </xf>
    <xf numFmtId="164" fontId="3" fillId="14" borderId="49" xfId="0" applyNumberFormat="1" applyFont="1" applyFill="1" applyBorder="1" applyAlignment="1">
      <alignment horizontal="center" vertical="center"/>
    </xf>
    <xf numFmtId="164" fontId="3" fillId="14" borderId="46" xfId="0" applyNumberFormat="1" applyFont="1" applyFill="1" applyBorder="1" applyAlignment="1">
      <alignment horizontal="center" vertical="center"/>
    </xf>
    <xf numFmtId="164" fontId="3" fillId="14" borderId="41" xfId="0" applyNumberFormat="1" applyFont="1" applyFill="1" applyBorder="1" applyAlignment="1">
      <alignment horizontal="center" vertical="center"/>
    </xf>
    <xf numFmtId="164" fontId="3" fillId="14" borderId="137" xfId="0" applyNumberFormat="1" applyFont="1" applyFill="1" applyBorder="1" applyAlignment="1">
      <alignment horizontal="center" vertical="center"/>
    </xf>
    <xf numFmtId="164" fontId="3" fillId="14" borderId="131" xfId="0" applyNumberFormat="1" applyFont="1" applyFill="1" applyBorder="1" applyAlignment="1">
      <alignment horizontal="center" vertical="center"/>
    </xf>
    <xf numFmtId="164" fontId="3" fillId="14" borderId="42" xfId="0" applyNumberFormat="1" applyFont="1" applyFill="1" applyBorder="1" applyAlignment="1">
      <alignment horizontal="center" vertical="center"/>
    </xf>
    <xf numFmtId="0" fontId="2" fillId="14" borderId="39" xfId="0" applyFont="1" applyFill="1" applyBorder="1" applyAlignment="1">
      <alignment horizontal="center" vertical="top" wrapText="1"/>
    </xf>
    <xf numFmtId="164" fontId="2" fillId="14" borderId="81" xfId="0" applyNumberFormat="1" applyFont="1" applyFill="1" applyBorder="1" applyAlignment="1">
      <alignment horizontal="center" vertical="top"/>
    </xf>
    <xf numFmtId="164" fontId="2" fillId="14" borderId="14" xfId="0" applyNumberFormat="1" applyFont="1" applyFill="1" applyBorder="1" applyAlignment="1">
      <alignment horizontal="center" vertical="top"/>
    </xf>
    <xf numFmtId="164" fontId="2" fillId="14" borderId="82" xfId="0" applyNumberFormat="1" applyFont="1" applyFill="1" applyBorder="1" applyAlignment="1">
      <alignment horizontal="center" vertical="top"/>
    </xf>
    <xf numFmtId="164" fontId="2" fillId="14" borderId="106" xfId="0" applyNumberFormat="1" applyFont="1" applyFill="1" applyBorder="1" applyAlignment="1">
      <alignment horizontal="center" vertical="top"/>
    </xf>
    <xf numFmtId="164" fontId="2" fillId="14" borderId="97" xfId="0" applyNumberFormat="1" applyFont="1" applyFill="1" applyBorder="1" applyAlignment="1">
      <alignment horizontal="center" vertical="top"/>
    </xf>
    <xf numFmtId="164" fontId="2" fillId="14" borderId="84" xfId="0" applyNumberFormat="1" applyFont="1" applyFill="1" applyBorder="1" applyAlignment="1">
      <alignment horizontal="center" vertical="top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49" fontId="2" fillId="16" borderId="57" xfId="0" applyNumberFormat="1" applyFont="1" applyFill="1" applyBorder="1" applyAlignment="1">
      <alignment vertical="top"/>
    </xf>
    <xf numFmtId="49" fontId="2" fillId="16" borderId="48" xfId="0" applyNumberFormat="1" applyFont="1" applyFill="1" applyBorder="1" applyAlignment="1">
      <alignment vertical="top"/>
    </xf>
    <xf numFmtId="49" fontId="2" fillId="16" borderId="64" xfId="0" applyNumberFormat="1" applyFont="1" applyFill="1" applyBorder="1" applyAlignment="1">
      <alignment vertical="top"/>
    </xf>
    <xf numFmtId="49" fontId="2" fillId="5" borderId="8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91" xfId="0" applyNumberFormat="1" applyFont="1" applyFill="1" applyBorder="1" applyAlignment="1">
      <alignment horizontal="center" vertical="top"/>
    </xf>
    <xf numFmtId="49" fontId="2" fillId="3" borderId="88" xfId="0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horizontal="center" vertical="top"/>
    </xf>
    <xf numFmtId="49" fontId="2" fillId="3" borderId="92" xfId="0" applyNumberFormat="1" applyFont="1" applyFill="1" applyBorder="1" applyAlignment="1">
      <alignment horizontal="center" vertical="top"/>
    </xf>
    <xf numFmtId="49" fontId="2" fillId="0" borderId="88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92" xfId="0" applyNumberFormat="1" applyFont="1" applyBorder="1" applyAlignment="1">
      <alignment horizontal="center" vertical="top"/>
    </xf>
    <xf numFmtId="0" fontId="3" fillId="0" borderId="7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3" xfId="0" applyFont="1" applyBorder="1" applyAlignment="1">
      <alignment horizontal="left" vertical="top" wrapText="1"/>
    </xf>
    <xf numFmtId="0" fontId="3" fillId="0" borderId="99" xfId="0" applyFont="1" applyBorder="1" applyAlignment="1">
      <alignment horizontal="center" vertical="top" wrapText="1"/>
    </xf>
    <xf numFmtId="0" fontId="3" fillId="0" borderId="122" xfId="0" applyFont="1" applyBorder="1" applyAlignment="1">
      <alignment horizontal="center" vertical="top" wrapText="1"/>
    </xf>
    <xf numFmtId="0" fontId="3" fillId="0" borderId="98" xfId="0" applyFont="1" applyBorder="1" applyAlignment="1">
      <alignment horizontal="center" vertical="top" wrapText="1"/>
    </xf>
    <xf numFmtId="164" fontId="3" fillId="0" borderId="123" xfId="0" applyNumberFormat="1" applyFont="1" applyBorder="1" applyAlignment="1">
      <alignment horizontal="center" vertical="top" textRotation="90"/>
    </xf>
    <xf numFmtId="164" fontId="3" fillId="0" borderId="124" xfId="0" applyNumberFormat="1" applyFont="1" applyBorder="1" applyAlignment="1">
      <alignment horizontal="center" vertical="top" textRotation="90"/>
    </xf>
    <xf numFmtId="164" fontId="3" fillId="0" borderId="125" xfId="0" applyNumberFormat="1" applyFont="1" applyBorder="1" applyAlignment="1">
      <alignment horizontal="center" vertical="top" textRotation="90"/>
    </xf>
    <xf numFmtId="49" fontId="3" fillId="0" borderId="126" xfId="0" applyNumberFormat="1" applyFont="1" applyBorder="1" applyAlignment="1">
      <alignment horizontal="center" vertical="top" textRotation="90" wrapText="1"/>
    </xf>
    <xf numFmtId="49" fontId="3" fillId="0" borderId="127" xfId="0" applyNumberFormat="1" applyFont="1" applyBorder="1" applyAlignment="1">
      <alignment horizontal="center" vertical="top" textRotation="90" wrapText="1"/>
    </xf>
    <xf numFmtId="49" fontId="3" fillId="0" borderId="128" xfId="0" applyNumberFormat="1" applyFont="1" applyBorder="1" applyAlignment="1">
      <alignment horizontal="center" vertical="top" textRotation="90" wrapText="1"/>
    </xf>
    <xf numFmtId="49" fontId="3" fillId="0" borderId="102" xfId="0" applyNumberFormat="1" applyFont="1" applyBorder="1" applyAlignment="1">
      <alignment horizontal="center" vertical="top"/>
    </xf>
    <xf numFmtId="49" fontId="3" fillId="0" borderId="103" xfId="0" applyNumberFormat="1" applyFont="1" applyBorder="1" applyAlignment="1">
      <alignment horizontal="center" vertical="top"/>
    </xf>
    <xf numFmtId="49" fontId="3" fillId="0" borderId="104" xfId="0" applyNumberFormat="1" applyFont="1" applyBorder="1" applyAlignment="1">
      <alignment horizontal="center" vertical="top"/>
    </xf>
    <xf numFmtId="0" fontId="6" fillId="2" borderId="97" xfId="0" applyFont="1" applyFill="1" applyBorder="1" applyAlignment="1">
      <alignment horizontal="left"/>
    </xf>
    <xf numFmtId="49" fontId="3" fillId="14" borderId="102" xfId="0" applyNumberFormat="1" applyFont="1" applyFill="1" applyBorder="1" applyAlignment="1">
      <alignment horizontal="center" vertical="top"/>
    </xf>
    <xf numFmtId="49" fontId="3" fillId="14" borderId="103" xfId="0" applyNumberFormat="1" applyFont="1" applyFill="1" applyBorder="1" applyAlignment="1">
      <alignment horizontal="center" vertical="top"/>
    </xf>
    <xf numFmtId="49" fontId="3" fillId="14" borderId="104" xfId="0" applyNumberFormat="1" applyFont="1" applyFill="1" applyBorder="1" applyAlignment="1">
      <alignment horizontal="center" vertical="top"/>
    </xf>
    <xf numFmtId="49" fontId="3" fillId="2" borderId="102" xfId="0" applyNumberFormat="1" applyFont="1" applyFill="1" applyBorder="1" applyAlignment="1">
      <alignment horizontal="center" vertical="top"/>
    </xf>
    <xf numFmtId="49" fontId="3" fillId="2" borderId="103" xfId="0" applyNumberFormat="1" applyFont="1" applyFill="1" applyBorder="1" applyAlignment="1">
      <alignment horizontal="center" vertical="top"/>
    </xf>
    <xf numFmtId="49" fontId="3" fillId="2" borderId="104" xfId="0" applyNumberFormat="1" applyFont="1" applyFill="1" applyBorder="1" applyAlignment="1">
      <alignment horizontal="center" vertical="top"/>
    </xf>
    <xf numFmtId="164" fontId="3" fillId="0" borderId="102" xfId="0" applyNumberFormat="1" applyFont="1" applyBorder="1" applyAlignment="1">
      <alignment horizontal="center" vertical="top"/>
    </xf>
    <xf numFmtId="164" fontId="3" fillId="0" borderId="103" xfId="0" applyNumberFormat="1" applyFont="1" applyBorder="1" applyAlignment="1">
      <alignment horizontal="center" vertical="top"/>
    </xf>
    <xf numFmtId="164" fontId="3" fillId="0" borderId="104" xfId="0" applyNumberFormat="1" applyFont="1" applyBorder="1" applyAlignment="1">
      <alignment horizontal="center" vertical="top"/>
    </xf>
    <xf numFmtId="164" fontId="3" fillId="0" borderId="102" xfId="0" applyNumberFormat="1" applyFont="1" applyBorder="1" applyAlignment="1">
      <alignment horizontal="center" vertical="top" wrapText="1"/>
    </xf>
    <xf numFmtId="164" fontId="3" fillId="0" borderId="103" xfId="0" applyNumberFormat="1" applyFont="1" applyBorder="1" applyAlignment="1">
      <alignment horizontal="center" vertical="top" wrapText="1"/>
    </xf>
    <xf numFmtId="164" fontId="3" fillId="0" borderId="104" xfId="0" applyNumberFormat="1" applyFont="1" applyBorder="1" applyAlignment="1">
      <alignment horizontal="center" vertical="top" wrapText="1"/>
    </xf>
    <xf numFmtId="49" fontId="3" fillId="13" borderId="102" xfId="0" applyNumberFormat="1" applyFont="1" applyFill="1" applyBorder="1" applyAlignment="1">
      <alignment horizontal="center" vertical="top" wrapText="1"/>
    </xf>
    <xf numFmtId="49" fontId="3" fillId="13" borderId="103" xfId="0" applyNumberFormat="1" applyFont="1" applyFill="1" applyBorder="1" applyAlignment="1">
      <alignment horizontal="center" vertical="top" wrapText="1"/>
    </xf>
    <xf numFmtId="49" fontId="3" fillId="13" borderId="104" xfId="0" applyNumberFormat="1" applyFont="1" applyFill="1" applyBorder="1" applyAlignment="1">
      <alignment horizontal="center" vertical="top" wrapText="1"/>
    </xf>
    <xf numFmtId="49" fontId="3" fillId="0" borderId="102" xfId="0" applyNumberFormat="1" applyFont="1" applyBorder="1" applyAlignment="1">
      <alignment horizontal="center" vertical="top" wrapText="1"/>
    </xf>
    <xf numFmtId="49" fontId="3" fillId="0" borderId="103" xfId="0" applyNumberFormat="1" applyFont="1" applyBorder="1" applyAlignment="1">
      <alignment horizontal="center" vertical="top" wrapText="1"/>
    </xf>
    <xf numFmtId="49" fontId="3" fillId="0" borderId="104" xfId="0" applyNumberFormat="1" applyFont="1" applyBorder="1" applyAlignment="1">
      <alignment horizontal="center" vertical="top" wrapText="1"/>
    </xf>
    <xf numFmtId="164" fontId="2" fillId="9" borderId="30" xfId="0" applyNumberFormat="1" applyFont="1" applyFill="1" applyBorder="1" applyAlignment="1">
      <alignment horizontal="right" vertical="top" wrapText="1"/>
    </xf>
    <xf numFmtId="164" fontId="2" fillId="9" borderId="37" xfId="0" applyNumberFormat="1" applyFont="1" applyFill="1" applyBorder="1" applyAlignment="1">
      <alignment horizontal="right" vertical="top" wrapText="1"/>
    </xf>
    <xf numFmtId="164" fontId="2" fillId="9" borderId="33" xfId="0" applyNumberFormat="1" applyFont="1" applyFill="1" applyBorder="1" applyAlignment="1">
      <alignment horizontal="right" vertical="top" wrapText="1"/>
    </xf>
    <xf numFmtId="0" fontId="3" fillId="13" borderId="99" xfId="0" applyFont="1" applyFill="1" applyBorder="1" applyAlignment="1">
      <alignment horizontal="center" vertical="top" wrapText="1"/>
    </xf>
    <xf numFmtId="0" fontId="3" fillId="13" borderId="122" xfId="0" applyFont="1" applyFill="1" applyBorder="1" applyAlignment="1">
      <alignment horizontal="center" vertical="top" wrapText="1"/>
    </xf>
    <xf numFmtId="0" fontId="3" fillId="13" borderId="98" xfId="0" applyFont="1" applyFill="1" applyBorder="1" applyAlignment="1">
      <alignment horizontal="center" vertical="top" wrapText="1"/>
    </xf>
    <xf numFmtId="49" fontId="2" fillId="13" borderId="88" xfId="0" applyNumberFormat="1" applyFont="1" applyFill="1" applyBorder="1" applyAlignment="1">
      <alignment horizontal="center" vertical="top"/>
    </xf>
    <xf numFmtId="49" fontId="2" fillId="13" borderId="18" xfId="0" applyNumberFormat="1" applyFont="1" applyFill="1" applyBorder="1" applyAlignment="1">
      <alignment horizontal="center" vertical="top"/>
    </xf>
    <xf numFmtId="49" fontId="2" fillId="13" borderId="92" xfId="0" applyNumberFormat="1" applyFont="1" applyFill="1" applyBorder="1" applyAlignment="1">
      <alignment horizontal="center" vertical="top"/>
    </xf>
    <xf numFmtId="0" fontId="3" fillId="0" borderId="123" xfId="0" applyFont="1" applyBorder="1" applyAlignment="1">
      <alignment horizontal="center" vertical="top" textRotation="90"/>
    </xf>
    <xf numFmtId="0" fontId="3" fillId="0" borderId="124" xfId="0" applyFont="1" applyBorder="1" applyAlignment="1">
      <alignment horizontal="center" vertical="top" textRotation="90"/>
    </xf>
    <xf numFmtId="0" fontId="3" fillId="0" borderId="125" xfId="0" applyFont="1" applyBorder="1" applyAlignment="1">
      <alignment horizontal="center" vertical="top" textRotation="90"/>
    </xf>
    <xf numFmtId="49" fontId="2" fillId="2" borderId="8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7" xfId="0" applyNumberFormat="1" applyFont="1" applyFill="1" applyBorder="1" applyAlignment="1">
      <alignment horizontal="center" vertical="top"/>
    </xf>
    <xf numFmtId="0" fontId="3" fillId="2" borderId="102" xfId="0" applyFont="1" applyFill="1" applyBorder="1" applyAlignment="1">
      <alignment horizontal="center" vertical="center" textRotation="90" wrapText="1"/>
    </xf>
    <xf numFmtId="0" fontId="3" fillId="2" borderId="103" xfId="0" applyFont="1" applyFill="1" applyBorder="1" applyAlignment="1">
      <alignment horizontal="center" vertical="center" textRotation="90" wrapText="1"/>
    </xf>
    <xf numFmtId="0" fontId="3" fillId="2" borderId="104" xfId="0" applyFont="1" applyFill="1" applyBorder="1" applyAlignment="1">
      <alignment horizontal="center" vertical="center" textRotation="90" wrapText="1"/>
    </xf>
    <xf numFmtId="49" fontId="3" fillId="2" borderId="102" xfId="0" applyNumberFormat="1" applyFont="1" applyFill="1" applyBorder="1" applyAlignment="1">
      <alignment horizontal="center" vertical="top" wrapText="1"/>
    </xf>
    <xf numFmtId="49" fontId="3" fillId="2" borderId="103" xfId="0" applyNumberFormat="1" applyFont="1" applyFill="1" applyBorder="1" applyAlignment="1">
      <alignment horizontal="center" vertical="top" wrapText="1"/>
    </xf>
    <xf numFmtId="49" fontId="3" fillId="2" borderId="104" xfId="0" applyNumberFormat="1" applyFont="1" applyFill="1" applyBorder="1" applyAlignment="1">
      <alignment horizontal="center" vertical="top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49" fontId="2" fillId="3" borderId="83" xfId="0" applyNumberFormat="1" applyFont="1" applyFill="1" applyBorder="1" applyAlignment="1">
      <alignment horizontal="right" vertical="top"/>
    </xf>
    <xf numFmtId="0" fontId="2" fillId="3" borderId="97" xfId="0" applyFont="1" applyFill="1" applyBorder="1" applyAlignment="1">
      <alignment horizontal="right" vertical="top"/>
    </xf>
    <xf numFmtId="0" fontId="2" fillId="3" borderId="106" xfId="0" applyFont="1" applyFill="1" applyBorder="1" applyAlignment="1">
      <alignment horizontal="right" vertical="top"/>
    </xf>
    <xf numFmtId="49" fontId="2" fillId="3" borderId="50" xfId="0" applyNumberFormat="1" applyFont="1" applyFill="1" applyBorder="1" applyAlignment="1">
      <alignment horizontal="right" vertical="top"/>
    </xf>
    <xf numFmtId="49" fontId="2" fillId="3" borderId="37" xfId="0" applyNumberFormat="1" applyFont="1" applyFill="1" applyBorder="1" applyAlignment="1">
      <alignment horizontal="right" vertical="top"/>
    </xf>
    <xf numFmtId="49" fontId="2" fillId="3" borderId="33" xfId="0" applyNumberFormat="1" applyFont="1" applyFill="1" applyBorder="1" applyAlignment="1">
      <alignment horizontal="right" vertical="top"/>
    </xf>
    <xf numFmtId="0" fontId="3" fillId="13" borderId="49" xfId="0" applyFont="1" applyFill="1" applyBorder="1" applyAlignment="1">
      <alignment horizontal="center" vertical="center" textRotation="90" wrapText="1"/>
    </xf>
    <xf numFmtId="0" fontId="3" fillId="13" borderId="28" xfId="0" applyFont="1" applyFill="1" applyBorder="1" applyAlignment="1">
      <alignment horizontal="center" vertical="center" textRotation="90" wrapText="1"/>
    </xf>
    <xf numFmtId="49" fontId="2" fillId="2" borderId="39" xfId="0" applyNumberFormat="1" applyFont="1" applyFill="1" applyBorder="1" applyAlignment="1">
      <alignment horizontal="left" vertical="top" wrapText="1"/>
    </xf>
    <xf numFmtId="49" fontId="2" fillId="2" borderId="37" xfId="0" applyNumberFormat="1" applyFont="1" applyFill="1" applyBorder="1" applyAlignment="1">
      <alignment horizontal="left" vertical="top" wrapText="1"/>
    </xf>
    <xf numFmtId="49" fontId="2" fillId="2" borderId="33" xfId="0" applyNumberFormat="1" applyFont="1" applyFill="1" applyBorder="1" applyAlignment="1">
      <alignment horizontal="left" vertical="top" wrapText="1"/>
    </xf>
    <xf numFmtId="49" fontId="2" fillId="3" borderId="82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center" vertical="top"/>
    </xf>
    <xf numFmtId="49" fontId="2" fillId="3" borderId="47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5" borderId="8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7" xfId="0" applyFont="1" applyFill="1" applyBorder="1" applyAlignment="1">
      <alignment horizontal="center" vertical="center" textRotation="90" wrapText="1"/>
    </xf>
    <xf numFmtId="0" fontId="3" fillId="13" borderId="69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3" fillId="13" borderId="52" xfId="0" applyFont="1" applyFill="1" applyBorder="1" applyAlignment="1">
      <alignment horizontal="center" vertical="center" textRotation="90" wrapText="1"/>
    </xf>
    <xf numFmtId="0" fontId="2" fillId="13" borderId="72" xfId="0" applyFont="1" applyFill="1" applyBorder="1" applyAlignment="1">
      <alignment horizontal="center" vertical="top" wrapText="1"/>
    </xf>
    <xf numFmtId="0" fontId="2" fillId="13" borderId="53" xfId="0" applyFont="1" applyFill="1" applyBorder="1" applyAlignment="1">
      <alignment horizontal="center" vertical="top" wrapText="1"/>
    </xf>
    <xf numFmtId="0" fontId="2" fillId="13" borderId="55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49" fontId="2" fillId="5" borderId="8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0" fontId="2" fillId="15" borderId="37" xfId="0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 wrapText="1"/>
    </xf>
    <xf numFmtId="164" fontId="2" fillId="10" borderId="115" xfId="0" applyNumberFormat="1" applyFont="1" applyFill="1" applyBorder="1" applyAlignment="1">
      <alignment horizontal="right" vertical="top" wrapText="1"/>
    </xf>
    <xf numFmtId="0" fontId="2" fillId="15" borderId="33" xfId="0" applyFont="1" applyFill="1" applyBorder="1" applyAlignment="1">
      <alignment horizontal="right" vertical="top"/>
    </xf>
    <xf numFmtId="49" fontId="3" fillId="2" borderId="102" xfId="0" applyNumberFormat="1" applyFont="1" applyFill="1" applyBorder="1" applyAlignment="1">
      <alignment horizontal="center" vertical="top" textRotation="90"/>
    </xf>
    <xf numFmtId="49" fontId="3" fillId="2" borderId="103" xfId="0" applyNumberFormat="1" applyFont="1" applyFill="1" applyBorder="1" applyAlignment="1">
      <alignment horizontal="center" vertical="top" textRotation="90"/>
    </xf>
    <xf numFmtId="49" fontId="3" fillId="2" borderId="104" xfId="0" applyNumberFormat="1" applyFont="1" applyFill="1" applyBorder="1" applyAlignment="1">
      <alignment horizontal="center" vertical="top" textRotation="90"/>
    </xf>
    <xf numFmtId="0" fontId="2" fillId="16" borderId="39" xfId="0" applyFont="1" applyFill="1" applyBorder="1" applyAlignment="1">
      <alignment horizontal="left" vertical="top" wrapText="1"/>
    </xf>
    <xf numFmtId="0" fontId="2" fillId="16" borderId="37" xfId="0" applyFont="1" applyFill="1" applyBorder="1" applyAlignment="1">
      <alignment horizontal="left" vertical="top" wrapText="1"/>
    </xf>
    <xf numFmtId="0" fontId="2" fillId="16" borderId="33" xfId="0" applyFont="1" applyFill="1" applyBorder="1" applyAlignment="1">
      <alignment horizontal="left" vertical="top" wrapText="1"/>
    </xf>
    <xf numFmtId="49" fontId="2" fillId="5" borderId="50" xfId="0" applyNumberFormat="1" applyFont="1" applyFill="1" applyBorder="1" applyAlignment="1">
      <alignment horizontal="left" vertical="top" wrapText="1"/>
    </xf>
    <xf numFmtId="49" fontId="2" fillId="5" borderId="37" xfId="0" applyNumberFormat="1" applyFont="1" applyFill="1" applyBorder="1" applyAlignment="1">
      <alignment horizontal="left" vertical="top" wrapText="1"/>
    </xf>
    <xf numFmtId="49" fontId="2" fillId="5" borderId="33" xfId="0" applyNumberFormat="1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4" fillId="2" borderId="83" xfId="0" applyFont="1" applyFill="1" applyBorder="1" applyAlignment="1">
      <alignment horizontal="left" vertical="top" wrapText="1"/>
    </xf>
    <xf numFmtId="0" fontId="4" fillId="2" borderId="85" xfId="0" applyFont="1" applyFill="1" applyBorder="1" applyAlignment="1">
      <alignment horizontal="left" vertical="top" wrapText="1"/>
    </xf>
    <xf numFmtId="0" fontId="3" fillId="13" borderId="73" xfId="0" applyFont="1" applyFill="1" applyBorder="1" applyAlignment="1">
      <alignment horizontal="center" vertical="center" textRotation="90" wrapText="1"/>
    </xf>
    <xf numFmtId="49" fontId="2" fillId="16" borderId="81" xfId="0" applyNumberFormat="1" applyFont="1" applyFill="1" applyBorder="1" applyAlignment="1">
      <alignment horizontal="center" vertical="top"/>
    </xf>
    <xf numFmtId="49" fontId="2" fillId="16" borderId="28" xfId="0" applyNumberFormat="1" applyFont="1" applyFill="1" applyBorder="1" applyAlignment="1">
      <alignment horizontal="center" vertical="top"/>
    </xf>
    <xf numFmtId="49" fontId="2" fillId="16" borderId="59" xfId="0" applyNumberFormat="1" applyFont="1" applyFill="1" applyBorder="1" applyAlignment="1">
      <alignment horizontal="center" vertical="top"/>
    </xf>
    <xf numFmtId="0" fontId="3" fillId="16" borderId="105" xfId="0" applyFont="1" applyFill="1" applyBorder="1" applyAlignment="1">
      <alignment horizontal="center" vertical="center" textRotation="90" wrapText="1"/>
    </xf>
    <xf numFmtId="0" fontId="3" fillId="16" borderId="10" xfId="0" applyFont="1" applyFill="1" applyBorder="1" applyAlignment="1">
      <alignment horizontal="center" vertical="center" textRotation="90" wrapText="1"/>
    </xf>
    <xf numFmtId="0" fontId="3" fillId="16" borderId="118" xfId="0" applyFont="1" applyFill="1" applyBorder="1" applyAlignment="1">
      <alignment horizontal="center" vertical="center" textRotation="90" wrapText="1"/>
    </xf>
    <xf numFmtId="0" fontId="2" fillId="3" borderId="37" xfId="0" applyFont="1" applyFill="1" applyBorder="1" applyAlignment="1">
      <alignment horizontal="right" vertical="top" wrapText="1"/>
    </xf>
    <xf numFmtId="0" fontId="2" fillId="3" borderId="33" xfId="0" applyFont="1" applyFill="1" applyBorder="1" applyAlignment="1">
      <alignment horizontal="right" vertical="top" wrapText="1"/>
    </xf>
    <xf numFmtId="49" fontId="3" fillId="2" borderId="106" xfId="0" applyNumberFormat="1" applyFont="1" applyFill="1" applyBorder="1" applyAlignment="1">
      <alignment horizontal="center" vertical="top" textRotation="90"/>
    </xf>
    <xf numFmtId="49" fontId="3" fillId="2" borderId="60" xfId="0" applyNumberFormat="1" applyFont="1" applyFill="1" applyBorder="1" applyAlignment="1">
      <alignment horizontal="center" vertical="top" textRotation="90"/>
    </xf>
    <xf numFmtId="49" fontId="3" fillId="2" borderId="115" xfId="0" applyNumberFormat="1" applyFont="1" applyFill="1" applyBorder="1" applyAlignment="1">
      <alignment horizontal="center" vertical="top" textRotation="90"/>
    </xf>
    <xf numFmtId="0" fontId="3" fillId="0" borderId="8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/>
    </xf>
    <xf numFmtId="0" fontId="3" fillId="2" borderId="8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center" vertical="center" textRotation="90" wrapText="1"/>
    </xf>
    <xf numFmtId="0" fontId="3" fillId="3" borderId="8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7" xfId="0" applyFont="1" applyFill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3" fillId="0" borderId="6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13" borderId="82" xfId="0" applyFont="1" applyFill="1" applyBorder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3" borderId="47" xfId="0" applyFont="1" applyFill="1" applyBorder="1" applyAlignment="1">
      <alignment horizontal="left" vertical="top" wrapText="1"/>
    </xf>
    <xf numFmtId="0" fontId="2" fillId="3" borderId="50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3" fillId="0" borderId="115" xfId="0" applyFont="1" applyBorder="1" applyAlignment="1">
      <alignment vertical="top" textRotation="90"/>
    </xf>
    <xf numFmtId="49" fontId="2" fillId="3" borderId="121" xfId="0" applyNumberFormat="1" applyFont="1" applyFill="1" applyBorder="1" applyAlignment="1">
      <alignment horizontal="left" vertical="center"/>
    </xf>
    <xf numFmtId="49" fontId="2" fillId="3" borderId="37" xfId="0" applyNumberFormat="1" applyFont="1" applyFill="1" applyBorder="1" applyAlignment="1">
      <alignment horizontal="left" vertical="center"/>
    </xf>
    <xf numFmtId="49" fontId="2" fillId="3" borderId="33" xfId="0" applyNumberFormat="1" applyFont="1" applyFill="1" applyBorder="1" applyAlignment="1">
      <alignment horizontal="left" vertical="center"/>
    </xf>
    <xf numFmtId="0" fontId="3" fillId="13" borderId="104" xfId="0" applyFont="1" applyFill="1" applyBorder="1" applyAlignment="1">
      <alignment horizontal="center" vertical="center" textRotation="90" wrapText="1"/>
    </xf>
    <xf numFmtId="0" fontId="3" fillId="0" borderId="73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164" fontId="3" fillId="0" borderId="126" xfId="0" applyNumberFormat="1" applyFont="1" applyBorder="1" applyAlignment="1">
      <alignment horizontal="center" vertical="top"/>
    </xf>
    <xf numFmtId="164" fontId="3" fillId="0" borderId="127" xfId="0" applyNumberFormat="1" applyFont="1" applyBorder="1" applyAlignment="1">
      <alignment horizontal="center" vertical="top"/>
    </xf>
    <xf numFmtId="164" fontId="3" fillId="0" borderId="128" xfId="0" applyNumberFormat="1" applyFont="1" applyBorder="1" applyAlignment="1">
      <alignment horizontal="center" vertical="top"/>
    </xf>
    <xf numFmtId="49" fontId="2" fillId="11" borderId="87" xfId="1" applyNumberFormat="1" applyFont="1" applyBorder="1" applyAlignment="1">
      <alignment horizontal="center" vertical="top"/>
    </xf>
    <xf numFmtId="49" fontId="3" fillId="11" borderId="70" xfId="1" applyNumberFormat="1" applyFont="1" applyBorder="1" applyAlignment="1">
      <alignment horizontal="center" vertical="top"/>
    </xf>
    <xf numFmtId="49" fontId="3" fillId="11" borderId="91" xfId="1" applyNumberFormat="1" applyFont="1" applyBorder="1" applyAlignment="1">
      <alignment horizontal="center" vertical="top"/>
    </xf>
    <xf numFmtId="0" fontId="3" fillId="13" borderId="77" xfId="0" applyFont="1" applyFill="1" applyBorder="1" applyAlignment="1">
      <alignment horizontal="left" vertical="top" wrapText="1"/>
    </xf>
    <xf numFmtId="0" fontId="3" fillId="13" borderId="17" xfId="0" applyFont="1" applyFill="1" applyBorder="1" applyAlignment="1">
      <alignment horizontal="left" vertical="top" wrapText="1"/>
    </xf>
    <xf numFmtId="0" fontId="3" fillId="13" borderId="93" xfId="0" applyFont="1" applyFill="1" applyBorder="1" applyAlignment="1">
      <alignment horizontal="left" vertical="top" wrapText="1"/>
    </xf>
    <xf numFmtId="164" fontId="3" fillId="13" borderId="123" xfId="0" applyNumberFormat="1" applyFont="1" applyFill="1" applyBorder="1" applyAlignment="1">
      <alignment horizontal="center" vertical="top" textRotation="90"/>
    </xf>
    <xf numFmtId="164" fontId="3" fillId="13" borderId="124" xfId="0" applyNumberFormat="1" applyFont="1" applyFill="1" applyBorder="1" applyAlignment="1">
      <alignment horizontal="center" vertical="top" textRotation="90"/>
    </xf>
    <xf numFmtId="164" fontId="3" fillId="13" borderId="125" xfId="0" applyNumberFormat="1" applyFont="1" applyFill="1" applyBorder="1" applyAlignment="1">
      <alignment horizontal="center" vertical="top" textRotation="90"/>
    </xf>
    <xf numFmtId="49" fontId="3" fillId="13" borderId="126" xfId="0" applyNumberFormat="1" applyFont="1" applyFill="1" applyBorder="1" applyAlignment="1">
      <alignment horizontal="center" vertical="top" textRotation="90" wrapText="1"/>
    </xf>
    <xf numFmtId="49" fontId="3" fillId="13" borderId="127" xfId="0" applyNumberFormat="1" applyFont="1" applyFill="1" applyBorder="1" applyAlignment="1">
      <alignment horizontal="center" vertical="top" textRotation="90" wrapText="1"/>
    </xf>
    <xf numFmtId="49" fontId="3" fillId="13" borderId="128" xfId="0" applyNumberFormat="1" applyFont="1" applyFill="1" applyBorder="1" applyAlignment="1">
      <alignment horizontal="center" vertical="top" textRotation="90" wrapText="1"/>
    </xf>
    <xf numFmtId="49" fontId="3" fillId="13" borderId="102" xfId="0" applyNumberFormat="1" applyFont="1" applyFill="1" applyBorder="1" applyAlignment="1">
      <alignment horizontal="center" vertical="top"/>
    </xf>
    <xf numFmtId="49" fontId="3" fillId="13" borderId="103" xfId="0" applyNumberFormat="1" applyFont="1" applyFill="1" applyBorder="1" applyAlignment="1">
      <alignment horizontal="center" vertical="top"/>
    </xf>
    <xf numFmtId="49" fontId="3" fillId="13" borderId="104" xfId="0" applyNumberFormat="1" applyFont="1" applyFill="1" applyBorder="1" applyAlignment="1">
      <alignment horizontal="center" vertical="top"/>
    </xf>
    <xf numFmtId="49" fontId="2" fillId="15" borderId="88" xfId="0" applyNumberFormat="1" applyFont="1" applyFill="1" applyBorder="1" applyAlignment="1">
      <alignment horizontal="center" vertical="top"/>
    </xf>
    <xf numFmtId="49" fontId="2" fillId="15" borderId="18" xfId="0" applyNumberFormat="1" applyFont="1" applyFill="1" applyBorder="1" applyAlignment="1">
      <alignment horizontal="center" vertical="top"/>
    </xf>
    <xf numFmtId="49" fontId="2" fillId="15" borderId="92" xfId="0" applyNumberFormat="1" applyFont="1" applyFill="1" applyBorder="1" applyAlignment="1">
      <alignment horizontal="center" vertical="top"/>
    </xf>
    <xf numFmtId="0" fontId="3" fillId="0" borderId="8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center" vertical="top" textRotation="90" wrapText="1"/>
    </xf>
    <xf numFmtId="49" fontId="3" fillId="0" borderId="26" xfId="0" applyNumberFormat="1" applyFont="1" applyBorder="1" applyAlignment="1">
      <alignment horizontal="center" vertical="top" textRotation="90" wrapText="1"/>
    </xf>
    <xf numFmtId="49" fontId="3" fillId="4" borderId="5" xfId="0" applyNumberFormat="1" applyFont="1" applyFill="1" applyBorder="1" applyAlignment="1">
      <alignment vertical="top"/>
    </xf>
    <xf numFmtId="0" fontId="3" fillId="14" borderId="17" xfId="0" applyFont="1" applyFill="1" applyBorder="1" applyAlignment="1">
      <alignment horizontal="left" vertical="top" wrapText="1"/>
    </xf>
    <xf numFmtId="0" fontId="3" fillId="14" borderId="20" xfId="0" applyFont="1" applyFill="1" applyBorder="1" applyAlignment="1">
      <alignment horizontal="left" vertical="top" wrapText="1"/>
    </xf>
    <xf numFmtId="164" fontId="3" fillId="0" borderId="19" xfId="0" applyNumberFormat="1" applyFont="1" applyBorder="1" applyAlignment="1">
      <alignment horizontal="center" vertical="top" textRotation="90"/>
    </xf>
    <xf numFmtId="164" fontId="3" fillId="0" borderId="34" xfId="0" applyNumberFormat="1" applyFont="1" applyBorder="1" applyAlignment="1">
      <alignment horizontal="center" vertical="top" textRotation="90"/>
    </xf>
    <xf numFmtId="164" fontId="2" fillId="16" borderId="39" xfId="0" applyNumberFormat="1" applyFont="1" applyFill="1" applyBorder="1" applyAlignment="1">
      <alignment horizontal="right" vertical="top"/>
    </xf>
    <xf numFmtId="164" fontId="2" fillId="16" borderId="37" xfId="0" applyNumberFormat="1" applyFont="1" applyFill="1" applyBorder="1" applyAlignment="1">
      <alignment horizontal="right" vertical="top"/>
    </xf>
    <xf numFmtId="164" fontId="2" fillId="16" borderId="33" xfId="0" applyNumberFormat="1" applyFont="1" applyFill="1" applyBorder="1" applyAlignment="1">
      <alignment horizontal="right" vertical="top"/>
    </xf>
    <xf numFmtId="0" fontId="2" fillId="3" borderId="7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49" fontId="3" fillId="0" borderId="129" xfId="0" applyNumberFormat="1" applyFont="1" applyBorder="1" applyAlignment="1">
      <alignment horizontal="center" vertical="top" textRotation="90" wrapText="1"/>
    </xf>
    <xf numFmtId="0" fontId="3" fillId="14" borderId="99" xfId="0" applyFont="1" applyFill="1" applyBorder="1" applyAlignment="1">
      <alignment horizontal="center" vertical="top" wrapText="1"/>
    </xf>
    <xf numFmtId="0" fontId="3" fillId="14" borderId="122" xfId="0" applyFont="1" applyFill="1" applyBorder="1" applyAlignment="1">
      <alignment horizontal="center" vertical="top" wrapText="1"/>
    </xf>
    <xf numFmtId="0" fontId="3" fillId="14" borderId="98" xfId="0" applyFont="1" applyFill="1" applyBorder="1" applyAlignment="1">
      <alignment horizontal="center" vertical="top" wrapText="1"/>
    </xf>
    <xf numFmtId="49" fontId="2" fillId="14" borderId="88" xfId="0" applyNumberFormat="1" applyFont="1" applyFill="1" applyBorder="1" applyAlignment="1">
      <alignment horizontal="center" vertical="top"/>
    </xf>
    <xf numFmtId="49" fontId="2" fillId="14" borderId="18" xfId="0" applyNumberFormat="1" applyFont="1" applyFill="1" applyBorder="1" applyAlignment="1">
      <alignment horizontal="center" vertical="top"/>
    </xf>
    <xf numFmtId="49" fontId="2" fillId="14" borderId="92" xfId="0" applyNumberFormat="1" applyFont="1" applyFill="1" applyBorder="1" applyAlignment="1">
      <alignment horizontal="center" vertical="top"/>
    </xf>
    <xf numFmtId="0" fontId="3" fillId="14" borderId="77" xfId="0" applyFont="1" applyFill="1" applyBorder="1" applyAlignment="1">
      <alignment horizontal="left" vertical="top" wrapText="1"/>
    </xf>
    <xf numFmtId="0" fontId="3" fillId="14" borderId="93" xfId="0" applyFont="1" applyFill="1" applyBorder="1" applyAlignment="1">
      <alignment horizontal="left" vertical="top" wrapText="1"/>
    </xf>
    <xf numFmtId="164" fontId="3" fillId="14" borderId="123" xfId="0" applyNumberFormat="1" applyFont="1" applyFill="1" applyBorder="1" applyAlignment="1">
      <alignment horizontal="center" vertical="top" textRotation="90"/>
    </xf>
    <xf numFmtId="164" fontId="3" fillId="14" borderId="124" xfId="0" applyNumberFormat="1" applyFont="1" applyFill="1" applyBorder="1" applyAlignment="1">
      <alignment horizontal="center" vertical="top" textRotation="90"/>
    </xf>
    <xf numFmtId="164" fontId="3" fillId="14" borderId="125" xfId="0" applyNumberFormat="1" applyFont="1" applyFill="1" applyBorder="1" applyAlignment="1">
      <alignment horizontal="center" vertical="top" textRotation="90"/>
    </xf>
    <xf numFmtId="49" fontId="3" fillId="14" borderId="126" xfId="0" applyNumberFormat="1" applyFont="1" applyFill="1" applyBorder="1" applyAlignment="1">
      <alignment horizontal="center" vertical="top" textRotation="90" wrapText="1"/>
    </xf>
    <xf numFmtId="49" fontId="3" fillId="14" borderId="127" xfId="0" applyNumberFormat="1" applyFont="1" applyFill="1" applyBorder="1" applyAlignment="1">
      <alignment horizontal="center" vertical="top" textRotation="90" wrapText="1"/>
    </xf>
    <xf numFmtId="49" fontId="3" fillId="14" borderId="128" xfId="0" applyNumberFormat="1" applyFont="1" applyFill="1" applyBorder="1" applyAlignment="1">
      <alignment horizontal="center" vertical="top" textRotation="90" wrapText="1"/>
    </xf>
    <xf numFmtId="164" fontId="3" fillId="0" borderId="123" xfId="0" applyNumberFormat="1" applyFont="1" applyBorder="1" applyAlignment="1">
      <alignment horizontal="center" vertical="top" textRotation="90" wrapText="1"/>
    </xf>
    <xf numFmtId="164" fontId="3" fillId="0" borderId="124" xfId="0" applyNumberFormat="1" applyFont="1" applyBorder="1" applyAlignment="1">
      <alignment horizontal="center" vertical="top" textRotation="90" wrapText="1"/>
    </xf>
    <xf numFmtId="164" fontId="3" fillId="0" borderId="125" xfId="0" applyNumberFormat="1" applyFont="1" applyBorder="1" applyAlignment="1">
      <alignment horizontal="center" vertical="top" textRotation="90" wrapText="1"/>
    </xf>
    <xf numFmtId="164" fontId="3" fillId="0" borderId="137" xfId="0" applyNumberFormat="1" applyFont="1" applyBorder="1" applyAlignment="1">
      <alignment horizontal="center" vertical="top" textRotation="90"/>
    </xf>
    <xf numFmtId="0" fontId="3" fillId="0" borderId="73" xfId="0" applyFont="1" applyBorder="1" applyAlignment="1" applyProtection="1">
      <alignment horizontal="center" vertical="center" textRotation="90" wrapText="1"/>
      <protection locked="0"/>
    </xf>
    <xf numFmtId="0" fontId="3" fillId="0" borderId="52" xfId="0" applyFont="1" applyBorder="1" applyAlignment="1" applyProtection="1">
      <alignment horizontal="center" vertical="center" textRotation="90" wrapText="1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37" xfId="0" applyFont="1" applyFill="1" applyBorder="1" applyAlignment="1">
      <alignment horizontal="right" vertical="top"/>
    </xf>
    <xf numFmtId="0" fontId="2" fillId="12" borderId="33" xfId="0" applyFont="1" applyFill="1" applyBorder="1" applyAlignment="1">
      <alignment horizontal="right" vertical="top"/>
    </xf>
    <xf numFmtId="0" fontId="3" fillId="0" borderId="82" xfId="0" applyFont="1" applyBorder="1" applyAlignment="1" applyProtection="1">
      <alignment horizontal="center" vertical="center" textRotation="90"/>
      <protection locked="0"/>
    </xf>
    <xf numFmtId="0" fontId="3" fillId="0" borderId="3" xfId="0" applyFont="1" applyBorder="1" applyAlignment="1" applyProtection="1">
      <alignment horizontal="center" vertical="center" textRotation="90"/>
      <protection locked="0"/>
    </xf>
    <xf numFmtId="0" fontId="3" fillId="0" borderId="47" xfId="0" applyFont="1" applyBorder="1" applyAlignment="1" applyProtection="1">
      <alignment horizontal="center" vertical="center" textRotation="90"/>
      <protection locked="0"/>
    </xf>
    <xf numFmtId="0" fontId="3" fillId="0" borderId="84" xfId="0" applyFont="1" applyBorder="1" applyAlignment="1" applyProtection="1">
      <alignment horizontal="center" vertical="center" textRotation="90"/>
      <protection locked="0"/>
    </xf>
    <xf numFmtId="0" fontId="3" fillId="0" borderId="74" xfId="0" applyFont="1" applyBorder="1" applyAlignment="1" applyProtection="1">
      <alignment horizontal="center" vertical="center" textRotation="90"/>
      <protection locked="0"/>
    </xf>
    <xf numFmtId="0" fontId="3" fillId="0" borderId="52" xfId="0" applyFont="1" applyBorder="1" applyAlignment="1" applyProtection="1">
      <alignment horizontal="center" vertical="center" textRotation="90"/>
      <protection locked="0"/>
    </xf>
    <xf numFmtId="0" fontId="3" fillId="0" borderId="81" xfId="0" applyFont="1" applyBorder="1" applyAlignment="1" applyProtection="1">
      <alignment horizontal="center" vertical="center" textRotation="90"/>
      <protection locked="0"/>
    </xf>
    <xf numFmtId="0" fontId="3" fillId="0" borderId="5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49" xfId="0" applyFont="1" applyBorder="1" applyAlignment="1" applyProtection="1">
      <alignment horizontal="center" vertical="center" textRotation="90" wrapText="1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72" xfId="0" applyFont="1" applyBorder="1" applyAlignment="1" applyProtection="1">
      <alignment horizontal="center" vertical="top"/>
      <protection locked="0"/>
    </xf>
    <xf numFmtId="0" fontId="2" fillId="0" borderId="53" xfId="0" applyFont="1" applyBorder="1" applyAlignment="1" applyProtection="1">
      <alignment horizontal="center" vertical="top"/>
      <protection locked="0"/>
    </xf>
    <xf numFmtId="0" fontId="2" fillId="0" borderId="55" xfId="0" applyFont="1" applyBorder="1" applyAlignment="1" applyProtection="1">
      <alignment horizontal="center" vertical="top"/>
      <protection locked="0"/>
    </xf>
    <xf numFmtId="0" fontId="2" fillId="0" borderId="72" xfId="0" applyFont="1" applyBorder="1" applyAlignment="1" applyProtection="1">
      <alignment horizontal="center" vertical="top" wrapText="1"/>
      <protection locked="0"/>
    </xf>
    <xf numFmtId="0" fontId="2" fillId="0" borderId="53" xfId="0" applyFont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center" textRotation="90"/>
      <protection locked="0"/>
    </xf>
    <xf numFmtId="0" fontId="2" fillId="2" borderId="144" xfId="0" applyFont="1" applyFill="1" applyBorder="1" applyAlignment="1" applyProtection="1">
      <alignment horizontal="center" vertical="center" wrapText="1"/>
      <protection locked="0"/>
    </xf>
    <xf numFmtId="0" fontId="2" fillId="2" borderId="147" xfId="0" applyFont="1" applyFill="1" applyBorder="1" applyAlignment="1" applyProtection="1">
      <alignment horizontal="center" vertical="center" wrapText="1"/>
      <protection locked="0"/>
    </xf>
    <xf numFmtId="0" fontId="2" fillId="2" borderId="152" xfId="0" applyFont="1" applyFill="1" applyBorder="1" applyAlignment="1" applyProtection="1">
      <alignment horizontal="center" vertical="center" wrapText="1"/>
      <protection locked="0"/>
    </xf>
    <xf numFmtId="0" fontId="2" fillId="2" borderId="144" xfId="0" applyFont="1" applyFill="1" applyBorder="1" applyAlignment="1" applyProtection="1">
      <alignment horizontal="center" vertical="center" textRotation="90" wrapText="1"/>
      <protection locked="0"/>
    </xf>
    <xf numFmtId="0" fontId="2" fillId="2" borderId="147" xfId="0" applyFont="1" applyFill="1" applyBorder="1" applyAlignment="1" applyProtection="1">
      <alignment horizontal="center" vertical="center" textRotation="90" wrapText="1"/>
      <protection locked="0"/>
    </xf>
    <xf numFmtId="0" fontId="2" fillId="2" borderId="152" xfId="0" applyFont="1" applyFill="1" applyBorder="1" applyAlignment="1" applyProtection="1">
      <alignment horizontal="center" vertical="center" textRotation="90" wrapText="1"/>
      <protection locked="0"/>
    </xf>
    <xf numFmtId="0" fontId="2" fillId="2" borderId="145" xfId="0" applyFont="1" applyFill="1" applyBorder="1" applyAlignment="1" applyProtection="1">
      <alignment horizontal="center" vertical="center" wrapText="1"/>
      <protection locked="0"/>
    </xf>
    <xf numFmtId="0" fontId="2" fillId="2" borderId="146" xfId="0" applyFont="1" applyFill="1" applyBorder="1" applyAlignment="1" applyProtection="1">
      <alignment horizontal="center" vertical="center" wrapText="1"/>
      <protection locked="0"/>
    </xf>
    <xf numFmtId="0" fontId="2" fillId="2" borderId="14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 applyAlignment="1" applyProtection="1">
      <alignment horizontal="center" vertical="center" textRotation="90" wrapText="1"/>
      <protection locked="0"/>
    </xf>
    <xf numFmtId="0" fontId="2" fillId="2" borderId="103" xfId="0" applyFont="1" applyFill="1" applyBorder="1" applyAlignment="1" applyProtection="1">
      <alignment horizontal="center" vertical="center" textRotation="90" wrapText="1"/>
      <protection locked="0"/>
    </xf>
    <xf numFmtId="0" fontId="2" fillId="2" borderId="156" xfId="0" applyFont="1" applyFill="1" applyBorder="1" applyAlignment="1" applyProtection="1">
      <alignment horizontal="center" vertical="center" textRotation="90" wrapText="1"/>
      <protection locked="0"/>
    </xf>
    <xf numFmtId="0" fontId="5" fillId="2" borderId="149" xfId="0" applyFont="1" applyFill="1" applyBorder="1" applyAlignment="1" applyProtection="1">
      <alignment horizontal="center" vertical="top" wrapText="1"/>
      <protection locked="0"/>
    </xf>
    <xf numFmtId="0" fontId="5" fillId="2" borderId="151" xfId="0" applyFont="1" applyFill="1" applyBorder="1" applyAlignment="1" applyProtection="1">
      <alignment horizontal="center" vertical="top" wrapText="1"/>
      <protection locked="0"/>
    </xf>
    <xf numFmtId="0" fontId="5" fillId="2" borderId="153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4" xfId="0" applyFont="1" applyFill="1" applyBorder="1" applyAlignment="1" applyProtection="1">
      <alignment horizontal="center" vertical="top" wrapText="1"/>
      <protection locked="0"/>
    </xf>
    <xf numFmtId="0" fontId="5" fillId="2" borderId="150" xfId="0" applyFont="1" applyFill="1" applyBorder="1" applyAlignment="1" applyProtection="1">
      <alignment horizontal="center" vertical="top" wrapText="1"/>
      <protection locked="0"/>
    </xf>
    <xf numFmtId="0" fontId="5" fillId="2" borderId="71" xfId="0" applyFont="1" applyFill="1" applyBorder="1" applyAlignment="1" applyProtection="1">
      <alignment horizontal="center" vertical="top" wrapText="1"/>
      <protection locked="0"/>
    </xf>
    <xf numFmtId="0" fontId="5" fillId="2" borderId="15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5" fillId="22" borderId="107" xfId="0" applyFont="1" applyFill="1" applyBorder="1" applyAlignment="1">
      <alignment horizontal="center" vertical="top"/>
    </xf>
    <xf numFmtId="0" fontId="5" fillId="22" borderId="57" xfId="0" applyFont="1" applyFill="1" applyBorder="1" applyAlignment="1">
      <alignment horizontal="center"/>
    </xf>
    <xf numFmtId="0" fontId="5" fillId="22" borderId="86" xfId="0" applyFont="1" applyFill="1" applyBorder="1" applyAlignment="1">
      <alignment horizontal="center"/>
    </xf>
    <xf numFmtId="0" fontId="5" fillId="22" borderId="58" xfId="0" applyFont="1" applyFill="1" applyBorder="1" applyAlignment="1">
      <alignment horizontal="center"/>
    </xf>
    <xf numFmtId="0" fontId="5" fillId="22" borderId="64" xfId="0" applyFont="1" applyFill="1" applyBorder="1" applyAlignment="1">
      <alignment horizontal="center"/>
    </xf>
    <xf numFmtId="0" fontId="5" fillId="22" borderId="65" xfId="0" applyFont="1" applyFill="1" applyBorder="1" applyAlignment="1">
      <alignment horizontal="center"/>
    </xf>
    <xf numFmtId="0" fontId="5" fillId="22" borderId="119" xfId="0" applyFont="1" applyFill="1" applyBorder="1" applyAlignment="1">
      <alignment horizontal="center"/>
    </xf>
    <xf numFmtId="0" fontId="5" fillId="22" borderId="107" xfId="0" applyFont="1" applyFill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/>
    </xf>
    <xf numFmtId="0" fontId="7" fillId="0" borderId="120" xfId="0" applyFont="1" applyBorder="1" applyAlignment="1">
      <alignment horizontal="center" vertical="top"/>
    </xf>
    <xf numFmtId="0" fontId="7" fillId="0" borderId="48" xfId="0" applyFont="1" applyBorder="1" applyAlignment="1">
      <alignment horizontal="center"/>
    </xf>
    <xf numFmtId="0" fontId="7" fillId="0" borderId="120" xfId="0" applyFont="1" applyBorder="1" applyAlignment="1">
      <alignment horizontal="center"/>
    </xf>
    <xf numFmtId="0" fontId="7" fillId="14" borderId="64" xfId="0" applyFont="1" applyFill="1" applyBorder="1" applyAlignment="1">
      <alignment horizontal="center"/>
    </xf>
    <xf numFmtId="0" fontId="7" fillId="14" borderId="65" xfId="0" applyFont="1" applyFill="1" applyBorder="1" applyAlignment="1">
      <alignment horizontal="center"/>
    </xf>
    <xf numFmtId="0" fontId="7" fillId="14" borderId="119" xfId="0" applyFont="1" applyFill="1" applyBorder="1" applyAlignment="1">
      <alignment horizontal="center"/>
    </xf>
    <xf numFmtId="0" fontId="5" fillId="22" borderId="104" xfId="0" applyFont="1" applyFill="1" applyBorder="1" applyAlignment="1">
      <alignment horizontal="center"/>
    </xf>
    <xf numFmtId="0" fontId="5" fillId="22" borderId="28" xfId="0" applyFont="1" applyFill="1" applyBorder="1" applyAlignment="1">
      <alignment horizontal="center"/>
    </xf>
    <xf numFmtId="0" fontId="5" fillId="22" borderId="47" xfId="0" applyFont="1" applyFill="1" applyBorder="1" applyAlignment="1">
      <alignment horizontal="center"/>
    </xf>
    <xf numFmtId="0" fontId="5" fillId="22" borderId="52" xfId="0" applyFont="1" applyFill="1" applyBorder="1" applyAlignment="1">
      <alignment horizontal="center"/>
    </xf>
    <xf numFmtId="0" fontId="5" fillId="22" borderId="113" xfId="0" applyFont="1" applyFill="1" applyBorder="1" applyAlignment="1">
      <alignment horizontal="center" vertical="top"/>
    </xf>
    <xf numFmtId="0" fontId="5" fillId="22" borderId="113" xfId="0" applyFont="1" applyFill="1" applyBorder="1" applyAlignment="1">
      <alignment horizontal="center" vertical="top" wrapText="1"/>
    </xf>
    <xf numFmtId="0" fontId="5" fillId="12" borderId="10" xfId="0" applyFont="1" applyFill="1" applyBorder="1" applyAlignment="1">
      <alignment horizontal="left" wrapText="1"/>
    </xf>
    <xf numFmtId="0" fontId="7" fillId="0" borderId="75" xfId="0" applyFont="1" applyBorder="1" applyAlignment="1">
      <alignment horizontal="center" vertical="top"/>
    </xf>
    <xf numFmtId="0" fontId="5" fillId="12" borderId="0" xfId="0" applyFont="1" applyFill="1" applyBorder="1" applyAlignment="1">
      <alignment horizontal="left" wrapText="1"/>
    </xf>
    <xf numFmtId="0" fontId="7" fillId="0" borderId="75" xfId="0" applyFont="1" applyBorder="1" applyAlignment="1">
      <alignment vertical="top" wrapText="1"/>
    </xf>
    <xf numFmtId="0" fontId="7" fillId="0" borderId="38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5" fillId="12" borderId="60" xfId="0" applyFont="1" applyFill="1" applyBorder="1" applyAlignment="1">
      <alignment horizontal="left" wrapText="1"/>
    </xf>
    <xf numFmtId="0" fontId="5" fillId="12" borderId="10" xfId="0" applyFont="1" applyFill="1" applyBorder="1" applyAlignment="1">
      <alignment horizontal="left"/>
    </xf>
    <xf numFmtId="0" fontId="7" fillId="0" borderId="75" xfId="0" applyFont="1" applyBorder="1" applyAlignment="1">
      <alignment horizontal="center"/>
    </xf>
    <xf numFmtId="0" fontId="5" fillId="12" borderId="0" xfId="0" applyFont="1" applyFill="1" applyBorder="1" applyAlignment="1">
      <alignment horizontal="left"/>
    </xf>
    <xf numFmtId="0" fontId="7" fillId="0" borderId="75" xfId="0" applyFont="1" applyBorder="1"/>
    <xf numFmtId="0" fontId="7" fillId="0" borderId="3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5" fillId="12" borderId="60" xfId="0" applyFont="1" applyFill="1" applyBorder="1" applyAlignment="1">
      <alignment horizontal="left"/>
    </xf>
    <xf numFmtId="0" fontId="7" fillId="0" borderId="107" xfId="0" applyFont="1" applyBorder="1" applyAlignment="1">
      <alignment horizontal="center" vertical="top"/>
    </xf>
    <xf numFmtId="0" fontId="7" fillId="0" borderId="109" xfId="0" applyFont="1" applyBorder="1" applyAlignment="1">
      <alignment horizontal="center" vertical="top"/>
    </xf>
    <xf numFmtId="0" fontId="7" fillId="0" borderId="113" xfId="0" applyFont="1" applyBorder="1" applyAlignment="1">
      <alignment horizontal="center"/>
    </xf>
    <xf numFmtId="0" fontId="7" fillId="0" borderId="107" xfId="0" applyFont="1" applyBorder="1" applyAlignment="1">
      <alignment vertical="top"/>
    </xf>
    <xf numFmtId="0" fontId="7" fillId="0" borderId="109" xfId="0" applyFont="1" applyBorder="1" applyAlignment="1">
      <alignment wrapText="1"/>
    </xf>
    <xf numFmtId="0" fontId="7" fillId="0" borderId="113" xfId="0" applyFont="1" applyBorder="1"/>
    <xf numFmtId="0" fontId="7" fillId="0" borderId="57" xfId="0" applyFont="1" applyBorder="1" applyAlignment="1">
      <alignment horizontal="center" vertical="top"/>
    </xf>
    <xf numFmtId="0" fontId="7" fillId="0" borderId="86" xfId="0" applyFont="1" applyBorder="1" applyAlignment="1">
      <alignment horizontal="center" vertical="top"/>
    </xf>
    <xf numFmtId="0" fontId="7" fillId="0" borderId="58" xfId="0" applyFont="1" applyBorder="1" applyAlignment="1">
      <alignment horizontal="center" vertical="top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119" xfId="0" applyFont="1" applyBorder="1" applyAlignment="1">
      <alignment horizontal="center"/>
    </xf>
    <xf numFmtId="0" fontId="7" fillId="0" borderId="107" xfId="0" applyFont="1" applyBorder="1" applyAlignment="1">
      <alignment horizontal="center" wrapText="1"/>
    </xf>
    <xf numFmtId="0" fontId="7" fillId="0" borderId="113" xfId="0" applyFont="1" applyBorder="1" applyAlignment="1">
      <alignment horizontal="center" vertical="top"/>
    </xf>
    <xf numFmtId="0" fontId="7" fillId="0" borderId="107" xfId="0" applyFont="1" applyBorder="1" applyAlignment="1">
      <alignment vertical="top" wrapText="1"/>
    </xf>
    <xf numFmtId="0" fontId="7" fillId="0" borderId="109" xfId="0" applyFont="1" applyBorder="1"/>
    <xf numFmtId="0" fontId="7" fillId="0" borderId="113" xfId="0" applyFont="1" applyBorder="1" applyAlignment="1">
      <alignment wrapText="1"/>
    </xf>
    <xf numFmtId="0" fontId="7" fillId="0" borderId="64" xfId="0" applyFont="1" applyBorder="1" applyAlignment="1">
      <alignment horizontal="center" vertical="top"/>
    </xf>
    <xf numFmtId="0" fontId="7" fillId="0" borderId="65" xfId="0" applyFont="1" applyBorder="1" applyAlignment="1">
      <alignment horizontal="center" vertical="top"/>
    </xf>
    <xf numFmtId="0" fontId="7" fillId="0" borderId="119" xfId="0" applyFont="1" applyBorder="1" applyAlignment="1">
      <alignment horizontal="center" vertical="top"/>
    </xf>
    <xf numFmtId="0" fontId="7" fillId="0" borderId="113" xfId="0" applyFont="1" applyBorder="1" applyAlignment="1">
      <alignment vertical="top" wrapText="1"/>
    </xf>
    <xf numFmtId="0" fontId="7" fillId="0" borderId="113" xfId="0" applyFont="1" applyBorder="1" applyAlignment="1">
      <alignment horizontal="center" vertical="top" wrapText="1"/>
    </xf>
    <xf numFmtId="0" fontId="7" fillId="0" borderId="75" xfId="0" applyFont="1" applyBorder="1" applyAlignment="1">
      <alignment vertical="top"/>
    </xf>
    <xf numFmtId="0" fontId="7" fillId="0" borderId="75" xfId="0" applyFont="1" applyBorder="1" applyAlignment="1">
      <alignment horizontal="center" vertical="top" wrapText="1"/>
    </xf>
    <xf numFmtId="0" fontId="7" fillId="0" borderId="107" xfId="0" applyFont="1" applyBorder="1" applyAlignment="1">
      <alignment horizontal="center"/>
    </xf>
    <xf numFmtId="0" fontId="7" fillId="0" borderId="109" xfId="0" applyFont="1" applyBorder="1" applyAlignment="1">
      <alignment horizontal="center"/>
    </xf>
    <xf numFmtId="0" fontId="7" fillId="14" borderId="113" xfId="0" applyFont="1" applyFill="1" applyBorder="1" applyAlignment="1">
      <alignment horizontal="center"/>
    </xf>
    <xf numFmtId="0" fontId="7" fillId="0" borderId="107" xfId="0" applyFont="1" applyBorder="1"/>
    <xf numFmtId="0" fontId="7" fillId="0" borderId="109" xfId="0" applyFont="1" applyBorder="1" applyAlignment="1">
      <alignment vertical="top"/>
    </xf>
    <xf numFmtId="0" fontId="7" fillId="14" borderId="113" xfId="0" applyFont="1" applyFill="1" applyBorder="1"/>
    <xf numFmtId="0" fontId="7" fillId="0" borderId="57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109" xfId="0" applyFont="1" applyBorder="1" applyAlignment="1">
      <alignment horizontal="center" vertical="top" wrapText="1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colors>
    <mruColors>
      <color rgb="FFCC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7"/>
  <sheetViews>
    <sheetView tabSelected="1" zoomScale="90" zoomScaleNormal="90" zoomScaleSheetLayoutView="100" workbookViewId="0">
      <pane ySplit="12" topLeftCell="A70" activePane="bottomLeft" state="frozen"/>
      <selection pane="bottomLeft" activeCell="E74" sqref="E74:E76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4.28515625" style="1" customWidth="1"/>
    <col min="6" max="6" width="4.85546875" style="1" customWidth="1"/>
    <col min="7" max="7" width="7.5703125" style="1" customWidth="1"/>
    <col min="8" max="8" width="5.28515625" style="1" customWidth="1"/>
    <col min="9" max="9" width="5" style="1" customWidth="1"/>
    <col min="10" max="10" width="9.42578125" style="1" customWidth="1"/>
    <col min="11" max="11" width="7.85546875" style="1" customWidth="1"/>
    <col min="12" max="27" width="7" style="1" customWidth="1"/>
    <col min="28" max="41" width="0" style="1" hidden="1" customWidth="1"/>
    <col min="42" max="16384" width="9.140625" style="1"/>
  </cols>
  <sheetData>
    <row r="1" spans="1:250" ht="14.25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335" t="s">
        <v>103</v>
      </c>
      <c r="V1" s="335"/>
      <c r="W1" s="335"/>
      <c r="X1" s="335"/>
      <c r="Y1" s="335"/>
      <c r="Z1" s="335"/>
      <c r="AA1" s="335"/>
    </row>
    <row r="2" spans="1:250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335" t="s">
        <v>114</v>
      </c>
      <c r="V2" s="335"/>
      <c r="W2" s="335"/>
      <c r="X2" s="335"/>
      <c r="Y2" s="335"/>
      <c r="Z2" s="335"/>
      <c r="AA2" s="335"/>
    </row>
    <row r="3" spans="1:250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335" t="s">
        <v>158</v>
      </c>
      <c r="V3" s="335"/>
      <c r="W3" s="335"/>
      <c r="X3" s="335"/>
      <c r="Y3" s="335"/>
      <c r="Z3" s="335"/>
      <c r="AA3" s="335"/>
    </row>
    <row r="4" spans="1:250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335" t="s">
        <v>159</v>
      </c>
      <c r="V4" s="335"/>
      <c r="W4" s="335"/>
      <c r="X4" s="335"/>
      <c r="Y4" s="335"/>
      <c r="Z4" s="335"/>
      <c r="AA4" s="335"/>
    </row>
    <row r="5" spans="1:250" ht="12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335" t="s">
        <v>160</v>
      </c>
      <c r="V5" s="335"/>
      <c r="W5" s="335"/>
      <c r="X5" s="335"/>
      <c r="Y5" s="335"/>
      <c r="Z5" s="335"/>
      <c r="AA5" s="335"/>
    </row>
    <row r="6" spans="1:250" x14ac:dyDescent="0.2">
      <c r="A6" s="420" t="s">
        <v>123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</row>
    <row r="7" spans="1:250" x14ac:dyDescent="0.2">
      <c r="A7" s="470" t="s">
        <v>29</v>
      </c>
      <c r="B7" s="47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</row>
    <row r="8" spans="1:250" ht="13.5" customHeight="1" x14ac:dyDescent="0.2">
      <c r="A8" s="420" t="s">
        <v>157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</row>
    <row r="9" spans="1:250" ht="12.75" customHeight="1" thickBot="1" x14ac:dyDescent="0.25">
      <c r="A9" s="471" t="s">
        <v>85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471"/>
      <c r="AA9" s="471"/>
    </row>
    <row r="10" spans="1:250" ht="20.25" customHeight="1" x14ac:dyDescent="0.2">
      <c r="A10" s="459" t="s">
        <v>34</v>
      </c>
      <c r="B10" s="421" t="s">
        <v>1</v>
      </c>
      <c r="C10" s="475" t="s">
        <v>2</v>
      </c>
      <c r="D10" s="472" t="s">
        <v>3</v>
      </c>
      <c r="E10" s="483" t="s">
        <v>4</v>
      </c>
      <c r="F10" s="426" t="s">
        <v>5</v>
      </c>
      <c r="G10" s="397" t="s">
        <v>6</v>
      </c>
      <c r="H10" s="397" t="s">
        <v>7</v>
      </c>
      <c r="I10" s="397" t="s">
        <v>8</v>
      </c>
      <c r="J10" s="397" t="s">
        <v>119</v>
      </c>
      <c r="K10" s="397" t="s">
        <v>9</v>
      </c>
      <c r="L10" s="429" t="s">
        <v>115</v>
      </c>
      <c r="M10" s="430"/>
      <c r="N10" s="430"/>
      <c r="O10" s="431"/>
      <c r="P10" s="429" t="s">
        <v>116</v>
      </c>
      <c r="Q10" s="430"/>
      <c r="R10" s="430"/>
      <c r="S10" s="431"/>
      <c r="T10" s="429" t="s">
        <v>117</v>
      </c>
      <c r="U10" s="430"/>
      <c r="V10" s="430"/>
      <c r="W10" s="431"/>
      <c r="X10" s="478" t="s">
        <v>118</v>
      </c>
      <c r="Y10" s="479"/>
      <c r="Z10" s="479"/>
      <c r="AA10" s="480"/>
    </row>
    <row r="11" spans="1:250" ht="25.5" customHeight="1" x14ac:dyDescent="0.2">
      <c r="A11" s="460"/>
      <c r="B11" s="422"/>
      <c r="C11" s="476"/>
      <c r="D11" s="473"/>
      <c r="E11" s="484"/>
      <c r="F11" s="427"/>
      <c r="G11" s="398"/>
      <c r="H11" s="398"/>
      <c r="I11" s="398"/>
      <c r="J11" s="398"/>
      <c r="K11" s="398"/>
      <c r="L11" s="412" t="s">
        <v>10</v>
      </c>
      <c r="M11" s="424" t="s">
        <v>11</v>
      </c>
      <c r="N11" s="425"/>
      <c r="O11" s="455" t="s">
        <v>80</v>
      </c>
      <c r="P11" s="412" t="s">
        <v>10</v>
      </c>
      <c r="Q11" s="424" t="s">
        <v>11</v>
      </c>
      <c r="R11" s="425"/>
      <c r="S11" s="455" t="s">
        <v>80</v>
      </c>
      <c r="T11" s="412" t="s">
        <v>10</v>
      </c>
      <c r="U11" s="424" t="s">
        <v>11</v>
      </c>
      <c r="V11" s="425"/>
      <c r="W11" s="455" t="s">
        <v>80</v>
      </c>
      <c r="X11" s="432" t="s">
        <v>10</v>
      </c>
      <c r="Y11" s="481" t="s">
        <v>11</v>
      </c>
      <c r="Z11" s="482"/>
      <c r="AA11" s="497" t="s">
        <v>80</v>
      </c>
    </row>
    <row r="12" spans="1:250" ht="114.75" customHeight="1" thickBot="1" x14ac:dyDescent="0.25">
      <c r="A12" s="461"/>
      <c r="B12" s="423"/>
      <c r="C12" s="477"/>
      <c r="D12" s="474"/>
      <c r="E12" s="485"/>
      <c r="F12" s="428"/>
      <c r="G12" s="496"/>
      <c r="H12" s="399"/>
      <c r="I12" s="399"/>
      <c r="J12" s="399"/>
      <c r="K12" s="399"/>
      <c r="L12" s="413"/>
      <c r="M12" s="92" t="s">
        <v>10</v>
      </c>
      <c r="N12" s="92" t="s">
        <v>65</v>
      </c>
      <c r="O12" s="428"/>
      <c r="P12" s="413"/>
      <c r="Q12" s="92" t="s">
        <v>10</v>
      </c>
      <c r="R12" s="92" t="s">
        <v>65</v>
      </c>
      <c r="S12" s="428"/>
      <c r="T12" s="413"/>
      <c r="U12" s="92" t="s">
        <v>10</v>
      </c>
      <c r="V12" s="92" t="s">
        <v>65</v>
      </c>
      <c r="W12" s="428"/>
      <c r="X12" s="433"/>
      <c r="Y12" s="93" t="s">
        <v>10</v>
      </c>
      <c r="Z12" s="93" t="s">
        <v>65</v>
      </c>
      <c r="AA12" s="498"/>
    </row>
    <row r="13" spans="1:250" ht="15.75" customHeight="1" thickTop="1" thickBot="1" x14ac:dyDescent="0.25">
      <c r="A13" s="414" t="s">
        <v>30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6"/>
      <c r="AB13" s="2"/>
      <c r="IP13" s="3"/>
    </row>
    <row r="14" spans="1:250" ht="18" customHeight="1" thickBot="1" x14ac:dyDescent="0.25">
      <c r="A14" s="444" t="s">
        <v>31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6"/>
      <c r="AB14" s="4"/>
      <c r="IP14" s="3"/>
    </row>
    <row r="15" spans="1:250" ht="19.5" customHeight="1" thickBot="1" x14ac:dyDescent="0.25">
      <c r="A15" s="162" t="s">
        <v>32</v>
      </c>
      <c r="B15" s="94" t="s">
        <v>12</v>
      </c>
      <c r="C15" s="447" t="s">
        <v>33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9"/>
      <c r="AB15" s="4"/>
      <c r="IP15" s="3"/>
    </row>
    <row r="16" spans="1:250" ht="18.75" customHeight="1" thickBot="1" x14ac:dyDescent="0.25">
      <c r="A16" s="163" t="s">
        <v>35</v>
      </c>
      <c r="B16" s="95" t="s">
        <v>12</v>
      </c>
      <c r="C16" s="96" t="s">
        <v>12</v>
      </c>
      <c r="D16" s="403" t="s">
        <v>54</v>
      </c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5"/>
    </row>
    <row r="17" spans="1:72" ht="50.25" customHeight="1" thickBot="1" x14ac:dyDescent="0.25">
      <c r="A17" s="456" t="s">
        <v>35</v>
      </c>
      <c r="B17" s="434" t="s">
        <v>12</v>
      </c>
      <c r="C17" s="417" t="s">
        <v>12</v>
      </c>
      <c r="D17" s="394" t="s">
        <v>12</v>
      </c>
      <c r="E17" s="453" t="s">
        <v>53</v>
      </c>
      <c r="F17" s="450" t="s">
        <v>127</v>
      </c>
      <c r="G17" s="464" t="s">
        <v>23</v>
      </c>
      <c r="H17" s="441" t="s">
        <v>19</v>
      </c>
      <c r="I17" s="367" t="s">
        <v>86</v>
      </c>
      <c r="J17" s="367" t="s">
        <v>128</v>
      </c>
      <c r="K17" s="97" t="s">
        <v>18</v>
      </c>
      <c r="L17" s="201">
        <f>+M17+O17</f>
        <v>50</v>
      </c>
      <c r="M17" s="202">
        <v>50</v>
      </c>
      <c r="N17" s="203">
        <v>0</v>
      </c>
      <c r="O17" s="204">
        <v>0</v>
      </c>
      <c r="P17" s="201">
        <f>+Q17+S17</f>
        <v>119</v>
      </c>
      <c r="Q17" s="202">
        <v>119</v>
      </c>
      <c r="R17" s="203">
        <v>0</v>
      </c>
      <c r="S17" s="205">
        <v>0</v>
      </c>
      <c r="T17" s="201">
        <f>+U17+W17</f>
        <v>99</v>
      </c>
      <c r="U17" s="202">
        <v>99</v>
      </c>
      <c r="V17" s="203">
        <v>0</v>
      </c>
      <c r="W17" s="204">
        <v>0</v>
      </c>
      <c r="X17" s="201">
        <f>+Y17+AA17</f>
        <v>79</v>
      </c>
      <c r="Y17" s="203">
        <v>79</v>
      </c>
      <c r="Z17" s="203">
        <v>0</v>
      </c>
      <c r="AA17" s="204">
        <v>0</v>
      </c>
    </row>
    <row r="18" spans="1:72" ht="33" customHeight="1" thickBot="1" x14ac:dyDescent="0.25">
      <c r="A18" s="457"/>
      <c r="B18" s="435"/>
      <c r="C18" s="419"/>
      <c r="D18" s="396"/>
      <c r="E18" s="454"/>
      <c r="F18" s="452"/>
      <c r="G18" s="492"/>
      <c r="H18" s="443"/>
      <c r="I18" s="369"/>
      <c r="J18" s="369"/>
      <c r="K18" s="49" t="s">
        <v>10</v>
      </c>
      <c r="L18" s="20">
        <f>SUM(L17)</f>
        <v>50</v>
      </c>
      <c r="M18" s="6">
        <f>SUM(M17)</f>
        <v>50</v>
      </c>
      <c r="N18" s="5">
        <v>0</v>
      </c>
      <c r="O18" s="21">
        <v>0</v>
      </c>
      <c r="P18" s="20">
        <f>SUM(P17)</f>
        <v>119</v>
      </c>
      <c r="Q18" s="6">
        <f>SUM(Q17)</f>
        <v>119</v>
      </c>
      <c r="R18" s="5">
        <f t="shared" ref="R18:W18" si="0">SUM(R17)</f>
        <v>0</v>
      </c>
      <c r="S18" s="91">
        <f t="shared" si="0"/>
        <v>0</v>
      </c>
      <c r="T18" s="20">
        <f t="shared" si="0"/>
        <v>99</v>
      </c>
      <c r="U18" s="6">
        <f t="shared" si="0"/>
        <v>99</v>
      </c>
      <c r="V18" s="6">
        <f t="shared" si="0"/>
        <v>0</v>
      </c>
      <c r="W18" s="21">
        <f t="shared" si="0"/>
        <v>0</v>
      </c>
      <c r="X18" s="20">
        <f>SUM(X17)</f>
        <v>79</v>
      </c>
      <c r="Y18" s="6">
        <f>SUM(Y17)</f>
        <v>79</v>
      </c>
      <c r="Z18" s="5">
        <v>0</v>
      </c>
      <c r="AA18" s="21">
        <v>0</v>
      </c>
    </row>
    <row r="19" spans="1:72" ht="16.5" customHeight="1" thickBot="1" x14ac:dyDescent="0.25">
      <c r="A19" s="181" t="s">
        <v>35</v>
      </c>
      <c r="B19" s="11" t="s">
        <v>12</v>
      </c>
      <c r="C19" s="179" t="s">
        <v>12</v>
      </c>
      <c r="D19" s="406" t="s">
        <v>120</v>
      </c>
      <c r="E19" s="407"/>
      <c r="F19" s="407"/>
      <c r="G19" s="407"/>
      <c r="H19" s="407"/>
      <c r="I19" s="407"/>
      <c r="J19" s="407"/>
      <c r="K19" s="408"/>
      <c r="L19" s="101">
        <f>SUM(L18)</f>
        <v>50</v>
      </c>
      <c r="M19" s="102">
        <f>SUM(M18)</f>
        <v>50</v>
      </c>
      <c r="N19" s="102">
        <f>SUM(N18)</f>
        <v>0</v>
      </c>
      <c r="O19" s="103">
        <f>SUM(O18)</f>
        <v>0</v>
      </c>
      <c r="P19" s="101">
        <f>SUM(P18)</f>
        <v>119</v>
      </c>
      <c r="Q19" s="102">
        <f>SUM(Q18)</f>
        <v>119</v>
      </c>
      <c r="R19" s="102">
        <f t="shared" ref="R19:W19" si="1">SUM(R18)</f>
        <v>0</v>
      </c>
      <c r="S19" s="104">
        <f t="shared" si="1"/>
        <v>0</v>
      </c>
      <c r="T19" s="105">
        <f t="shared" si="1"/>
        <v>99</v>
      </c>
      <c r="U19" s="106">
        <f t="shared" si="1"/>
        <v>99</v>
      </c>
      <c r="V19" s="106">
        <f t="shared" si="1"/>
        <v>0</v>
      </c>
      <c r="W19" s="107">
        <f t="shared" si="1"/>
        <v>0</v>
      </c>
      <c r="X19" s="101">
        <f>SUM(X18)</f>
        <v>79</v>
      </c>
      <c r="Y19" s="102">
        <f>SUM(Y18)</f>
        <v>79</v>
      </c>
      <c r="Z19" s="102">
        <f>SUM(Z18)</f>
        <v>0</v>
      </c>
      <c r="AA19" s="104">
        <f>SUM(AA18)</f>
        <v>0</v>
      </c>
    </row>
    <row r="20" spans="1:72" ht="18" customHeight="1" thickBot="1" x14ac:dyDescent="0.25">
      <c r="A20" s="163" t="s">
        <v>35</v>
      </c>
      <c r="B20" s="95" t="s">
        <v>12</v>
      </c>
      <c r="C20" s="96" t="s">
        <v>13</v>
      </c>
      <c r="D20" s="403" t="s">
        <v>60</v>
      </c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5"/>
    </row>
    <row r="21" spans="1:72" ht="15.75" customHeight="1" x14ac:dyDescent="0.2">
      <c r="A21" s="456" t="s">
        <v>35</v>
      </c>
      <c r="B21" s="434" t="s">
        <v>12</v>
      </c>
      <c r="C21" s="417" t="s">
        <v>13</v>
      </c>
      <c r="D21" s="394" t="s">
        <v>12</v>
      </c>
      <c r="E21" s="467" t="s">
        <v>55</v>
      </c>
      <c r="F21" s="450" t="s">
        <v>127</v>
      </c>
      <c r="G21" s="464" t="s">
        <v>23</v>
      </c>
      <c r="H21" s="441" t="s">
        <v>19</v>
      </c>
      <c r="I21" s="367" t="s">
        <v>87</v>
      </c>
      <c r="J21" s="367" t="s">
        <v>128</v>
      </c>
      <c r="K21" s="108" t="s">
        <v>27</v>
      </c>
      <c r="L21" s="52">
        <f>+M21+O21</f>
        <v>0</v>
      </c>
      <c r="M21" s="8">
        <v>0</v>
      </c>
      <c r="N21" s="9">
        <v>0</v>
      </c>
      <c r="O21" s="111">
        <v>0</v>
      </c>
      <c r="P21" s="118">
        <f>+Q21+S21</f>
        <v>0</v>
      </c>
      <c r="Q21" s="9">
        <v>0</v>
      </c>
      <c r="R21" s="9">
        <v>0</v>
      </c>
      <c r="S21" s="111">
        <v>0</v>
      </c>
      <c r="T21" s="52">
        <f>+U21+W21</f>
        <v>0</v>
      </c>
      <c r="U21" s="9">
        <v>0</v>
      </c>
      <c r="V21" s="9">
        <v>0</v>
      </c>
      <c r="W21" s="111">
        <v>0</v>
      </c>
      <c r="X21" s="52">
        <f>+Y21+AA21</f>
        <v>0</v>
      </c>
      <c r="Y21" s="9">
        <v>0</v>
      </c>
      <c r="Z21" s="9">
        <v>0</v>
      </c>
      <c r="AA21" s="111">
        <v>0</v>
      </c>
    </row>
    <row r="22" spans="1:72" ht="15.75" customHeight="1" x14ac:dyDescent="0.2">
      <c r="A22" s="458"/>
      <c r="B22" s="436"/>
      <c r="C22" s="418"/>
      <c r="D22" s="395"/>
      <c r="E22" s="468"/>
      <c r="F22" s="451"/>
      <c r="G22" s="465"/>
      <c r="H22" s="442"/>
      <c r="I22" s="368"/>
      <c r="J22" s="368"/>
      <c r="K22" s="109" t="s">
        <v>18</v>
      </c>
      <c r="L22" s="112">
        <f>+M22+O22</f>
        <v>1</v>
      </c>
      <c r="M22" s="206">
        <v>1</v>
      </c>
      <c r="N22" s="207">
        <v>0</v>
      </c>
      <c r="O22" s="208">
        <v>0</v>
      </c>
      <c r="P22" s="53">
        <f>Q22+S22</f>
        <v>1</v>
      </c>
      <c r="Q22" s="207">
        <v>1</v>
      </c>
      <c r="R22" s="207">
        <v>0</v>
      </c>
      <c r="S22" s="208">
        <v>0</v>
      </c>
      <c r="T22" s="119">
        <f>+U22+W22</f>
        <v>1</v>
      </c>
      <c r="U22" s="207">
        <v>1</v>
      </c>
      <c r="V22" s="207">
        <v>0</v>
      </c>
      <c r="W22" s="208">
        <v>0</v>
      </c>
      <c r="X22" s="112">
        <f>+Y22+AA22</f>
        <v>1</v>
      </c>
      <c r="Y22" s="207">
        <v>1</v>
      </c>
      <c r="Z22" s="207">
        <v>0</v>
      </c>
      <c r="AA22" s="208">
        <v>0</v>
      </c>
    </row>
    <row r="23" spans="1:72" ht="15.75" customHeight="1" thickBot="1" x14ac:dyDescent="0.25">
      <c r="A23" s="458"/>
      <c r="B23" s="436"/>
      <c r="C23" s="418"/>
      <c r="D23" s="395"/>
      <c r="E23" s="468"/>
      <c r="F23" s="451"/>
      <c r="G23" s="465"/>
      <c r="H23" s="442"/>
      <c r="I23" s="368"/>
      <c r="J23" s="368"/>
      <c r="K23" s="110" t="s">
        <v>0</v>
      </c>
      <c r="L23" s="113">
        <f>+M23+O23</f>
        <v>0</v>
      </c>
      <c r="M23" s="114">
        <v>0</v>
      </c>
      <c r="N23" s="115">
        <v>0</v>
      </c>
      <c r="O23" s="116">
        <v>0</v>
      </c>
      <c r="P23" s="113">
        <f>+Q23+S23</f>
        <v>0</v>
      </c>
      <c r="Q23" s="115">
        <v>0</v>
      </c>
      <c r="R23" s="115">
        <v>0</v>
      </c>
      <c r="S23" s="116">
        <v>0</v>
      </c>
      <c r="T23" s="113">
        <f>+U23+W23</f>
        <v>0</v>
      </c>
      <c r="U23" s="115">
        <v>0</v>
      </c>
      <c r="V23" s="115">
        <v>0</v>
      </c>
      <c r="W23" s="116">
        <v>0</v>
      </c>
      <c r="X23" s="113">
        <f>+Y23+AA23</f>
        <v>0</v>
      </c>
      <c r="Y23" s="115">
        <v>0</v>
      </c>
      <c r="Z23" s="115">
        <v>0</v>
      </c>
      <c r="AA23" s="116">
        <v>0</v>
      </c>
    </row>
    <row r="24" spans="1:72" s="10" customFormat="1" ht="19.5" customHeight="1" thickBot="1" x14ac:dyDescent="0.25">
      <c r="A24" s="457"/>
      <c r="B24" s="435"/>
      <c r="C24" s="419"/>
      <c r="D24" s="396"/>
      <c r="E24" s="469"/>
      <c r="F24" s="452"/>
      <c r="G24" s="466"/>
      <c r="H24" s="443"/>
      <c r="I24" s="369"/>
      <c r="J24" s="369"/>
      <c r="K24" s="49" t="s">
        <v>10</v>
      </c>
      <c r="L24" s="20">
        <f>SUM(L21:L22:L23)</f>
        <v>1</v>
      </c>
      <c r="M24" s="6">
        <f>SUM(M21:M22:M23)</f>
        <v>1</v>
      </c>
      <c r="N24" s="6">
        <f>SUM(N21:N22:N23)</f>
        <v>0</v>
      </c>
      <c r="O24" s="21">
        <f>SUM(O21:O22:O23)</f>
        <v>0</v>
      </c>
      <c r="P24" s="20">
        <f>SUM(P21:P22:P23)</f>
        <v>1</v>
      </c>
      <c r="Q24" s="6">
        <f>SUM(Q21:Q22:Q23)</f>
        <v>1</v>
      </c>
      <c r="R24" s="6">
        <f>SUM(R21:R22:R23)</f>
        <v>0</v>
      </c>
      <c r="S24" s="21">
        <f>SUM(S21:S22:S23)</f>
        <v>0</v>
      </c>
      <c r="T24" s="20">
        <f>SUM(T21:T22:T23)</f>
        <v>1</v>
      </c>
      <c r="U24" s="6">
        <f>SUM(U21:U22:U23)</f>
        <v>1</v>
      </c>
      <c r="V24" s="6">
        <f>SUM(V21:V22:V23)</f>
        <v>0</v>
      </c>
      <c r="W24" s="21">
        <f>SUM(W21:W22:W23)</f>
        <v>0</v>
      </c>
      <c r="X24" s="20">
        <f>SUM(X21:X22:X23)</f>
        <v>1</v>
      </c>
      <c r="Y24" s="6">
        <f>SUM(Y21:Y22:Y23)</f>
        <v>1</v>
      </c>
      <c r="Z24" s="6">
        <f>SUM(Z21:Z22:Z23)</f>
        <v>0</v>
      </c>
      <c r="AA24" s="21">
        <f>SUM(AA21:AA22:AA23)</f>
        <v>0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s="10" customFormat="1" ht="17.25" customHeight="1" thickBot="1" x14ac:dyDescent="0.25">
      <c r="A25" s="163" t="s">
        <v>35</v>
      </c>
      <c r="B25" s="95" t="s">
        <v>12</v>
      </c>
      <c r="C25" s="96" t="s">
        <v>13</v>
      </c>
      <c r="D25" s="409" t="s">
        <v>120</v>
      </c>
      <c r="E25" s="410"/>
      <c r="F25" s="410"/>
      <c r="G25" s="410"/>
      <c r="H25" s="410"/>
      <c r="I25" s="410"/>
      <c r="J25" s="410"/>
      <c r="K25" s="411"/>
      <c r="L25" s="98">
        <f>SUM(L24)</f>
        <v>1</v>
      </c>
      <c r="M25" s="117">
        <f t="shared" ref="M25:AA25" si="2">SUM(M24)</f>
        <v>1</v>
      </c>
      <c r="N25" s="117">
        <f t="shared" si="2"/>
        <v>0</v>
      </c>
      <c r="O25" s="100">
        <f t="shared" si="2"/>
        <v>0</v>
      </c>
      <c r="P25" s="98">
        <f t="shared" si="2"/>
        <v>1</v>
      </c>
      <c r="Q25" s="117">
        <f t="shared" si="2"/>
        <v>1</v>
      </c>
      <c r="R25" s="117">
        <f t="shared" si="2"/>
        <v>0</v>
      </c>
      <c r="S25" s="100">
        <f t="shared" si="2"/>
        <v>0</v>
      </c>
      <c r="T25" s="98">
        <f t="shared" si="2"/>
        <v>1</v>
      </c>
      <c r="U25" s="117">
        <f t="shared" si="2"/>
        <v>1</v>
      </c>
      <c r="V25" s="117">
        <f t="shared" si="2"/>
        <v>0</v>
      </c>
      <c r="W25" s="100">
        <f t="shared" si="2"/>
        <v>0</v>
      </c>
      <c r="X25" s="98">
        <f t="shared" si="2"/>
        <v>1</v>
      </c>
      <c r="Y25" s="117">
        <f t="shared" si="2"/>
        <v>1</v>
      </c>
      <c r="Z25" s="117">
        <f t="shared" si="2"/>
        <v>0</v>
      </c>
      <c r="AA25" s="100">
        <f t="shared" si="2"/>
        <v>0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s="10" customFormat="1" ht="18" customHeight="1" thickBot="1" x14ac:dyDescent="0.25">
      <c r="A26" s="163" t="s">
        <v>35</v>
      </c>
      <c r="B26" s="95" t="s">
        <v>12</v>
      </c>
      <c r="C26" s="96" t="s">
        <v>14</v>
      </c>
      <c r="D26" s="489" t="s">
        <v>21</v>
      </c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s="10" customFormat="1" ht="15.75" customHeight="1" x14ac:dyDescent="0.2">
      <c r="A27" s="456" t="s">
        <v>35</v>
      </c>
      <c r="B27" s="434" t="s">
        <v>12</v>
      </c>
      <c r="C27" s="417" t="s">
        <v>14</v>
      </c>
      <c r="D27" s="394" t="s">
        <v>12</v>
      </c>
      <c r="E27" s="467" t="s">
        <v>57</v>
      </c>
      <c r="F27" s="450" t="s">
        <v>127</v>
      </c>
      <c r="G27" s="464" t="s">
        <v>24</v>
      </c>
      <c r="H27" s="441" t="s">
        <v>19</v>
      </c>
      <c r="I27" s="367" t="s">
        <v>86</v>
      </c>
      <c r="J27" s="400" t="s">
        <v>129</v>
      </c>
      <c r="K27" s="121" t="s">
        <v>25</v>
      </c>
      <c r="L27" s="52">
        <f>+M27+O27</f>
        <v>60</v>
      </c>
      <c r="M27" s="64">
        <v>60</v>
      </c>
      <c r="N27" s="54">
        <v>0</v>
      </c>
      <c r="O27" s="124">
        <v>0</v>
      </c>
      <c r="P27" s="118">
        <f>+Q27+S27</f>
        <v>75</v>
      </c>
      <c r="Q27" s="64">
        <v>75</v>
      </c>
      <c r="R27" s="54">
        <v>0</v>
      </c>
      <c r="S27" s="124">
        <v>0</v>
      </c>
      <c r="T27" s="118">
        <f>+U27+W27</f>
        <v>75</v>
      </c>
      <c r="U27" s="54">
        <v>75</v>
      </c>
      <c r="V27" s="54">
        <v>0</v>
      </c>
      <c r="W27" s="124">
        <v>0</v>
      </c>
      <c r="X27" s="52">
        <f>+Y27+AA27</f>
        <v>75</v>
      </c>
      <c r="Y27" s="54">
        <v>75</v>
      </c>
      <c r="Z27" s="54">
        <v>0</v>
      </c>
      <c r="AA27" s="124">
        <v>0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1:72" s="10" customFormat="1" ht="15.75" customHeight="1" x14ac:dyDescent="0.2">
      <c r="A28" s="458"/>
      <c r="B28" s="436"/>
      <c r="C28" s="418"/>
      <c r="D28" s="395"/>
      <c r="E28" s="468"/>
      <c r="F28" s="451"/>
      <c r="G28" s="465"/>
      <c r="H28" s="442"/>
      <c r="I28" s="368"/>
      <c r="J28" s="401"/>
      <c r="K28" s="122" t="s">
        <v>18</v>
      </c>
      <c r="L28" s="112">
        <f>+M28+O28</f>
        <v>0</v>
      </c>
      <c r="M28" s="16">
        <v>0</v>
      </c>
      <c r="N28" s="12">
        <v>0</v>
      </c>
      <c r="O28" s="125">
        <v>0</v>
      </c>
      <c r="P28" s="53">
        <f>+Q28+S28</f>
        <v>0</v>
      </c>
      <c r="Q28" s="12">
        <v>0</v>
      </c>
      <c r="R28" s="12">
        <v>0</v>
      </c>
      <c r="S28" s="125">
        <v>0</v>
      </c>
      <c r="T28" s="112">
        <f>+U28+W28</f>
        <v>0</v>
      </c>
      <c r="U28" s="12">
        <v>0</v>
      </c>
      <c r="V28" s="12">
        <v>0</v>
      </c>
      <c r="W28" s="129">
        <v>0</v>
      </c>
      <c r="X28" s="119">
        <f>+Y28+AA28</f>
        <v>0</v>
      </c>
      <c r="Y28" s="12">
        <v>0</v>
      </c>
      <c r="Z28" s="12">
        <v>0</v>
      </c>
      <c r="AA28" s="129">
        <v>0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1:72" s="10" customFormat="1" ht="15.75" customHeight="1" thickBot="1" x14ac:dyDescent="0.25">
      <c r="A29" s="458"/>
      <c r="B29" s="436"/>
      <c r="C29" s="418"/>
      <c r="D29" s="395"/>
      <c r="E29" s="468"/>
      <c r="F29" s="451"/>
      <c r="G29" s="465"/>
      <c r="H29" s="442"/>
      <c r="I29" s="368"/>
      <c r="J29" s="401"/>
      <c r="K29" s="123" t="s">
        <v>28</v>
      </c>
      <c r="L29" s="126">
        <f>+M29+O29</f>
        <v>0</v>
      </c>
      <c r="M29" s="127">
        <v>0</v>
      </c>
      <c r="N29" s="127">
        <v>0</v>
      </c>
      <c r="O29" s="128">
        <v>0</v>
      </c>
      <c r="P29" s="113">
        <f>+Q29+S29</f>
        <v>0</v>
      </c>
      <c r="Q29" s="127">
        <v>0</v>
      </c>
      <c r="R29" s="127">
        <v>0</v>
      </c>
      <c r="S29" s="128">
        <v>0</v>
      </c>
      <c r="T29" s="126">
        <f>+U29+W29</f>
        <v>0</v>
      </c>
      <c r="U29" s="127">
        <v>0</v>
      </c>
      <c r="V29" s="127">
        <v>0</v>
      </c>
      <c r="W29" s="130">
        <v>0</v>
      </c>
      <c r="X29" s="113">
        <f>+Y29+AA29</f>
        <v>0</v>
      </c>
      <c r="Y29" s="127">
        <v>0</v>
      </c>
      <c r="Z29" s="127">
        <v>0</v>
      </c>
      <c r="AA29" s="130">
        <v>0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1:72" s="10" customFormat="1" ht="17.25" customHeight="1" thickBot="1" x14ac:dyDescent="0.25">
      <c r="A30" s="457"/>
      <c r="B30" s="435"/>
      <c r="C30" s="419"/>
      <c r="D30" s="396"/>
      <c r="E30" s="469"/>
      <c r="F30" s="452"/>
      <c r="G30" s="466"/>
      <c r="H30" s="443"/>
      <c r="I30" s="369"/>
      <c r="J30" s="402"/>
      <c r="K30" s="49" t="s">
        <v>10</v>
      </c>
      <c r="L30" s="20">
        <f>SUM(L27:L29)</f>
        <v>60</v>
      </c>
      <c r="M30" s="5">
        <f>SUM(M27:M29)</f>
        <v>60</v>
      </c>
      <c r="N30" s="5">
        <v>0</v>
      </c>
      <c r="O30" s="91">
        <f>SUM(O27:O29)</f>
        <v>0</v>
      </c>
      <c r="P30" s="20">
        <f>SUM(P27:P29)</f>
        <v>75</v>
      </c>
      <c r="Q30" s="5">
        <f>SUM(Q27:Q29)</f>
        <v>75</v>
      </c>
      <c r="R30" s="5">
        <f>SUM(R27)</f>
        <v>0</v>
      </c>
      <c r="S30" s="91">
        <f>SUM(S27:S29)</f>
        <v>0</v>
      </c>
      <c r="T30" s="20">
        <f>SUM(T27)</f>
        <v>75</v>
      </c>
      <c r="U30" s="6">
        <f>SUM(U27)</f>
        <v>75</v>
      </c>
      <c r="V30" s="5">
        <v>0</v>
      </c>
      <c r="W30" s="91">
        <v>0</v>
      </c>
      <c r="X30" s="20">
        <f>SUM(X27)</f>
        <v>75</v>
      </c>
      <c r="Y30" s="6">
        <f>SUM(Y27)</f>
        <v>75</v>
      </c>
      <c r="Z30" s="5">
        <v>0</v>
      </c>
      <c r="AA30" s="91">
        <v>0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1:72" s="10" customFormat="1" ht="18" customHeight="1" x14ac:dyDescent="0.2">
      <c r="A31" s="456" t="s">
        <v>35</v>
      </c>
      <c r="B31" s="434" t="s">
        <v>12</v>
      </c>
      <c r="C31" s="417" t="s">
        <v>14</v>
      </c>
      <c r="D31" s="394" t="s">
        <v>13</v>
      </c>
      <c r="E31" s="467" t="s">
        <v>58</v>
      </c>
      <c r="F31" s="450" t="s">
        <v>127</v>
      </c>
      <c r="G31" s="464" t="s">
        <v>59</v>
      </c>
      <c r="H31" s="441" t="s">
        <v>19</v>
      </c>
      <c r="I31" s="367" t="s">
        <v>86</v>
      </c>
      <c r="J31" s="367" t="s">
        <v>128</v>
      </c>
      <c r="K31" s="121" t="s">
        <v>27</v>
      </c>
      <c r="L31" s="52">
        <f>+M31+O31</f>
        <v>0</v>
      </c>
      <c r="M31" s="64">
        <v>0</v>
      </c>
      <c r="N31" s="54">
        <v>0</v>
      </c>
      <c r="O31" s="124">
        <v>0</v>
      </c>
      <c r="P31" s="118">
        <f>+Q31+S31</f>
        <v>10</v>
      </c>
      <c r="Q31" s="64">
        <v>10</v>
      </c>
      <c r="R31" s="54">
        <v>0.4</v>
      </c>
      <c r="S31" s="124">
        <v>0</v>
      </c>
      <c r="T31" s="118">
        <f>+U31+W31</f>
        <v>10</v>
      </c>
      <c r="U31" s="54">
        <v>10</v>
      </c>
      <c r="V31" s="54">
        <v>0.4</v>
      </c>
      <c r="W31" s="124">
        <v>0</v>
      </c>
      <c r="X31" s="52">
        <f>+Y31+AA31</f>
        <v>10</v>
      </c>
      <c r="Y31" s="54">
        <v>10</v>
      </c>
      <c r="Z31" s="54">
        <v>0.4</v>
      </c>
      <c r="AA31" s="1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1:72" s="14" customFormat="1" ht="15.75" customHeight="1" x14ac:dyDescent="0.2">
      <c r="A32" s="458"/>
      <c r="B32" s="436"/>
      <c r="C32" s="418"/>
      <c r="D32" s="395"/>
      <c r="E32" s="468"/>
      <c r="F32" s="451"/>
      <c r="G32" s="465"/>
      <c r="H32" s="442"/>
      <c r="I32" s="368"/>
      <c r="J32" s="368"/>
      <c r="K32" s="122" t="s">
        <v>18</v>
      </c>
      <c r="L32" s="112">
        <f>+M32+O32</f>
        <v>0</v>
      </c>
      <c r="M32" s="16">
        <v>0</v>
      </c>
      <c r="N32" s="12">
        <v>0</v>
      </c>
      <c r="O32" s="125">
        <v>0</v>
      </c>
      <c r="P32" s="53">
        <f>+Q32+S32</f>
        <v>0</v>
      </c>
      <c r="Q32" s="12">
        <v>0</v>
      </c>
      <c r="R32" s="12">
        <v>0</v>
      </c>
      <c r="S32" s="125">
        <v>0</v>
      </c>
      <c r="T32" s="112">
        <f>+U32+W32</f>
        <v>0</v>
      </c>
      <c r="U32" s="12">
        <v>0</v>
      </c>
      <c r="V32" s="12">
        <v>0</v>
      </c>
      <c r="W32" s="129">
        <v>0</v>
      </c>
      <c r="X32" s="119">
        <f>+Y32+AA32</f>
        <v>0</v>
      </c>
      <c r="Y32" s="12">
        <v>0</v>
      </c>
      <c r="Z32" s="12">
        <v>0</v>
      </c>
      <c r="AA32" s="129">
        <v>0</v>
      </c>
    </row>
    <row r="33" spans="1:57" s="14" customFormat="1" ht="15.75" customHeight="1" thickBot="1" x14ac:dyDescent="0.25">
      <c r="A33" s="458"/>
      <c r="B33" s="436"/>
      <c r="C33" s="418"/>
      <c r="D33" s="395"/>
      <c r="E33" s="468"/>
      <c r="F33" s="451"/>
      <c r="G33" s="465"/>
      <c r="H33" s="442"/>
      <c r="I33" s="368"/>
      <c r="J33" s="368"/>
      <c r="K33" s="123" t="s">
        <v>28</v>
      </c>
      <c r="L33" s="126">
        <f>+M33+O33</f>
        <v>0</v>
      </c>
      <c r="M33" s="127">
        <v>0</v>
      </c>
      <c r="N33" s="127">
        <v>0</v>
      </c>
      <c r="O33" s="128">
        <v>0</v>
      </c>
      <c r="P33" s="113">
        <f>+Q33+S33</f>
        <v>0</v>
      </c>
      <c r="Q33" s="127">
        <v>0</v>
      </c>
      <c r="R33" s="127">
        <v>0</v>
      </c>
      <c r="S33" s="128">
        <v>0</v>
      </c>
      <c r="T33" s="126">
        <f>+U33+W33</f>
        <v>0</v>
      </c>
      <c r="U33" s="127">
        <v>0</v>
      </c>
      <c r="V33" s="127">
        <v>0</v>
      </c>
      <c r="W33" s="130">
        <v>0</v>
      </c>
      <c r="X33" s="113">
        <f>+Y33+AA33</f>
        <v>0</v>
      </c>
      <c r="Y33" s="127">
        <v>0</v>
      </c>
      <c r="Z33" s="127">
        <v>0</v>
      </c>
      <c r="AA33" s="130">
        <v>0</v>
      </c>
    </row>
    <row r="34" spans="1:57" s="24" customFormat="1" ht="18" customHeight="1" thickBot="1" x14ac:dyDescent="0.25">
      <c r="A34" s="457"/>
      <c r="B34" s="435"/>
      <c r="C34" s="419"/>
      <c r="D34" s="396"/>
      <c r="E34" s="469"/>
      <c r="F34" s="452"/>
      <c r="G34" s="466"/>
      <c r="H34" s="443"/>
      <c r="I34" s="369"/>
      <c r="J34" s="369"/>
      <c r="K34" s="49" t="s">
        <v>10</v>
      </c>
      <c r="L34" s="20">
        <f>SUM(L31:L33)</f>
        <v>0</v>
      </c>
      <c r="M34" s="5">
        <f t="shared" ref="M34:AA34" si="3">SUM(M31:M33)</f>
        <v>0</v>
      </c>
      <c r="N34" s="5">
        <f t="shared" si="3"/>
        <v>0</v>
      </c>
      <c r="O34" s="21">
        <f t="shared" si="3"/>
        <v>0</v>
      </c>
      <c r="P34" s="20">
        <f t="shared" si="3"/>
        <v>10</v>
      </c>
      <c r="Q34" s="5">
        <f t="shared" si="3"/>
        <v>10</v>
      </c>
      <c r="R34" s="5">
        <f t="shared" si="3"/>
        <v>0.4</v>
      </c>
      <c r="S34" s="21">
        <f t="shared" si="3"/>
        <v>0</v>
      </c>
      <c r="T34" s="20">
        <f t="shared" si="3"/>
        <v>10</v>
      </c>
      <c r="U34" s="5">
        <f t="shared" si="3"/>
        <v>10</v>
      </c>
      <c r="V34" s="5">
        <f t="shared" si="3"/>
        <v>0.4</v>
      </c>
      <c r="W34" s="21">
        <f t="shared" si="3"/>
        <v>0</v>
      </c>
      <c r="X34" s="20">
        <f t="shared" si="3"/>
        <v>10</v>
      </c>
      <c r="Y34" s="5">
        <f t="shared" si="3"/>
        <v>10</v>
      </c>
      <c r="Z34" s="5">
        <f t="shared" si="3"/>
        <v>0.4</v>
      </c>
      <c r="AA34" s="21">
        <f t="shared" si="3"/>
        <v>0</v>
      </c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57" s="14" customFormat="1" ht="16.5" customHeight="1" x14ac:dyDescent="0.2">
      <c r="A35" s="456" t="s">
        <v>35</v>
      </c>
      <c r="B35" s="434" t="s">
        <v>12</v>
      </c>
      <c r="C35" s="417" t="s">
        <v>14</v>
      </c>
      <c r="D35" s="394" t="s">
        <v>14</v>
      </c>
      <c r="E35" s="486" t="s">
        <v>61</v>
      </c>
      <c r="F35" s="450" t="s">
        <v>127</v>
      </c>
      <c r="G35" s="464" t="s">
        <v>106</v>
      </c>
      <c r="H35" s="441" t="s">
        <v>19</v>
      </c>
      <c r="I35" s="367" t="s">
        <v>86</v>
      </c>
      <c r="J35" s="367" t="s">
        <v>130</v>
      </c>
      <c r="K35" s="121" t="s">
        <v>27</v>
      </c>
      <c r="L35" s="52">
        <f>+M35+O35</f>
        <v>0</v>
      </c>
      <c r="M35" s="64">
        <v>0</v>
      </c>
      <c r="N35" s="54">
        <v>0</v>
      </c>
      <c r="O35" s="124">
        <v>0</v>
      </c>
      <c r="P35" s="118">
        <f>+Q35+S35</f>
        <v>0</v>
      </c>
      <c r="Q35" s="64">
        <v>0</v>
      </c>
      <c r="R35" s="54">
        <v>0</v>
      </c>
      <c r="S35" s="124">
        <v>0</v>
      </c>
      <c r="T35" s="118">
        <f>+U35+W35</f>
        <v>0</v>
      </c>
      <c r="U35" s="54">
        <v>0</v>
      </c>
      <c r="V35" s="54">
        <v>0</v>
      </c>
      <c r="W35" s="124">
        <v>0</v>
      </c>
      <c r="X35" s="52">
        <f>+Y35+AA35</f>
        <v>0</v>
      </c>
      <c r="Y35" s="54">
        <v>0</v>
      </c>
      <c r="Z35" s="54">
        <v>0</v>
      </c>
      <c r="AA35" s="124">
        <v>0</v>
      </c>
    </row>
    <row r="36" spans="1:57" s="14" customFormat="1" ht="15.75" customHeight="1" x14ac:dyDescent="0.2">
      <c r="A36" s="458"/>
      <c r="B36" s="436"/>
      <c r="C36" s="418"/>
      <c r="D36" s="395"/>
      <c r="E36" s="487"/>
      <c r="F36" s="451"/>
      <c r="G36" s="465"/>
      <c r="H36" s="442"/>
      <c r="I36" s="368"/>
      <c r="J36" s="368"/>
      <c r="K36" s="122" t="s">
        <v>18</v>
      </c>
      <c r="L36" s="112">
        <f>+M36+O36</f>
        <v>0</v>
      </c>
      <c r="M36" s="16">
        <v>0</v>
      </c>
      <c r="N36" s="12">
        <v>0</v>
      </c>
      <c r="O36" s="125">
        <v>0</v>
      </c>
      <c r="P36" s="53">
        <f>+Q36+S36</f>
        <v>0</v>
      </c>
      <c r="Q36" s="12">
        <v>0</v>
      </c>
      <c r="R36" s="12">
        <v>0</v>
      </c>
      <c r="S36" s="125">
        <v>0</v>
      </c>
      <c r="T36" s="112">
        <f>+U36+W36</f>
        <v>0</v>
      </c>
      <c r="U36" s="12">
        <v>0</v>
      </c>
      <c r="V36" s="12">
        <v>0</v>
      </c>
      <c r="W36" s="129">
        <v>0</v>
      </c>
      <c r="X36" s="119">
        <f>+Y36+AA36</f>
        <v>0</v>
      </c>
      <c r="Y36" s="12">
        <v>0</v>
      </c>
      <c r="Z36" s="12">
        <v>0</v>
      </c>
      <c r="AA36" s="129">
        <v>0</v>
      </c>
    </row>
    <row r="37" spans="1:57" s="14" customFormat="1" ht="15.75" customHeight="1" thickBot="1" x14ac:dyDescent="0.25">
      <c r="A37" s="458"/>
      <c r="B37" s="436"/>
      <c r="C37" s="418"/>
      <c r="D37" s="395"/>
      <c r="E37" s="487"/>
      <c r="F37" s="451"/>
      <c r="G37" s="465"/>
      <c r="H37" s="442"/>
      <c r="I37" s="368"/>
      <c r="J37" s="368"/>
      <c r="K37" s="123" t="s">
        <v>28</v>
      </c>
      <c r="L37" s="126">
        <f>M37+O37</f>
        <v>0</v>
      </c>
      <c r="M37" s="127">
        <v>0</v>
      </c>
      <c r="N37" s="127">
        <v>0</v>
      </c>
      <c r="O37" s="128">
        <v>0</v>
      </c>
      <c r="P37" s="113">
        <f>+Q37+S37</f>
        <v>0</v>
      </c>
      <c r="Q37" s="127">
        <v>0</v>
      </c>
      <c r="R37" s="127">
        <v>0</v>
      </c>
      <c r="S37" s="128">
        <v>0</v>
      </c>
      <c r="T37" s="126">
        <v>0</v>
      </c>
      <c r="U37" s="127">
        <v>0</v>
      </c>
      <c r="V37" s="127">
        <v>0</v>
      </c>
      <c r="W37" s="130">
        <v>0</v>
      </c>
      <c r="X37" s="53">
        <f>+Y37+AA37</f>
        <v>0</v>
      </c>
      <c r="Y37" s="17">
        <v>0</v>
      </c>
      <c r="Z37" s="17">
        <v>0</v>
      </c>
      <c r="AA37" s="131">
        <v>0</v>
      </c>
    </row>
    <row r="38" spans="1:57" s="14" customFormat="1" ht="15.75" customHeight="1" thickBot="1" x14ac:dyDescent="0.25">
      <c r="A38" s="457"/>
      <c r="B38" s="435"/>
      <c r="C38" s="419"/>
      <c r="D38" s="396"/>
      <c r="E38" s="488"/>
      <c r="F38" s="452"/>
      <c r="G38" s="466"/>
      <c r="H38" s="443"/>
      <c r="I38" s="369"/>
      <c r="J38" s="369"/>
      <c r="K38" s="49" t="s">
        <v>10</v>
      </c>
      <c r="L38" s="20">
        <f>SUM(L35:L37)</f>
        <v>0</v>
      </c>
      <c r="M38" s="6">
        <f>SUM(M35:M37)</f>
        <v>0</v>
      </c>
      <c r="N38" s="6">
        <v>0</v>
      </c>
      <c r="O38" s="21">
        <f>SUM(O35:O37)</f>
        <v>0</v>
      </c>
      <c r="P38" s="20">
        <f>SUM(P35:P37)</f>
        <v>0</v>
      </c>
      <c r="Q38" s="6">
        <f>SUM(Q35:Q37)</f>
        <v>0</v>
      </c>
      <c r="R38" s="6">
        <f>SUM(R35)</f>
        <v>0</v>
      </c>
      <c r="S38" s="21">
        <f>SUM(S35:S37)</f>
        <v>0</v>
      </c>
      <c r="T38" s="20">
        <f>SUM(T35:T37)</f>
        <v>0</v>
      </c>
      <c r="U38" s="5">
        <f>SUM(U35:U37)</f>
        <v>0</v>
      </c>
      <c r="V38" s="6">
        <f>SUM(V35:V37)</f>
        <v>0</v>
      </c>
      <c r="W38" s="21">
        <f>SUM(W35:W37)</f>
        <v>0</v>
      </c>
      <c r="X38" s="20">
        <f>SUM(X35)</f>
        <v>0</v>
      </c>
      <c r="Y38" s="6">
        <f>SUM(Y35)</f>
        <v>0</v>
      </c>
      <c r="Z38" s="6">
        <v>0</v>
      </c>
      <c r="AA38" s="21">
        <v>0</v>
      </c>
    </row>
    <row r="39" spans="1:57" s="24" customFormat="1" ht="21" customHeight="1" thickBot="1" x14ac:dyDescent="0.25">
      <c r="A39" s="163" t="s">
        <v>35</v>
      </c>
      <c r="B39" s="95" t="s">
        <v>12</v>
      </c>
      <c r="C39" s="96" t="s">
        <v>14</v>
      </c>
      <c r="D39" s="120"/>
      <c r="E39" s="462" t="s">
        <v>120</v>
      </c>
      <c r="F39" s="462"/>
      <c r="G39" s="462"/>
      <c r="H39" s="462"/>
      <c r="I39" s="462"/>
      <c r="J39" s="462"/>
      <c r="K39" s="463"/>
      <c r="L39" s="98">
        <f>SUM(L30+L38+L34)</f>
        <v>60</v>
      </c>
      <c r="M39" s="117">
        <f t="shared" ref="M39:AA39" si="4">SUM(M30+M38+M34)</f>
        <v>60</v>
      </c>
      <c r="N39" s="117">
        <f t="shared" si="4"/>
        <v>0</v>
      </c>
      <c r="O39" s="100">
        <f t="shared" si="4"/>
        <v>0</v>
      </c>
      <c r="P39" s="98">
        <f t="shared" si="4"/>
        <v>85</v>
      </c>
      <c r="Q39" s="117">
        <f t="shared" si="4"/>
        <v>85</v>
      </c>
      <c r="R39" s="117">
        <f t="shared" si="4"/>
        <v>0.4</v>
      </c>
      <c r="S39" s="100">
        <f t="shared" si="4"/>
        <v>0</v>
      </c>
      <c r="T39" s="98">
        <f t="shared" si="4"/>
        <v>85</v>
      </c>
      <c r="U39" s="99">
        <f t="shared" si="4"/>
        <v>85</v>
      </c>
      <c r="V39" s="117">
        <f t="shared" si="4"/>
        <v>0.4</v>
      </c>
      <c r="W39" s="100">
        <f t="shared" si="4"/>
        <v>0</v>
      </c>
      <c r="X39" s="7">
        <f t="shared" si="4"/>
        <v>85</v>
      </c>
      <c r="Y39" s="25">
        <f t="shared" si="4"/>
        <v>85</v>
      </c>
      <c r="Z39" s="25">
        <f t="shared" si="4"/>
        <v>0.4</v>
      </c>
      <c r="AA39" s="132">
        <f t="shared" si="4"/>
        <v>0</v>
      </c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57" s="27" customFormat="1" ht="21" customHeight="1" thickBot="1" x14ac:dyDescent="0.25">
      <c r="A40" s="164" t="s">
        <v>35</v>
      </c>
      <c r="B40" s="133" t="s">
        <v>12</v>
      </c>
      <c r="C40" s="134" t="s">
        <v>15</v>
      </c>
      <c r="D40" s="493" t="s">
        <v>36</v>
      </c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494"/>
      <c r="Z40" s="494"/>
      <c r="AA40" s="495"/>
      <c r="BE40" s="28"/>
    </row>
    <row r="41" spans="1:57" s="14" customFormat="1" ht="21" customHeight="1" x14ac:dyDescent="0.2">
      <c r="A41" s="336" t="s">
        <v>35</v>
      </c>
      <c r="B41" s="339" t="s">
        <v>12</v>
      </c>
      <c r="C41" s="342" t="s">
        <v>15</v>
      </c>
      <c r="D41" s="345" t="s">
        <v>12</v>
      </c>
      <c r="E41" s="348" t="s">
        <v>50</v>
      </c>
      <c r="F41" s="351" t="s">
        <v>127</v>
      </c>
      <c r="G41" s="391" t="s">
        <v>107</v>
      </c>
      <c r="H41" s="357" t="s">
        <v>20</v>
      </c>
      <c r="I41" s="360" t="s">
        <v>86</v>
      </c>
      <c r="J41" s="360" t="s">
        <v>128</v>
      </c>
      <c r="K41" s="135" t="s">
        <v>18</v>
      </c>
      <c r="L41" s="52">
        <f>+M41+O41</f>
        <v>50</v>
      </c>
      <c r="M41" s="209">
        <v>50</v>
      </c>
      <c r="N41" s="209">
        <v>0</v>
      </c>
      <c r="O41" s="210">
        <v>0</v>
      </c>
      <c r="P41" s="211">
        <f>+Q41+S41</f>
        <v>23</v>
      </c>
      <c r="Q41" s="209">
        <v>23</v>
      </c>
      <c r="R41" s="209">
        <v>0</v>
      </c>
      <c r="S41" s="210">
        <v>0</v>
      </c>
      <c r="T41" s="52">
        <f>+U41+W41</f>
        <v>25</v>
      </c>
      <c r="U41" s="209">
        <v>25</v>
      </c>
      <c r="V41" s="209">
        <v>0</v>
      </c>
      <c r="W41" s="210">
        <v>0</v>
      </c>
      <c r="X41" s="52">
        <f>+Y41+AA41</f>
        <v>27</v>
      </c>
      <c r="Y41" s="209">
        <v>27</v>
      </c>
      <c r="Z41" s="209">
        <v>0</v>
      </c>
      <c r="AA41" s="210">
        <v>0</v>
      </c>
    </row>
    <row r="42" spans="1:57" s="14" customFormat="1" ht="22.5" customHeight="1" thickBot="1" x14ac:dyDescent="0.25">
      <c r="A42" s="337"/>
      <c r="B42" s="340"/>
      <c r="C42" s="343"/>
      <c r="D42" s="346"/>
      <c r="E42" s="349"/>
      <c r="F42" s="352"/>
      <c r="G42" s="392"/>
      <c r="H42" s="358"/>
      <c r="I42" s="361"/>
      <c r="J42" s="361"/>
      <c r="K42" s="136" t="s">
        <v>27</v>
      </c>
      <c r="L42" s="53">
        <f>+M42+O42</f>
        <v>0</v>
      </c>
      <c r="M42" s="29">
        <v>0</v>
      </c>
      <c r="N42" s="29">
        <v>0</v>
      </c>
      <c r="O42" s="30">
        <v>0</v>
      </c>
      <c r="P42" s="141">
        <f>+Q42+S42</f>
        <v>0</v>
      </c>
      <c r="Q42" s="29">
        <v>0</v>
      </c>
      <c r="R42" s="29">
        <v>0</v>
      </c>
      <c r="S42" s="30">
        <v>0</v>
      </c>
      <c r="T42" s="53">
        <f>+U42+W42</f>
        <v>0</v>
      </c>
      <c r="U42" s="29">
        <v>0</v>
      </c>
      <c r="V42" s="29">
        <v>0</v>
      </c>
      <c r="W42" s="30">
        <v>0</v>
      </c>
      <c r="X42" s="141">
        <f>+Y42+AA42</f>
        <v>0</v>
      </c>
      <c r="Y42" s="29">
        <v>0</v>
      </c>
      <c r="Z42" s="29">
        <v>0</v>
      </c>
      <c r="AA42" s="30">
        <v>0</v>
      </c>
    </row>
    <row r="43" spans="1:57" s="14" customFormat="1" ht="21.75" customHeight="1" thickBot="1" x14ac:dyDescent="0.25">
      <c r="A43" s="338"/>
      <c r="B43" s="341"/>
      <c r="C43" s="344"/>
      <c r="D43" s="347"/>
      <c r="E43" s="350"/>
      <c r="F43" s="353"/>
      <c r="G43" s="393"/>
      <c r="H43" s="359"/>
      <c r="I43" s="362"/>
      <c r="J43" s="362"/>
      <c r="K43" s="49" t="s">
        <v>10</v>
      </c>
      <c r="L43" s="22">
        <f>SUM(L41:L42)</f>
        <v>50</v>
      </c>
      <c r="M43" s="31">
        <f>SUM(M41:M42)</f>
        <v>50</v>
      </c>
      <c r="N43" s="32">
        <v>0</v>
      </c>
      <c r="O43" s="33">
        <v>0</v>
      </c>
      <c r="P43" s="22">
        <f>SUM(P41:P42)</f>
        <v>23</v>
      </c>
      <c r="Q43" s="32">
        <f>SUM(Q41:Q42)</f>
        <v>23</v>
      </c>
      <c r="R43" s="32">
        <v>0</v>
      </c>
      <c r="S43" s="192">
        <v>0</v>
      </c>
      <c r="T43" s="20">
        <f>SUM(T41:T42)</f>
        <v>25</v>
      </c>
      <c r="U43" s="6">
        <f t="shared" ref="U43:AA43" si="5">SUM(U41:U42)</f>
        <v>25</v>
      </c>
      <c r="V43" s="6">
        <f t="shared" si="5"/>
        <v>0</v>
      </c>
      <c r="W43" s="91">
        <f t="shared" si="5"/>
        <v>0</v>
      </c>
      <c r="X43" s="20">
        <f t="shared" si="5"/>
        <v>27</v>
      </c>
      <c r="Y43" s="6">
        <f t="shared" si="5"/>
        <v>27</v>
      </c>
      <c r="Z43" s="6">
        <f t="shared" si="5"/>
        <v>0</v>
      </c>
      <c r="AA43" s="91">
        <f t="shared" si="5"/>
        <v>0</v>
      </c>
    </row>
    <row r="44" spans="1:57" s="14" customFormat="1" ht="16.5" customHeight="1" x14ac:dyDescent="0.2">
      <c r="A44" s="336" t="s">
        <v>35</v>
      </c>
      <c r="B44" s="339" t="s">
        <v>12</v>
      </c>
      <c r="C44" s="342" t="s">
        <v>15</v>
      </c>
      <c r="D44" s="345" t="s">
        <v>13</v>
      </c>
      <c r="E44" s="348" t="s">
        <v>49</v>
      </c>
      <c r="F44" s="351" t="s">
        <v>127</v>
      </c>
      <c r="G44" s="391" t="s">
        <v>108</v>
      </c>
      <c r="H44" s="357" t="s">
        <v>20</v>
      </c>
      <c r="I44" s="360" t="s">
        <v>86</v>
      </c>
      <c r="J44" s="360" t="s">
        <v>128</v>
      </c>
      <c r="K44" s="137" t="s">
        <v>18</v>
      </c>
      <c r="L44" s="52">
        <f>+M44+O44</f>
        <v>380</v>
      </c>
      <c r="M44" s="209">
        <v>380</v>
      </c>
      <c r="N44" s="209">
        <v>0</v>
      </c>
      <c r="O44" s="210">
        <v>0</v>
      </c>
      <c r="P44" s="212">
        <f>+Q44+S44</f>
        <v>706</v>
      </c>
      <c r="Q44" s="213">
        <v>706</v>
      </c>
      <c r="R44" s="213">
        <v>0</v>
      </c>
      <c r="S44" s="214">
        <v>0</v>
      </c>
      <c r="T44" s="215">
        <f>+U44+W44</f>
        <v>776</v>
      </c>
      <c r="U44" s="213">
        <v>776</v>
      </c>
      <c r="V44" s="213">
        <v>0</v>
      </c>
      <c r="W44" s="214">
        <v>0</v>
      </c>
      <c r="X44" s="215">
        <f>+Y44+AA44</f>
        <v>853</v>
      </c>
      <c r="Y44" s="213">
        <v>853</v>
      </c>
      <c r="Z44" s="213">
        <v>0</v>
      </c>
      <c r="AA44" s="214">
        <v>0</v>
      </c>
    </row>
    <row r="45" spans="1:57" s="24" customFormat="1" ht="15.75" customHeight="1" thickBot="1" x14ac:dyDescent="0.25">
      <c r="A45" s="337"/>
      <c r="B45" s="340"/>
      <c r="C45" s="343"/>
      <c r="D45" s="346"/>
      <c r="E45" s="349"/>
      <c r="F45" s="352"/>
      <c r="G45" s="392"/>
      <c r="H45" s="358"/>
      <c r="I45" s="361"/>
      <c r="J45" s="361"/>
      <c r="K45" s="136" t="s">
        <v>27</v>
      </c>
      <c r="L45" s="53">
        <f>+M45+O45</f>
        <v>0</v>
      </c>
      <c r="M45" s="29">
        <v>0</v>
      </c>
      <c r="N45" s="29">
        <v>0</v>
      </c>
      <c r="O45" s="30">
        <v>0</v>
      </c>
      <c r="P45" s="141">
        <f>+Q45+S45</f>
        <v>0</v>
      </c>
      <c r="Q45" s="29">
        <v>0</v>
      </c>
      <c r="R45" s="29">
        <v>0</v>
      </c>
      <c r="S45" s="30">
        <v>0</v>
      </c>
      <c r="T45" s="53">
        <f>+U45+W45</f>
        <v>0</v>
      </c>
      <c r="U45" s="29">
        <v>0</v>
      </c>
      <c r="V45" s="29">
        <v>0</v>
      </c>
      <c r="W45" s="30">
        <v>0</v>
      </c>
      <c r="X45" s="141">
        <f>+Y45+AA45</f>
        <v>0</v>
      </c>
      <c r="Y45" s="29">
        <v>0</v>
      </c>
      <c r="Z45" s="29">
        <v>0</v>
      </c>
      <c r="AA45" s="30">
        <v>0</v>
      </c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57" s="27" customFormat="1" ht="23.25" customHeight="1" thickBot="1" x14ac:dyDescent="0.25">
      <c r="A46" s="338"/>
      <c r="B46" s="341"/>
      <c r="C46" s="344"/>
      <c r="D46" s="347"/>
      <c r="E46" s="350"/>
      <c r="F46" s="353"/>
      <c r="G46" s="393"/>
      <c r="H46" s="359"/>
      <c r="I46" s="362"/>
      <c r="J46" s="362"/>
      <c r="K46" s="49" t="s">
        <v>10</v>
      </c>
      <c r="L46" s="22">
        <f>SUM(L44:L45)</f>
        <v>380</v>
      </c>
      <c r="M46" s="31">
        <f>SUM(M44:M45)</f>
        <v>380</v>
      </c>
      <c r="N46" s="32">
        <v>0</v>
      </c>
      <c r="O46" s="33">
        <v>0</v>
      </c>
      <c r="P46" s="22">
        <f>SUM(P44:P45)</f>
        <v>706</v>
      </c>
      <c r="Q46" s="32">
        <f>SUM(Q44:Q45)</f>
        <v>706</v>
      </c>
      <c r="R46" s="32">
        <v>0</v>
      </c>
      <c r="S46" s="192">
        <v>0</v>
      </c>
      <c r="T46" s="20">
        <f>SUM(T44:T45)</f>
        <v>776</v>
      </c>
      <c r="U46" s="6">
        <f t="shared" ref="U46:AA46" si="6">SUM(U44:U45)</f>
        <v>776</v>
      </c>
      <c r="V46" s="6">
        <f t="shared" si="6"/>
        <v>0</v>
      </c>
      <c r="W46" s="91">
        <f t="shared" si="6"/>
        <v>0</v>
      </c>
      <c r="X46" s="20">
        <f t="shared" si="6"/>
        <v>853</v>
      </c>
      <c r="Y46" s="6">
        <f t="shared" si="6"/>
        <v>853</v>
      </c>
      <c r="Z46" s="6">
        <f t="shared" si="6"/>
        <v>0</v>
      </c>
      <c r="AA46" s="91">
        <f t="shared" si="6"/>
        <v>0</v>
      </c>
      <c r="BE46" s="28"/>
    </row>
    <row r="47" spans="1:57" s="14" customFormat="1" ht="21.75" customHeight="1" x14ac:dyDescent="0.2">
      <c r="A47" s="336" t="s">
        <v>35</v>
      </c>
      <c r="B47" s="339" t="s">
        <v>12</v>
      </c>
      <c r="C47" s="342" t="s">
        <v>15</v>
      </c>
      <c r="D47" s="345" t="s">
        <v>14</v>
      </c>
      <c r="E47" s="348" t="s">
        <v>51</v>
      </c>
      <c r="F47" s="351" t="s">
        <v>127</v>
      </c>
      <c r="G47" s="391" t="s">
        <v>109</v>
      </c>
      <c r="H47" s="357" t="s">
        <v>20</v>
      </c>
      <c r="I47" s="360" t="s">
        <v>86</v>
      </c>
      <c r="J47" s="360" t="s">
        <v>128</v>
      </c>
      <c r="K47" s="137" t="s">
        <v>18</v>
      </c>
      <c r="L47" s="52">
        <f>+M47+O47</f>
        <v>640</v>
      </c>
      <c r="M47" s="209">
        <v>640</v>
      </c>
      <c r="N47" s="209">
        <v>0</v>
      </c>
      <c r="O47" s="210">
        <v>0</v>
      </c>
      <c r="P47" s="212">
        <f>+Q47+S47</f>
        <v>770</v>
      </c>
      <c r="Q47" s="213">
        <v>770</v>
      </c>
      <c r="R47" s="213">
        <v>0</v>
      </c>
      <c r="S47" s="214">
        <v>0</v>
      </c>
      <c r="T47" s="215">
        <f>+U47+W47</f>
        <v>847</v>
      </c>
      <c r="U47" s="213">
        <v>847</v>
      </c>
      <c r="V47" s="213">
        <v>0</v>
      </c>
      <c r="W47" s="214">
        <v>0</v>
      </c>
      <c r="X47" s="215">
        <f>+Y47+AA47</f>
        <v>931.7</v>
      </c>
      <c r="Y47" s="213">
        <v>931.7</v>
      </c>
      <c r="Z47" s="213">
        <v>0</v>
      </c>
      <c r="AA47" s="214">
        <v>0</v>
      </c>
    </row>
    <row r="48" spans="1:57" s="14" customFormat="1" ht="23.25" customHeight="1" thickBot="1" x14ac:dyDescent="0.25">
      <c r="A48" s="337"/>
      <c r="B48" s="340"/>
      <c r="C48" s="343"/>
      <c r="D48" s="346"/>
      <c r="E48" s="349"/>
      <c r="F48" s="352"/>
      <c r="G48" s="392"/>
      <c r="H48" s="358"/>
      <c r="I48" s="361"/>
      <c r="J48" s="361"/>
      <c r="K48" s="136" t="s">
        <v>27</v>
      </c>
      <c r="L48" s="53">
        <f>+M48+O48</f>
        <v>0</v>
      </c>
      <c r="M48" s="29">
        <v>0</v>
      </c>
      <c r="N48" s="29">
        <v>0</v>
      </c>
      <c r="O48" s="30">
        <v>0</v>
      </c>
      <c r="P48" s="141">
        <f>+Q48+S48</f>
        <v>0</v>
      </c>
      <c r="Q48" s="29">
        <v>0</v>
      </c>
      <c r="R48" s="29">
        <v>0</v>
      </c>
      <c r="S48" s="30">
        <v>0</v>
      </c>
      <c r="T48" s="53">
        <f>+U48+W48</f>
        <v>0</v>
      </c>
      <c r="U48" s="29">
        <v>0</v>
      </c>
      <c r="V48" s="29">
        <v>0</v>
      </c>
      <c r="W48" s="30">
        <v>0</v>
      </c>
      <c r="X48" s="141">
        <f>+Y48+AA48</f>
        <v>0</v>
      </c>
      <c r="Y48" s="29">
        <v>0</v>
      </c>
      <c r="Z48" s="29">
        <v>0</v>
      </c>
      <c r="AA48" s="30">
        <v>0</v>
      </c>
    </row>
    <row r="49" spans="1:250" s="14" customFormat="1" ht="27.75" customHeight="1" thickBot="1" x14ac:dyDescent="0.25">
      <c r="A49" s="338"/>
      <c r="B49" s="341"/>
      <c r="C49" s="344"/>
      <c r="D49" s="347"/>
      <c r="E49" s="350"/>
      <c r="F49" s="353"/>
      <c r="G49" s="393"/>
      <c r="H49" s="359"/>
      <c r="I49" s="362"/>
      <c r="J49" s="362"/>
      <c r="K49" s="49" t="s">
        <v>10</v>
      </c>
      <c r="L49" s="34">
        <f>SUM(L47:L48)</f>
        <v>640</v>
      </c>
      <c r="M49" s="35">
        <f>SUM(M47:M48)</f>
        <v>640</v>
      </c>
      <c r="N49" s="35">
        <f>SUM(N47:N48)</f>
        <v>0</v>
      </c>
      <c r="O49" s="33">
        <f>SUM(O47:O48)</f>
        <v>0</v>
      </c>
      <c r="P49" s="34">
        <f t="shared" ref="P49:AA49" si="7">SUM(P47:P48)</f>
        <v>770</v>
      </c>
      <c r="Q49" s="35">
        <f t="shared" si="7"/>
        <v>770</v>
      </c>
      <c r="R49" s="35">
        <f t="shared" si="7"/>
        <v>0</v>
      </c>
      <c r="S49" s="33">
        <f t="shared" si="7"/>
        <v>0</v>
      </c>
      <c r="T49" s="34">
        <f t="shared" si="7"/>
        <v>847</v>
      </c>
      <c r="U49" s="35">
        <f t="shared" si="7"/>
        <v>847</v>
      </c>
      <c r="V49" s="35">
        <f t="shared" si="7"/>
        <v>0</v>
      </c>
      <c r="W49" s="33">
        <f t="shared" si="7"/>
        <v>0</v>
      </c>
      <c r="X49" s="34">
        <f t="shared" si="7"/>
        <v>931.7</v>
      </c>
      <c r="Y49" s="35">
        <f t="shared" si="7"/>
        <v>931.7</v>
      </c>
      <c r="Z49" s="35">
        <f t="shared" si="7"/>
        <v>0</v>
      </c>
      <c r="AA49" s="33">
        <f t="shared" si="7"/>
        <v>0</v>
      </c>
    </row>
    <row r="50" spans="1:250" s="14" customFormat="1" ht="18.75" customHeight="1" thickBot="1" x14ac:dyDescent="0.25">
      <c r="A50" s="165" t="s">
        <v>35</v>
      </c>
      <c r="B50" s="133" t="s">
        <v>12</v>
      </c>
      <c r="C50" s="134" t="s">
        <v>15</v>
      </c>
      <c r="D50" s="382" t="s">
        <v>120</v>
      </c>
      <c r="E50" s="382"/>
      <c r="F50" s="382"/>
      <c r="G50" s="382"/>
      <c r="H50" s="383"/>
      <c r="I50" s="383"/>
      <c r="J50" s="383"/>
      <c r="K50" s="384"/>
      <c r="L50" s="138">
        <f>SUM(L43+L46+L49)</f>
        <v>1070</v>
      </c>
      <c r="M50" s="139">
        <f t="shared" ref="M50:AA50" si="8">SUM(M43+M46+M49)</f>
        <v>1070</v>
      </c>
      <c r="N50" s="139">
        <f t="shared" si="8"/>
        <v>0</v>
      </c>
      <c r="O50" s="140">
        <f t="shared" si="8"/>
        <v>0</v>
      </c>
      <c r="P50" s="138">
        <f>SUM(P43+P46+P49)</f>
        <v>1499</v>
      </c>
      <c r="Q50" s="139">
        <f>SUM(Q43+Q46+Q49)</f>
        <v>1499</v>
      </c>
      <c r="R50" s="139">
        <f>SUM(R43+R46+R49)</f>
        <v>0</v>
      </c>
      <c r="S50" s="140">
        <f>SUM(S43+S46+S49)</f>
        <v>0</v>
      </c>
      <c r="T50" s="138">
        <f>SUM(T43+T46+T49)</f>
        <v>1648</v>
      </c>
      <c r="U50" s="139">
        <f t="shared" si="8"/>
        <v>1648</v>
      </c>
      <c r="V50" s="139">
        <f t="shared" si="8"/>
        <v>0</v>
      </c>
      <c r="W50" s="140">
        <f t="shared" si="8"/>
        <v>0</v>
      </c>
      <c r="X50" s="138">
        <f t="shared" si="8"/>
        <v>1811.7</v>
      </c>
      <c r="Y50" s="139">
        <f t="shared" si="8"/>
        <v>1811.7</v>
      </c>
      <c r="Z50" s="139">
        <f t="shared" si="8"/>
        <v>0</v>
      </c>
      <c r="AA50" s="140">
        <f t="shared" si="8"/>
        <v>0</v>
      </c>
      <c r="AB50" s="527" t="s">
        <v>35</v>
      </c>
      <c r="AC50" s="26" t="s">
        <v>12</v>
      </c>
      <c r="AD50" s="36" t="s">
        <v>43</v>
      </c>
      <c r="AE50" s="37" t="s">
        <v>12</v>
      </c>
      <c r="AF50" s="528" t="s">
        <v>41</v>
      </c>
      <c r="AG50" s="38"/>
      <c r="AH50" s="530" t="s">
        <v>39</v>
      </c>
      <c r="AI50" s="525" t="s">
        <v>20</v>
      </c>
      <c r="AJ50" s="39" t="s">
        <v>42</v>
      </c>
      <c r="AK50" s="40" t="s">
        <v>18</v>
      </c>
      <c r="AL50" s="175">
        <f>+AM50+AO50</f>
        <v>0</v>
      </c>
      <c r="AM50" s="41">
        <v>0</v>
      </c>
      <c r="AN50" s="41">
        <v>0</v>
      </c>
      <c r="AO50" s="42">
        <v>0</v>
      </c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</row>
    <row r="51" spans="1:250" s="14" customFormat="1" ht="18" customHeight="1" thickBot="1" x14ac:dyDescent="0.25">
      <c r="A51" s="164" t="s">
        <v>35</v>
      </c>
      <c r="B51" s="133" t="s">
        <v>12</v>
      </c>
      <c r="C51" s="134" t="s">
        <v>16</v>
      </c>
      <c r="D51" s="493" t="s">
        <v>44</v>
      </c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5"/>
      <c r="AB51" s="527"/>
      <c r="AC51" s="43"/>
      <c r="AD51" s="177"/>
      <c r="AE51" s="176"/>
      <c r="AF51" s="528"/>
      <c r="AG51" s="38"/>
      <c r="AH51" s="530"/>
      <c r="AI51" s="525"/>
      <c r="AJ51" s="39"/>
      <c r="AK51" s="40" t="s">
        <v>37</v>
      </c>
      <c r="AL51" s="175">
        <f>+AM51+AO51</f>
        <v>0</v>
      </c>
      <c r="AM51" s="41">
        <v>0</v>
      </c>
      <c r="AN51" s="41">
        <v>0</v>
      </c>
      <c r="AO51" s="42">
        <v>0</v>
      </c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</row>
    <row r="52" spans="1:250" s="14" customFormat="1" ht="15.75" customHeight="1" x14ac:dyDescent="0.2">
      <c r="A52" s="336" t="s">
        <v>35</v>
      </c>
      <c r="B52" s="339" t="s">
        <v>12</v>
      </c>
      <c r="C52" s="342" t="s">
        <v>16</v>
      </c>
      <c r="D52" s="345" t="s">
        <v>12</v>
      </c>
      <c r="E52" s="348" t="s">
        <v>47</v>
      </c>
      <c r="F52" s="351" t="s">
        <v>127</v>
      </c>
      <c r="G52" s="354" t="s">
        <v>113</v>
      </c>
      <c r="H52" s="357" t="s">
        <v>20</v>
      </c>
      <c r="I52" s="499" t="s">
        <v>38</v>
      </c>
      <c r="J52" s="370" t="s">
        <v>131</v>
      </c>
      <c r="K52" s="142" t="s">
        <v>18</v>
      </c>
      <c r="L52" s="216">
        <f>+M52+O52</f>
        <v>349.1</v>
      </c>
      <c r="M52" s="209">
        <v>349.1</v>
      </c>
      <c r="N52" s="209">
        <v>0</v>
      </c>
      <c r="O52" s="210">
        <v>0</v>
      </c>
      <c r="P52" s="216">
        <f>+Q52+S52</f>
        <v>367</v>
      </c>
      <c r="Q52" s="209">
        <v>367</v>
      </c>
      <c r="R52" s="209">
        <v>0</v>
      </c>
      <c r="S52" s="210">
        <v>0</v>
      </c>
      <c r="T52" s="216">
        <f>+U52+W52</f>
        <v>421</v>
      </c>
      <c r="U52" s="209">
        <v>421</v>
      </c>
      <c r="V52" s="209">
        <v>0</v>
      </c>
      <c r="W52" s="210">
        <v>0</v>
      </c>
      <c r="X52" s="216">
        <f>+Y52+AA52</f>
        <v>475.4</v>
      </c>
      <c r="Y52" s="209">
        <v>475.4</v>
      </c>
      <c r="Z52" s="209">
        <v>0</v>
      </c>
      <c r="AA52" s="210">
        <v>0</v>
      </c>
      <c r="AB52" s="527"/>
      <c r="AC52" s="43"/>
      <c r="AD52" s="177"/>
      <c r="AE52" s="176"/>
      <c r="AF52" s="529"/>
      <c r="AG52" s="38"/>
      <c r="AH52" s="531"/>
      <c r="AI52" s="526"/>
      <c r="AJ52" s="39"/>
      <c r="AK52" s="44" t="s">
        <v>22</v>
      </c>
      <c r="AL52" s="45">
        <f>SUM(AL50:AL51)</f>
        <v>0</v>
      </c>
      <c r="AM52" s="46">
        <f>SUM(AM50:AM51)</f>
        <v>0</v>
      </c>
      <c r="AN52" s="46">
        <v>0</v>
      </c>
      <c r="AO52" s="47">
        <f>SUM(AO50:AO51)</f>
        <v>0</v>
      </c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</row>
    <row r="53" spans="1:250" s="24" customFormat="1" ht="15.75" customHeight="1" thickBot="1" x14ac:dyDescent="0.25">
      <c r="A53" s="337"/>
      <c r="B53" s="340"/>
      <c r="C53" s="343"/>
      <c r="D53" s="346"/>
      <c r="E53" s="349"/>
      <c r="F53" s="352"/>
      <c r="G53" s="355"/>
      <c r="H53" s="358"/>
      <c r="I53" s="500"/>
      <c r="J53" s="371"/>
      <c r="K53" s="143" t="s">
        <v>25</v>
      </c>
      <c r="L53" s="145">
        <f>+M53+O53</f>
        <v>0</v>
      </c>
      <c r="M53" s="29">
        <v>0</v>
      </c>
      <c r="N53" s="29">
        <v>0</v>
      </c>
      <c r="O53" s="30">
        <v>0</v>
      </c>
      <c r="P53" s="145">
        <f>+Q53+S53</f>
        <v>0</v>
      </c>
      <c r="Q53" s="29">
        <v>0</v>
      </c>
      <c r="R53" s="29">
        <v>0</v>
      </c>
      <c r="S53" s="30">
        <v>0</v>
      </c>
      <c r="T53" s="145">
        <f>+U53+W53</f>
        <v>0</v>
      </c>
      <c r="U53" s="29">
        <v>0</v>
      </c>
      <c r="V53" s="29">
        <v>0</v>
      </c>
      <c r="W53" s="30">
        <v>0</v>
      </c>
      <c r="X53" s="145">
        <f>+Y53+AA53</f>
        <v>0</v>
      </c>
      <c r="Y53" s="29">
        <v>0</v>
      </c>
      <c r="Z53" s="29">
        <v>0</v>
      </c>
      <c r="AA53" s="30">
        <v>0</v>
      </c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</row>
    <row r="54" spans="1:250" s="24" customFormat="1" ht="30" customHeight="1" thickBot="1" x14ac:dyDescent="0.25">
      <c r="A54" s="338"/>
      <c r="B54" s="341"/>
      <c r="C54" s="344"/>
      <c r="D54" s="347"/>
      <c r="E54" s="350"/>
      <c r="F54" s="353"/>
      <c r="G54" s="356"/>
      <c r="H54" s="359"/>
      <c r="I54" s="501"/>
      <c r="J54" s="372"/>
      <c r="K54" s="19" t="s">
        <v>10</v>
      </c>
      <c r="L54" s="22">
        <f>SUM(L52:L53)</f>
        <v>349.1</v>
      </c>
      <c r="M54" s="32">
        <f>SUM(M52:M53)</f>
        <v>349.1</v>
      </c>
      <c r="N54" s="32">
        <f>SUM(N52:N53)</f>
        <v>0</v>
      </c>
      <c r="O54" s="33">
        <f>SUM(O52:O53)</f>
        <v>0</v>
      </c>
      <c r="P54" s="22">
        <f t="shared" ref="P54:AA54" si="9">SUM(P52:P53)</f>
        <v>367</v>
      </c>
      <c r="Q54" s="32">
        <f t="shared" si="9"/>
        <v>367</v>
      </c>
      <c r="R54" s="32">
        <f t="shared" si="9"/>
        <v>0</v>
      </c>
      <c r="S54" s="192">
        <f t="shared" si="9"/>
        <v>0</v>
      </c>
      <c r="T54" s="20">
        <f t="shared" si="9"/>
        <v>421</v>
      </c>
      <c r="U54" s="6">
        <f t="shared" si="9"/>
        <v>421</v>
      </c>
      <c r="V54" s="6">
        <f t="shared" si="9"/>
        <v>0</v>
      </c>
      <c r="W54" s="91">
        <f t="shared" si="9"/>
        <v>0</v>
      </c>
      <c r="X54" s="20">
        <f t="shared" si="9"/>
        <v>475.4</v>
      </c>
      <c r="Y54" s="6">
        <f t="shared" si="9"/>
        <v>475.4</v>
      </c>
      <c r="Z54" s="6">
        <f t="shared" si="9"/>
        <v>0</v>
      </c>
      <c r="AA54" s="91">
        <f t="shared" si="9"/>
        <v>0</v>
      </c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</row>
    <row r="55" spans="1:250" ht="15.75" customHeight="1" x14ac:dyDescent="0.2">
      <c r="A55" s="336" t="s">
        <v>35</v>
      </c>
      <c r="B55" s="339" t="s">
        <v>12</v>
      </c>
      <c r="C55" s="342" t="s">
        <v>16</v>
      </c>
      <c r="D55" s="345" t="s">
        <v>13</v>
      </c>
      <c r="E55" s="348" t="s">
        <v>48</v>
      </c>
      <c r="F55" s="351" t="s">
        <v>127</v>
      </c>
      <c r="G55" s="354" t="s">
        <v>110</v>
      </c>
      <c r="H55" s="357" t="s">
        <v>20</v>
      </c>
      <c r="I55" s="499" t="s">
        <v>38</v>
      </c>
      <c r="J55" s="373" t="s">
        <v>135</v>
      </c>
      <c r="K55" s="144" t="s">
        <v>18</v>
      </c>
      <c r="L55" s="217">
        <f>M55+O55</f>
        <v>2145.1999999999998</v>
      </c>
      <c r="M55" s="213">
        <v>2145.1999999999998</v>
      </c>
      <c r="N55" s="213">
        <v>886</v>
      </c>
      <c r="O55" s="214">
        <v>0</v>
      </c>
      <c r="P55" s="217">
        <f>+Q55+S55</f>
        <v>2542.6999999999998</v>
      </c>
      <c r="Q55" s="213">
        <v>2542.6999999999998</v>
      </c>
      <c r="R55" s="213">
        <v>1010.3</v>
      </c>
      <c r="S55" s="214">
        <v>0</v>
      </c>
      <c r="T55" s="217">
        <f>U55+W55</f>
        <v>2758.8</v>
      </c>
      <c r="U55" s="213">
        <v>2758.8</v>
      </c>
      <c r="V55" s="213">
        <v>1010.3</v>
      </c>
      <c r="W55" s="214">
        <v>0</v>
      </c>
      <c r="X55" s="217">
        <f>+Y55+AA55</f>
        <v>2974.5</v>
      </c>
      <c r="Y55" s="213">
        <v>2974.5</v>
      </c>
      <c r="Z55" s="213">
        <v>1010.3</v>
      </c>
      <c r="AA55" s="214">
        <v>0</v>
      </c>
    </row>
    <row r="56" spans="1:250" ht="15.75" customHeight="1" thickBot="1" x14ac:dyDescent="0.25">
      <c r="A56" s="337"/>
      <c r="B56" s="340"/>
      <c r="C56" s="343"/>
      <c r="D56" s="346"/>
      <c r="E56" s="349"/>
      <c r="F56" s="352"/>
      <c r="G56" s="355"/>
      <c r="H56" s="358"/>
      <c r="I56" s="500"/>
      <c r="J56" s="374"/>
      <c r="K56" s="143" t="s">
        <v>25</v>
      </c>
      <c r="L56" s="217">
        <f>M56+O56</f>
        <v>7.9</v>
      </c>
      <c r="M56" s="29">
        <v>7.9</v>
      </c>
      <c r="N56" s="29">
        <v>0</v>
      </c>
      <c r="O56" s="30">
        <v>0</v>
      </c>
      <c r="P56" s="145">
        <f>+Q56+S56</f>
        <v>10</v>
      </c>
      <c r="Q56" s="29">
        <v>10</v>
      </c>
      <c r="R56" s="29">
        <v>0</v>
      </c>
      <c r="S56" s="30">
        <v>0</v>
      </c>
      <c r="T56" s="145">
        <f>U56+W56</f>
        <v>11.7</v>
      </c>
      <c r="U56" s="29">
        <v>11.7</v>
      </c>
      <c r="V56" s="29">
        <v>0</v>
      </c>
      <c r="W56" s="30">
        <v>0</v>
      </c>
      <c r="X56" s="145">
        <f>+Y56+AA56</f>
        <v>12.7</v>
      </c>
      <c r="Y56" s="29">
        <v>12.7</v>
      </c>
      <c r="Z56" s="29">
        <v>0</v>
      </c>
      <c r="AA56" s="30">
        <v>0</v>
      </c>
    </row>
    <row r="57" spans="1:250" ht="25.5" customHeight="1" thickBot="1" x14ac:dyDescent="0.25">
      <c r="A57" s="338"/>
      <c r="B57" s="341"/>
      <c r="C57" s="344"/>
      <c r="D57" s="347"/>
      <c r="E57" s="350"/>
      <c r="F57" s="353"/>
      <c r="G57" s="356"/>
      <c r="H57" s="359"/>
      <c r="I57" s="501"/>
      <c r="J57" s="375"/>
      <c r="K57" s="19" t="s">
        <v>10</v>
      </c>
      <c r="L57" s="22">
        <f>SUM(L55:L56)</f>
        <v>2153.1</v>
      </c>
      <c r="M57" s="32">
        <f>SUM(M55:M56)</f>
        <v>2153.1</v>
      </c>
      <c r="N57" s="32">
        <f>SUM(N55:N56)</f>
        <v>886</v>
      </c>
      <c r="O57" s="33">
        <f>SUM(O55:O56)</f>
        <v>0</v>
      </c>
      <c r="P57" s="22">
        <f>SUM(P55:P56)</f>
        <v>2552.6999999999998</v>
      </c>
      <c r="Q57" s="32">
        <f t="shared" ref="Q57:AO57" si="10">SUM(Q55:Q56)</f>
        <v>2552.6999999999998</v>
      </c>
      <c r="R57" s="32">
        <f t="shared" si="10"/>
        <v>1010.3</v>
      </c>
      <c r="S57" s="192">
        <f t="shared" si="10"/>
        <v>0</v>
      </c>
      <c r="T57" s="20">
        <f t="shared" si="10"/>
        <v>2770.5</v>
      </c>
      <c r="U57" s="6">
        <f t="shared" si="10"/>
        <v>2770.5</v>
      </c>
      <c r="V57" s="6">
        <f t="shared" si="10"/>
        <v>1010.3</v>
      </c>
      <c r="W57" s="91">
        <f t="shared" si="10"/>
        <v>0</v>
      </c>
      <c r="X57" s="20">
        <f t="shared" si="10"/>
        <v>2987.2</v>
      </c>
      <c r="Y57" s="6">
        <f t="shared" si="10"/>
        <v>2987.2</v>
      </c>
      <c r="Z57" s="6">
        <f t="shared" si="10"/>
        <v>1010.3</v>
      </c>
      <c r="AA57" s="91">
        <f t="shared" si="10"/>
        <v>0</v>
      </c>
      <c r="AB57" s="194">
        <f t="shared" si="10"/>
        <v>0</v>
      </c>
      <c r="AC57" s="193">
        <f t="shared" si="10"/>
        <v>0</v>
      </c>
      <c r="AD57" s="193">
        <f t="shared" si="10"/>
        <v>0</v>
      </c>
      <c r="AE57" s="193">
        <f t="shared" si="10"/>
        <v>0</v>
      </c>
      <c r="AF57" s="193">
        <f t="shared" si="10"/>
        <v>0</v>
      </c>
      <c r="AG57" s="193">
        <f t="shared" si="10"/>
        <v>0</v>
      </c>
      <c r="AH57" s="193">
        <f t="shared" si="10"/>
        <v>0</v>
      </c>
      <c r="AI57" s="193">
        <f t="shared" si="10"/>
        <v>0</v>
      </c>
      <c r="AJ57" s="193">
        <f t="shared" si="10"/>
        <v>0</v>
      </c>
      <c r="AK57" s="193">
        <f t="shared" si="10"/>
        <v>0</v>
      </c>
      <c r="AL57" s="193">
        <f t="shared" si="10"/>
        <v>0</v>
      </c>
      <c r="AM57" s="193">
        <f t="shared" si="10"/>
        <v>0</v>
      </c>
      <c r="AN57" s="193">
        <f t="shared" si="10"/>
        <v>0</v>
      </c>
      <c r="AO57" s="193">
        <f t="shared" si="10"/>
        <v>0</v>
      </c>
    </row>
    <row r="58" spans="1:250" ht="18.75" customHeight="1" thickBot="1" x14ac:dyDescent="0.25">
      <c r="A58" s="166" t="s">
        <v>35</v>
      </c>
      <c r="B58" s="133" t="s">
        <v>12</v>
      </c>
      <c r="C58" s="134" t="s">
        <v>16</v>
      </c>
      <c r="D58" s="383" t="s">
        <v>120</v>
      </c>
      <c r="E58" s="383"/>
      <c r="F58" s="383"/>
      <c r="G58" s="383"/>
      <c r="H58" s="383"/>
      <c r="I58" s="383"/>
      <c r="J58" s="383"/>
      <c r="K58" s="384"/>
      <c r="L58" s="146">
        <f>SUM(L57+L54)</f>
        <v>2502.1999999999998</v>
      </c>
      <c r="M58" s="147">
        <f t="shared" ref="M58:S58" si="11">SUM(M57+M54)</f>
        <v>2502.1999999999998</v>
      </c>
      <c r="N58" s="147">
        <f t="shared" si="11"/>
        <v>886</v>
      </c>
      <c r="O58" s="148">
        <f t="shared" si="11"/>
        <v>0</v>
      </c>
      <c r="P58" s="146">
        <f t="shared" si="11"/>
        <v>2919.7</v>
      </c>
      <c r="Q58" s="147">
        <f t="shared" si="11"/>
        <v>2919.7</v>
      </c>
      <c r="R58" s="147">
        <f t="shared" si="11"/>
        <v>1010.3</v>
      </c>
      <c r="S58" s="148">
        <f t="shared" si="11"/>
        <v>0</v>
      </c>
      <c r="T58" s="198">
        <f>T57+T54</f>
        <v>3191.5</v>
      </c>
      <c r="U58" s="199">
        <f t="shared" ref="U58:AA58" si="12">U57+U54</f>
        <v>3191.5</v>
      </c>
      <c r="V58" s="199">
        <f t="shared" si="12"/>
        <v>1010.3</v>
      </c>
      <c r="W58" s="200">
        <f t="shared" si="12"/>
        <v>0</v>
      </c>
      <c r="X58" s="198">
        <f t="shared" si="12"/>
        <v>3462.6</v>
      </c>
      <c r="Y58" s="199">
        <f t="shared" si="12"/>
        <v>3462.6</v>
      </c>
      <c r="Z58" s="199">
        <f t="shared" si="12"/>
        <v>1010.3</v>
      </c>
      <c r="AA58" s="200">
        <f t="shared" si="12"/>
        <v>0</v>
      </c>
    </row>
    <row r="59" spans="1:250" ht="18.75" customHeight="1" thickBot="1" x14ac:dyDescent="0.25">
      <c r="A59" s="164" t="s">
        <v>35</v>
      </c>
      <c r="B59" s="133" t="s">
        <v>12</v>
      </c>
      <c r="C59" s="134" t="s">
        <v>17</v>
      </c>
      <c r="D59" s="493" t="s">
        <v>45</v>
      </c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494"/>
      <c r="P59" s="494"/>
      <c r="Q59" s="494"/>
      <c r="R59" s="494"/>
      <c r="S59" s="494"/>
      <c r="T59" s="494"/>
      <c r="U59" s="494"/>
      <c r="V59" s="494"/>
      <c r="W59" s="494"/>
      <c r="X59" s="494"/>
      <c r="Y59" s="494"/>
      <c r="Z59" s="494"/>
      <c r="AA59" s="495"/>
    </row>
    <row r="60" spans="1:250" ht="15.75" customHeight="1" x14ac:dyDescent="0.2">
      <c r="A60" s="336" t="s">
        <v>35</v>
      </c>
      <c r="B60" s="502" t="s">
        <v>12</v>
      </c>
      <c r="C60" s="517" t="s">
        <v>17</v>
      </c>
      <c r="D60" s="388" t="s">
        <v>12</v>
      </c>
      <c r="E60" s="505" t="s">
        <v>79</v>
      </c>
      <c r="F60" s="385" t="s">
        <v>127</v>
      </c>
      <c r="G60" s="508" t="s">
        <v>112</v>
      </c>
      <c r="H60" s="511" t="s">
        <v>20</v>
      </c>
      <c r="I60" s="514" t="s">
        <v>126</v>
      </c>
      <c r="J60" s="376" t="s">
        <v>136</v>
      </c>
      <c r="K60" s="149" t="s">
        <v>27</v>
      </c>
      <c r="L60" s="218">
        <f>+M60+O60</f>
        <v>154.19999999999999</v>
      </c>
      <c r="M60" s="219">
        <v>154.19999999999999</v>
      </c>
      <c r="N60" s="219">
        <v>23</v>
      </c>
      <c r="O60" s="220">
        <v>0</v>
      </c>
      <c r="P60" s="221">
        <f>+Q60+S60</f>
        <v>114.3</v>
      </c>
      <c r="Q60" s="219">
        <v>114.3</v>
      </c>
      <c r="R60" s="219">
        <v>89.8</v>
      </c>
      <c r="S60" s="220">
        <v>0</v>
      </c>
      <c r="T60" s="218">
        <f>U60+W60</f>
        <v>114.3</v>
      </c>
      <c r="U60" s="219">
        <v>114.3</v>
      </c>
      <c r="V60" s="219">
        <v>89.8</v>
      </c>
      <c r="W60" s="220">
        <v>0</v>
      </c>
      <c r="X60" s="218">
        <f>+Y60+AA60</f>
        <v>114.3</v>
      </c>
      <c r="Y60" s="219">
        <v>114.3</v>
      </c>
      <c r="Z60" s="219">
        <v>89.8</v>
      </c>
      <c r="AA60" s="220">
        <v>0</v>
      </c>
    </row>
    <row r="61" spans="1:250" ht="15.75" customHeight="1" thickBot="1" x14ac:dyDescent="0.25">
      <c r="A61" s="337"/>
      <c r="B61" s="503"/>
      <c r="C61" s="518"/>
      <c r="D61" s="389"/>
      <c r="E61" s="506"/>
      <c r="F61" s="386"/>
      <c r="G61" s="509"/>
      <c r="H61" s="512"/>
      <c r="I61" s="515"/>
      <c r="J61" s="377"/>
      <c r="K61" s="150" t="s">
        <v>28</v>
      </c>
      <c r="L61" s="151">
        <f>+M61+O61</f>
        <v>0</v>
      </c>
      <c r="M61" s="50">
        <v>0</v>
      </c>
      <c r="N61" s="50">
        <v>0</v>
      </c>
      <c r="O61" s="152">
        <v>0</v>
      </c>
      <c r="P61" s="151">
        <f>+Q61+S61</f>
        <v>0</v>
      </c>
      <c r="Q61" s="50">
        <v>0</v>
      </c>
      <c r="R61" s="50">
        <v>0</v>
      </c>
      <c r="S61" s="152">
        <v>0</v>
      </c>
      <c r="T61" s="151">
        <f>+U61+W61</f>
        <v>0</v>
      </c>
      <c r="U61" s="50">
        <v>0</v>
      </c>
      <c r="V61" s="50">
        <v>0</v>
      </c>
      <c r="W61" s="152">
        <v>0</v>
      </c>
      <c r="X61" s="151">
        <f>+Y61+AA61</f>
        <v>0</v>
      </c>
      <c r="Y61" s="50">
        <v>0</v>
      </c>
      <c r="Z61" s="50">
        <v>0</v>
      </c>
      <c r="AA61" s="152">
        <v>0</v>
      </c>
    </row>
    <row r="62" spans="1:250" ht="29.25" customHeight="1" thickBot="1" x14ac:dyDescent="0.25">
      <c r="A62" s="338"/>
      <c r="B62" s="504"/>
      <c r="C62" s="519"/>
      <c r="D62" s="390"/>
      <c r="E62" s="507"/>
      <c r="F62" s="387"/>
      <c r="G62" s="510"/>
      <c r="H62" s="513"/>
      <c r="I62" s="516"/>
      <c r="J62" s="378"/>
      <c r="K62" s="49" t="s">
        <v>10</v>
      </c>
      <c r="L62" s="34">
        <f>SUM(L60:L61)</f>
        <v>154.19999999999999</v>
      </c>
      <c r="M62" s="32">
        <f>SUM(M60:M61)</f>
        <v>154.19999999999999</v>
      </c>
      <c r="N62" s="32">
        <f>SUM(N60:N61)</f>
        <v>23</v>
      </c>
      <c r="O62" s="33">
        <f>SUM(O60:O61)</f>
        <v>0</v>
      </c>
      <c r="P62" s="22">
        <f t="shared" ref="P62:AA62" si="13">SUM(P60:P61)</f>
        <v>114.3</v>
      </c>
      <c r="Q62" s="32">
        <f t="shared" si="13"/>
        <v>114.3</v>
      </c>
      <c r="R62" s="32">
        <f t="shared" si="13"/>
        <v>89.8</v>
      </c>
      <c r="S62" s="192">
        <f t="shared" si="13"/>
        <v>0</v>
      </c>
      <c r="T62" s="20">
        <f t="shared" si="13"/>
        <v>114.3</v>
      </c>
      <c r="U62" s="6">
        <f t="shared" si="13"/>
        <v>114.3</v>
      </c>
      <c r="V62" s="6">
        <f t="shared" si="13"/>
        <v>89.8</v>
      </c>
      <c r="W62" s="91">
        <f t="shared" si="13"/>
        <v>0</v>
      </c>
      <c r="X62" s="20">
        <f t="shared" si="13"/>
        <v>114.3</v>
      </c>
      <c r="Y62" s="6">
        <f t="shared" si="13"/>
        <v>114.3</v>
      </c>
      <c r="Z62" s="6">
        <f t="shared" si="13"/>
        <v>89.8</v>
      </c>
      <c r="AA62" s="91">
        <f t="shared" si="13"/>
        <v>0</v>
      </c>
    </row>
    <row r="63" spans="1:250" ht="20.25" customHeight="1" thickBot="1" x14ac:dyDescent="0.25">
      <c r="A63" s="164" t="s">
        <v>35</v>
      </c>
      <c r="B63" s="133" t="s">
        <v>12</v>
      </c>
      <c r="C63" s="174" t="s">
        <v>17</v>
      </c>
      <c r="D63" s="437" t="s">
        <v>120</v>
      </c>
      <c r="E63" s="437"/>
      <c r="F63" s="437"/>
      <c r="G63" s="437"/>
      <c r="H63" s="437"/>
      <c r="I63" s="437"/>
      <c r="J63" s="437"/>
      <c r="K63" s="440"/>
      <c r="L63" s="74">
        <f>L62</f>
        <v>154.19999999999999</v>
      </c>
      <c r="M63" s="75">
        <f t="shared" ref="M63:AA63" si="14">M62</f>
        <v>154.19999999999999</v>
      </c>
      <c r="N63" s="75">
        <f t="shared" si="14"/>
        <v>23</v>
      </c>
      <c r="O63" s="76">
        <f t="shared" si="14"/>
        <v>0</v>
      </c>
      <c r="P63" s="74">
        <f t="shared" si="14"/>
        <v>114.3</v>
      </c>
      <c r="Q63" s="75">
        <f t="shared" si="14"/>
        <v>114.3</v>
      </c>
      <c r="R63" s="75">
        <f t="shared" si="14"/>
        <v>89.8</v>
      </c>
      <c r="S63" s="76">
        <f t="shared" si="14"/>
        <v>0</v>
      </c>
      <c r="T63" s="195">
        <f t="shared" si="14"/>
        <v>114.3</v>
      </c>
      <c r="U63" s="196">
        <f t="shared" si="14"/>
        <v>114.3</v>
      </c>
      <c r="V63" s="196">
        <f t="shared" si="14"/>
        <v>89.8</v>
      </c>
      <c r="W63" s="197">
        <f t="shared" si="14"/>
        <v>0</v>
      </c>
      <c r="X63" s="195">
        <f t="shared" si="14"/>
        <v>114.3</v>
      </c>
      <c r="Y63" s="196">
        <f t="shared" si="14"/>
        <v>114.3</v>
      </c>
      <c r="Z63" s="196">
        <f t="shared" si="14"/>
        <v>89.8</v>
      </c>
      <c r="AA63" s="197">
        <f t="shared" si="14"/>
        <v>0</v>
      </c>
    </row>
    <row r="64" spans="1:250" ht="21" customHeight="1" thickBot="1" x14ac:dyDescent="0.25">
      <c r="A64" s="187" t="s">
        <v>35</v>
      </c>
      <c r="B64" s="153" t="s">
        <v>12</v>
      </c>
      <c r="C64" s="180" t="s">
        <v>35</v>
      </c>
      <c r="D64" s="535" t="s">
        <v>40</v>
      </c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7"/>
    </row>
    <row r="65" spans="1:27" ht="23.25" customHeight="1" x14ac:dyDescent="0.2">
      <c r="A65" s="336" t="s">
        <v>35</v>
      </c>
      <c r="B65" s="339" t="s">
        <v>12</v>
      </c>
      <c r="C65" s="342" t="s">
        <v>35</v>
      </c>
      <c r="D65" s="345" t="s">
        <v>12</v>
      </c>
      <c r="E65" s="522" t="s">
        <v>56</v>
      </c>
      <c r="F65" s="520" t="s">
        <v>127</v>
      </c>
      <c r="G65" s="354" t="s">
        <v>23</v>
      </c>
      <c r="H65" s="357" t="s">
        <v>20</v>
      </c>
      <c r="I65" s="360" t="s">
        <v>104</v>
      </c>
      <c r="J65" s="360" t="s">
        <v>132</v>
      </c>
      <c r="K65" s="155" t="s">
        <v>18</v>
      </c>
      <c r="L65" s="218">
        <f>+M65+O65</f>
        <v>350.5</v>
      </c>
      <c r="M65" s="222">
        <v>0</v>
      </c>
      <c r="N65" s="219">
        <v>0</v>
      </c>
      <c r="O65" s="220">
        <v>350.5</v>
      </c>
      <c r="P65" s="221">
        <f>Q65+S65</f>
        <v>200</v>
      </c>
      <c r="Q65" s="223">
        <v>0</v>
      </c>
      <c r="R65" s="224">
        <v>0</v>
      </c>
      <c r="S65" s="220">
        <v>200</v>
      </c>
      <c r="T65" s="52">
        <f>+U65+W65</f>
        <v>200</v>
      </c>
      <c r="U65" s="64">
        <v>0</v>
      </c>
      <c r="V65" s="209">
        <v>0</v>
      </c>
      <c r="W65" s="210">
        <v>200</v>
      </c>
      <c r="X65" s="52">
        <f>+Y65+AA65</f>
        <v>200</v>
      </c>
      <c r="Y65" s="209">
        <v>0</v>
      </c>
      <c r="Z65" s="209">
        <v>0</v>
      </c>
      <c r="AA65" s="210">
        <v>200</v>
      </c>
    </row>
    <row r="66" spans="1:27" ht="24" customHeight="1" thickBot="1" x14ac:dyDescent="0.25">
      <c r="A66" s="337"/>
      <c r="B66" s="340"/>
      <c r="C66" s="343"/>
      <c r="D66" s="346"/>
      <c r="E66" s="523"/>
      <c r="F66" s="521"/>
      <c r="G66" s="355"/>
      <c r="H66" s="358"/>
      <c r="I66" s="361"/>
      <c r="J66" s="361"/>
      <c r="K66" s="143" t="s">
        <v>27</v>
      </c>
      <c r="L66" s="53">
        <f>+M66+O66</f>
        <v>0</v>
      </c>
      <c r="M66" s="225">
        <v>0</v>
      </c>
      <c r="N66" s="226">
        <v>0</v>
      </c>
      <c r="O66" s="30">
        <v>0</v>
      </c>
      <c r="P66" s="141">
        <f>+Q66+S66</f>
        <v>2.9</v>
      </c>
      <c r="Q66" s="65">
        <v>2.9</v>
      </c>
      <c r="R66" s="226">
        <v>0</v>
      </c>
      <c r="S66" s="30">
        <v>0</v>
      </c>
      <c r="T66" s="53">
        <f>+U66+W66</f>
        <v>2.9</v>
      </c>
      <c r="U66" s="225">
        <v>2.9</v>
      </c>
      <c r="V66" s="226">
        <v>0</v>
      </c>
      <c r="W66" s="30">
        <v>0</v>
      </c>
      <c r="X66" s="53">
        <f>+Y66+AA66</f>
        <v>2.9</v>
      </c>
      <c r="Y66" s="29">
        <v>2.9</v>
      </c>
      <c r="Z66" s="29">
        <v>0</v>
      </c>
      <c r="AA66" s="30">
        <v>0</v>
      </c>
    </row>
    <row r="67" spans="1:27" ht="29.25" customHeight="1" thickBot="1" x14ac:dyDescent="0.25">
      <c r="A67" s="337"/>
      <c r="B67" s="340"/>
      <c r="C67" s="343"/>
      <c r="D67" s="346"/>
      <c r="E67" s="524"/>
      <c r="F67" s="521"/>
      <c r="G67" s="556"/>
      <c r="H67" s="538"/>
      <c r="I67" s="361"/>
      <c r="J67" s="362"/>
      <c r="K67" s="19" t="s">
        <v>10</v>
      </c>
      <c r="L67" s="34">
        <f t="shared" ref="L67:AA67" si="15">SUM(L65:L66)</f>
        <v>350.5</v>
      </c>
      <c r="M67" s="51">
        <f t="shared" si="15"/>
        <v>0</v>
      </c>
      <c r="N67" s="31">
        <f t="shared" si="15"/>
        <v>0</v>
      </c>
      <c r="O67" s="33">
        <f t="shared" si="15"/>
        <v>350.5</v>
      </c>
      <c r="P67" s="34">
        <f t="shared" si="15"/>
        <v>202.9</v>
      </c>
      <c r="Q67" s="51">
        <f t="shared" si="15"/>
        <v>2.9</v>
      </c>
      <c r="R67" s="31">
        <f t="shared" si="15"/>
        <v>0</v>
      </c>
      <c r="S67" s="192">
        <f t="shared" si="15"/>
        <v>200</v>
      </c>
      <c r="T67" s="20">
        <f t="shared" si="15"/>
        <v>202.9</v>
      </c>
      <c r="U67" s="6">
        <f t="shared" si="15"/>
        <v>2.9</v>
      </c>
      <c r="V67" s="6">
        <f t="shared" si="15"/>
        <v>0</v>
      </c>
      <c r="W67" s="91">
        <f t="shared" si="15"/>
        <v>200</v>
      </c>
      <c r="X67" s="20">
        <f t="shared" si="15"/>
        <v>202.9</v>
      </c>
      <c r="Y67" s="6">
        <f t="shared" si="15"/>
        <v>2.9</v>
      </c>
      <c r="Z67" s="6">
        <f t="shared" si="15"/>
        <v>0</v>
      </c>
      <c r="AA67" s="91">
        <f t="shared" si="15"/>
        <v>200</v>
      </c>
    </row>
    <row r="68" spans="1:27" ht="19.5" customHeight="1" x14ac:dyDescent="0.2">
      <c r="A68" s="336" t="s">
        <v>35</v>
      </c>
      <c r="B68" s="339" t="s">
        <v>12</v>
      </c>
      <c r="C68" s="342" t="s">
        <v>35</v>
      </c>
      <c r="D68" s="345" t="s">
        <v>13</v>
      </c>
      <c r="E68" s="348" t="s">
        <v>46</v>
      </c>
      <c r="F68" s="351" t="s">
        <v>127</v>
      </c>
      <c r="G68" s="553" t="s">
        <v>111</v>
      </c>
      <c r="H68" s="357" t="s">
        <v>20</v>
      </c>
      <c r="I68" s="360" t="s">
        <v>42</v>
      </c>
      <c r="J68" s="379" t="s">
        <v>133</v>
      </c>
      <c r="K68" s="144" t="s">
        <v>18</v>
      </c>
      <c r="L68" s="215">
        <f>+M68+O68</f>
        <v>199.2</v>
      </c>
      <c r="M68" s="227">
        <v>199.2</v>
      </c>
      <c r="N68" s="228">
        <v>40</v>
      </c>
      <c r="O68" s="214">
        <v>0</v>
      </c>
      <c r="P68" s="212">
        <f>+Q68+S68</f>
        <v>320.60000000000002</v>
      </c>
      <c r="Q68" s="229">
        <v>320.60000000000002</v>
      </c>
      <c r="R68" s="228">
        <v>40</v>
      </c>
      <c r="S68" s="214">
        <v>0</v>
      </c>
      <c r="T68" s="215">
        <f>+U68+W68</f>
        <v>140</v>
      </c>
      <c r="U68" s="227">
        <v>140</v>
      </c>
      <c r="V68" s="228">
        <v>40</v>
      </c>
      <c r="W68" s="214">
        <v>0</v>
      </c>
      <c r="X68" s="215">
        <f>+Y68+AA68</f>
        <v>145</v>
      </c>
      <c r="Y68" s="213">
        <v>145</v>
      </c>
      <c r="Z68" s="213">
        <v>40</v>
      </c>
      <c r="AA68" s="214">
        <v>0</v>
      </c>
    </row>
    <row r="69" spans="1:27" ht="15.75" customHeight="1" thickBot="1" x14ac:dyDescent="0.25">
      <c r="A69" s="337"/>
      <c r="B69" s="340"/>
      <c r="C69" s="343"/>
      <c r="D69" s="346"/>
      <c r="E69" s="349"/>
      <c r="F69" s="352"/>
      <c r="G69" s="554"/>
      <c r="H69" s="358"/>
      <c r="I69" s="361"/>
      <c r="J69" s="380"/>
      <c r="K69" s="143" t="s">
        <v>27</v>
      </c>
      <c r="L69" s="53">
        <f>+M69+O69</f>
        <v>29</v>
      </c>
      <c r="M69" s="65">
        <v>29</v>
      </c>
      <c r="N69" s="226">
        <v>0.6</v>
      </c>
      <c r="O69" s="30">
        <v>0</v>
      </c>
      <c r="P69" s="141">
        <f>+Q69+S69</f>
        <v>29</v>
      </c>
      <c r="Q69" s="65">
        <v>29</v>
      </c>
      <c r="R69" s="226">
        <v>0.6</v>
      </c>
      <c r="S69" s="30">
        <v>0</v>
      </c>
      <c r="T69" s="53">
        <f>+U69+W69</f>
        <v>29</v>
      </c>
      <c r="U69" s="65">
        <v>29</v>
      </c>
      <c r="V69" s="226">
        <v>0.6</v>
      </c>
      <c r="W69" s="30">
        <v>0</v>
      </c>
      <c r="X69" s="53">
        <f>+Y69+AA69</f>
        <v>29</v>
      </c>
      <c r="Y69" s="29">
        <v>29</v>
      </c>
      <c r="Z69" s="29">
        <v>0.6</v>
      </c>
      <c r="AA69" s="30">
        <v>0</v>
      </c>
    </row>
    <row r="70" spans="1:27" ht="23.25" customHeight="1" thickBot="1" x14ac:dyDescent="0.25">
      <c r="A70" s="338"/>
      <c r="B70" s="341"/>
      <c r="C70" s="344"/>
      <c r="D70" s="347"/>
      <c r="E70" s="350"/>
      <c r="F70" s="353"/>
      <c r="G70" s="555"/>
      <c r="H70" s="359"/>
      <c r="I70" s="362"/>
      <c r="J70" s="381"/>
      <c r="K70" s="19" t="s">
        <v>10</v>
      </c>
      <c r="L70" s="22">
        <f t="shared" ref="L70:Q70" si="16">SUM(L68:L69)</f>
        <v>228.2</v>
      </c>
      <c r="M70" s="51">
        <f t="shared" si="16"/>
        <v>228.2</v>
      </c>
      <c r="N70" s="18">
        <f t="shared" si="16"/>
        <v>40.6</v>
      </c>
      <c r="O70" s="33">
        <f t="shared" si="16"/>
        <v>0</v>
      </c>
      <c r="P70" s="22">
        <f t="shared" si="16"/>
        <v>349.6</v>
      </c>
      <c r="Q70" s="51">
        <f t="shared" si="16"/>
        <v>349.6</v>
      </c>
      <c r="R70" s="18">
        <f t="shared" ref="R70:AA70" si="17">SUM(R68:R69)</f>
        <v>40.6</v>
      </c>
      <c r="S70" s="192">
        <f t="shared" si="17"/>
        <v>0</v>
      </c>
      <c r="T70" s="20">
        <f t="shared" si="17"/>
        <v>169</v>
      </c>
      <c r="U70" s="6">
        <f t="shared" si="17"/>
        <v>169</v>
      </c>
      <c r="V70" s="6">
        <f t="shared" si="17"/>
        <v>40.6</v>
      </c>
      <c r="W70" s="91">
        <f t="shared" si="17"/>
        <v>0</v>
      </c>
      <c r="X70" s="20">
        <f t="shared" si="17"/>
        <v>174</v>
      </c>
      <c r="Y70" s="6">
        <f t="shared" si="17"/>
        <v>174</v>
      </c>
      <c r="Z70" s="6">
        <f t="shared" si="17"/>
        <v>40.6</v>
      </c>
      <c r="AA70" s="91">
        <f t="shared" si="17"/>
        <v>0</v>
      </c>
    </row>
    <row r="71" spans="1:27" ht="23.25" customHeight="1" x14ac:dyDescent="0.2">
      <c r="A71" s="336" t="s">
        <v>35</v>
      </c>
      <c r="B71" s="339" t="s">
        <v>12</v>
      </c>
      <c r="C71" s="342" t="s">
        <v>35</v>
      </c>
      <c r="D71" s="345" t="s">
        <v>14</v>
      </c>
      <c r="E71" s="348" t="s">
        <v>52</v>
      </c>
      <c r="F71" s="351" t="s">
        <v>127</v>
      </c>
      <c r="G71" s="354" t="s">
        <v>110</v>
      </c>
      <c r="H71" s="357" t="s">
        <v>20</v>
      </c>
      <c r="I71" s="360" t="s">
        <v>81</v>
      </c>
      <c r="J71" s="360" t="s">
        <v>134</v>
      </c>
      <c r="K71" s="144" t="s">
        <v>18</v>
      </c>
      <c r="L71" s="52">
        <f>+M71+O71</f>
        <v>1121.0999999999999</v>
      </c>
      <c r="M71" s="16">
        <v>1121.0999999999999</v>
      </c>
      <c r="N71" s="230">
        <v>74.099999999999994</v>
      </c>
      <c r="O71" s="231">
        <v>0</v>
      </c>
      <c r="P71" s="212">
        <f>+Q71+S71</f>
        <v>1420</v>
      </c>
      <c r="Q71" s="229">
        <v>1420</v>
      </c>
      <c r="R71" s="228">
        <v>118</v>
      </c>
      <c r="S71" s="214">
        <v>0</v>
      </c>
      <c r="T71" s="215">
        <f>+U71+W71</f>
        <v>1420</v>
      </c>
      <c r="U71" s="16">
        <v>1420</v>
      </c>
      <c r="V71" s="232">
        <v>118</v>
      </c>
      <c r="W71" s="231">
        <v>0</v>
      </c>
      <c r="X71" s="215">
        <f>+Y71+AA71</f>
        <v>1420</v>
      </c>
      <c r="Y71" s="213">
        <v>1420</v>
      </c>
      <c r="Z71" s="213">
        <v>118</v>
      </c>
      <c r="AA71" s="214">
        <v>0</v>
      </c>
    </row>
    <row r="72" spans="1:27" ht="23.25" customHeight="1" thickBot="1" x14ac:dyDescent="0.25">
      <c r="A72" s="337"/>
      <c r="B72" s="340"/>
      <c r="C72" s="343"/>
      <c r="D72" s="346"/>
      <c r="E72" s="349"/>
      <c r="F72" s="352"/>
      <c r="G72" s="355"/>
      <c r="H72" s="358"/>
      <c r="I72" s="361"/>
      <c r="J72" s="361"/>
      <c r="K72" s="143" t="s">
        <v>27</v>
      </c>
      <c r="L72" s="53">
        <f>+M72+O72</f>
        <v>0</v>
      </c>
      <c r="M72" s="66">
        <v>0</v>
      </c>
      <c r="N72" s="67">
        <v>0</v>
      </c>
      <c r="O72" s="154">
        <v>0</v>
      </c>
      <c r="P72" s="141">
        <f>+Q72+S72</f>
        <v>0</v>
      </c>
      <c r="Q72" s="65">
        <v>0</v>
      </c>
      <c r="R72" s="67">
        <v>0</v>
      </c>
      <c r="S72" s="154">
        <v>0</v>
      </c>
      <c r="T72" s="53">
        <f>+U72+W72</f>
        <v>0</v>
      </c>
      <c r="U72" s="66">
        <v>0</v>
      </c>
      <c r="V72" s="67">
        <v>0</v>
      </c>
      <c r="W72" s="154">
        <v>0</v>
      </c>
      <c r="X72" s="53">
        <f>+Y72+AA72</f>
        <v>0</v>
      </c>
      <c r="Y72" s="66">
        <v>0</v>
      </c>
      <c r="Z72" s="67">
        <v>0</v>
      </c>
      <c r="AA72" s="154">
        <v>0</v>
      </c>
    </row>
    <row r="73" spans="1:27" ht="23.25" customHeight="1" thickBot="1" x14ac:dyDescent="0.25">
      <c r="A73" s="338"/>
      <c r="B73" s="341"/>
      <c r="C73" s="344"/>
      <c r="D73" s="347"/>
      <c r="E73" s="350"/>
      <c r="F73" s="353"/>
      <c r="G73" s="356"/>
      <c r="H73" s="359"/>
      <c r="I73" s="362"/>
      <c r="J73" s="362"/>
      <c r="K73" s="19" t="s">
        <v>10</v>
      </c>
      <c r="L73" s="20">
        <f t="shared" ref="L73:AA73" si="18">SUM(L71:L72)</f>
        <v>1121.0999999999999</v>
      </c>
      <c r="M73" s="5">
        <f t="shared" si="18"/>
        <v>1121.0999999999999</v>
      </c>
      <c r="N73" s="6">
        <f t="shared" si="18"/>
        <v>74.099999999999994</v>
      </c>
      <c r="O73" s="21">
        <f t="shared" si="18"/>
        <v>0</v>
      </c>
      <c r="P73" s="20">
        <f t="shared" si="18"/>
        <v>1420</v>
      </c>
      <c r="Q73" s="5">
        <f t="shared" si="18"/>
        <v>1420</v>
      </c>
      <c r="R73" s="6">
        <f t="shared" si="18"/>
        <v>118</v>
      </c>
      <c r="S73" s="18">
        <f t="shared" si="18"/>
        <v>0</v>
      </c>
      <c r="T73" s="20">
        <f t="shared" si="18"/>
        <v>1420</v>
      </c>
      <c r="U73" s="6">
        <f t="shared" si="18"/>
        <v>1420</v>
      </c>
      <c r="V73" s="6">
        <f t="shared" si="18"/>
        <v>118</v>
      </c>
      <c r="W73" s="91">
        <f t="shared" si="18"/>
        <v>0</v>
      </c>
      <c r="X73" s="20">
        <f t="shared" si="18"/>
        <v>1420</v>
      </c>
      <c r="Y73" s="6">
        <f t="shared" si="18"/>
        <v>1420</v>
      </c>
      <c r="Z73" s="6">
        <f t="shared" si="18"/>
        <v>118</v>
      </c>
      <c r="AA73" s="91">
        <f t="shared" si="18"/>
        <v>0</v>
      </c>
    </row>
    <row r="74" spans="1:27" ht="15.75" customHeight="1" x14ac:dyDescent="0.2">
      <c r="A74" s="336" t="s">
        <v>35</v>
      </c>
      <c r="B74" s="339" t="s">
        <v>12</v>
      </c>
      <c r="C74" s="342" t="s">
        <v>35</v>
      </c>
      <c r="D74" s="542" t="s">
        <v>16</v>
      </c>
      <c r="E74" s="545" t="s">
        <v>161</v>
      </c>
      <c r="F74" s="539" t="s">
        <v>127</v>
      </c>
      <c r="G74" s="547" t="s">
        <v>163</v>
      </c>
      <c r="H74" s="550" t="s">
        <v>20</v>
      </c>
      <c r="I74" s="364" t="s">
        <v>81</v>
      </c>
      <c r="J74" s="364" t="s">
        <v>162</v>
      </c>
      <c r="K74" s="308" t="s">
        <v>18</v>
      </c>
      <c r="L74" s="309">
        <f>+M74+O74</f>
        <v>0</v>
      </c>
      <c r="M74" s="310">
        <v>0</v>
      </c>
      <c r="N74" s="311">
        <v>0</v>
      </c>
      <c r="O74" s="312">
        <v>0</v>
      </c>
      <c r="P74" s="313">
        <f>+Q74+S74</f>
        <v>18.5</v>
      </c>
      <c r="Q74" s="314">
        <v>18.5</v>
      </c>
      <c r="R74" s="315">
        <v>0</v>
      </c>
      <c r="S74" s="316">
        <v>0</v>
      </c>
      <c r="T74" s="309">
        <f>+U74+W74</f>
        <v>18.5</v>
      </c>
      <c r="U74" s="310">
        <v>18.5</v>
      </c>
      <c r="V74" s="311">
        <v>0</v>
      </c>
      <c r="W74" s="312">
        <v>0</v>
      </c>
      <c r="X74" s="309">
        <f>+Y74+AA74</f>
        <v>18.5</v>
      </c>
      <c r="Y74" s="317">
        <v>18.5</v>
      </c>
      <c r="Z74" s="317">
        <v>0</v>
      </c>
      <c r="AA74" s="316">
        <v>0</v>
      </c>
    </row>
    <row r="75" spans="1:27" ht="15.75" customHeight="1" thickBot="1" x14ac:dyDescent="0.25">
      <c r="A75" s="337"/>
      <c r="B75" s="340"/>
      <c r="C75" s="343"/>
      <c r="D75" s="543"/>
      <c r="E75" s="528"/>
      <c r="F75" s="540"/>
      <c r="G75" s="548"/>
      <c r="H75" s="551"/>
      <c r="I75" s="365"/>
      <c r="J75" s="365"/>
      <c r="K75" s="318"/>
      <c r="L75" s="319">
        <f>+M75+O75</f>
        <v>0</v>
      </c>
      <c r="M75" s="320">
        <v>0</v>
      </c>
      <c r="N75" s="321">
        <v>0</v>
      </c>
      <c r="O75" s="322">
        <v>0</v>
      </c>
      <c r="P75" s="323">
        <f>+Q75+S75</f>
        <v>0</v>
      </c>
      <c r="Q75" s="324">
        <v>0</v>
      </c>
      <c r="R75" s="321">
        <v>0</v>
      </c>
      <c r="S75" s="322">
        <v>0</v>
      </c>
      <c r="T75" s="319">
        <f>+U75+W75</f>
        <v>0</v>
      </c>
      <c r="U75" s="320">
        <v>0</v>
      </c>
      <c r="V75" s="321">
        <v>0</v>
      </c>
      <c r="W75" s="322">
        <v>0</v>
      </c>
      <c r="X75" s="319">
        <f>+Y75+AA75</f>
        <v>0</v>
      </c>
      <c r="Y75" s="320">
        <v>0</v>
      </c>
      <c r="Z75" s="321">
        <v>0</v>
      </c>
      <c r="AA75" s="322">
        <v>0</v>
      </c>
    </row>
    <row r="76" spans="1:27" ht="24" customHeight="1" thickBot="1" x14ac:dyDescent="0.25">
      <c r="A76" s="338"/>
      <c r="B76" s="341"/>
      <c r="C76" s="344"/>
      <c r="D76" s="544"/>
      <c r="E76" s="546"/>
      <c r="F76" s="541"/>
      <c r="G76" s="549"/>
      <c r="H76" s="552"/>
      <c r="I76" s="366"/>
      <c r="J76" s="366"/>
      <c r="K76" s="325" t="s">
        <v>10</v>
      </c>
      <c r="L76" s="326">
        <f t="shared" ref="L76:Q76" si="19">SUM(L74:L75)</f>
        <v>0</v>
      </c>
      <c r="M76" s="327">
        <f t="shared" si="19"/>
        <v>0</v>
      </c>
      <c r="N76" s="328">
        <f t="shared" si="19"/>
        <v>0</v>
      </c>
      <c r="O76" s="329">
        <f t="shared" si="19"/>
        <v>0</v>
      </c>
      <c r="P76" s="326">
        <f t="shared" si="19"/>
        <v>18.5</v>
      </c>
      <c r="Q76" s="327">
        <f t="shared" si="19"/>
        <v>18.5</v>
      </c>
      <c r="R76" s="328">
        <f t="shared" ref="R76:AA76" si="20">SUM(R74:R75)</f>
        <v>0</v>
      </c>
      <c r="S76" s="330">
        <f t="shared" si="20"/>
        <v>0</v>
      </c>
      <c r="T76" s="326">
        <f t="shared" si="20"/>
        <v>18.5</v>
      </c>
      <c r="U76" s="328">
        <f t="shared" si="20"/>
        <v>18.5</v>
      </c>
      <c r="V76" s="328">
        <f t="shared" si="20"/>
        <v>0</v>
      </c>
      <c r="W76" s="331">
        <f t="shared" si="20"/>
        <v>0</v>
      </c>
      <c r="X76" s="326">
        <f t="shared" si="20"/>
        <v>18.5</v>
      </c>
      <c r="Y76" s="328">
        <f t="shared" si="20"/>
        <v>18.5</v>
      </c>
      <c r="Z76" s="328">
        <f t="shared" si="20"/>
        <v>0</v>
      </c>
      <c r="AA76" s="331">
        <f t="shared" si="20"/>
        <v>0</v>
      </c>
    </row>
    <row r="77" spans="1:27" ht="20.25" customHeight="1" thickBot="1" x14ac:dyDescent="0.25">
      <c r="A77" s="164" t="s">
        <v>35</v>
      </c>
      <c r="B77" s="173" t="s">
        <v>12</v>
      </c>
      <c r="C77" s="96" t="s">
        <v>35</v>
      </c>
      <c r="D77" s="437" t="s">
        <v>120</v>
      </c>
      <c r="E77" s="437"/>
      <c r="F77" s="437"/>
      <c r="G77" s="437"/>
      <c r="H77" s="437"/>
      <c r="I77" s="437"/>
      <c r="J77" s="437"/>
      <c r="K77" s="437"/>
      <c r="L77" s="74">
        <f>SUM(L67+L70+L76+L73)</f>
        <v>1699.8</v>
      </c>
      <c r="M77" s="75">
        <f t="shared" ref="M77:AA77" si="21">SUM(M67+M70+M76+M73)</f>
        <v>1349.3</v>
      </c>
      <c r="N77" s="75">
        <f t="shared" si="21"/>
        <v>114.69999999999999</v>
      </c>
      <c r="O77" s="76">
        <f t="shared" si="21"/>
        <v>350.5</v>
      </c>
      <c r="P77" s="74">
        <f t="shared" si="21"/>
        <v>1991</v>
      </c>
      <c r="Q77" s="75">
        <f t="shared" si="21"/>
        <v>1791</v>
      </c>
      <c r="R77" s="75">
        <f t="shared" si="21"/>
        <v>158.6</v>
      </c>
      <c r="S77" s="76">
        <f t="shared" si="21"/>
        <v>200</v>
      </c>
      <c r="T77" s="74">
        <f t="shared" si="21"/>
        <v>1810.4</v>
      </c>
      <c r="U77" s="75">
        <f t="shared" si="21"/>
        <v>1610.4</v>
      </c>
      <c r="V77" s="75">
        <f t="shared" si="21"/>
        <v>158.6</v>
      </c>
      <c r="W77" s="76">
        <f t="shared" si="21"/>
        <v>200</v>
      </c>
      <c r="X77" s="74">
        <f t="shared" si="21"/>
        <v>1815.4</v>
      </c>
      <c r="Y77" s="75">
        <f t="shared" si="21"/>
        <v>1615.4</v>
      </c>
      <c r="Z77" s="75">
        <f t="shared" si="21"/>
        <v>158.6</v>
      </c>
      <c r="AA77" s="76">
        <f t="shared" si="21"/>
        <v>200</v>
      </c>
    </row>
    <row r="78" spans="1:27" ht="21" customHeight="1" thickBot="1" x14ac:dyDescent="0.25">
      <c r="A78" s="165" t="s">
        <v>35</v>
      </c>
      <c r="B78" s="172" t="s">
        <v>12</v>
      </c>
      <c r="C78" s="438" t="s">
        <v>121</v>
      </c>
      <c r="D78" s="438"/>
      <c r="E78" s="438"/>
      <c r="F78" s="438"/>
      <c r="G78" s="438"/>
      <c r="H78" s="438"/>
      <c r="I78" s="438"/>
      <c r="J78" s="438"/>
      <c r="K78" s="439"/>
      <c r="L78" s="157">
        <f t="shared" ref="L78:AA78" si="22">SUM(L19,L25,L39,L50,L58,L63,L77)</f>
        <v>5537.2</v>
      </c>
      <c r="M78" s="158">
        <f t="shared" si="22"/>
        <v>5186.7</v>
      </c>
      <c r="N78" s="158">
        <f t="shared" si="22"/>
        <v>1023.7</v>
      </c>
      <c r="O78" s="159">
        <f t="shared" si="22"/>
        <v>350.5</v>
      </c>
      <c r="P78" s="157">
        <f t="shared" si="22"/>
        <v>6729</v>
      </c>
      <c r="Q78" s="160">
        <f t="shared" si="22"/>
        <v>6529</v>
      </c>
      <c r="R78" s="158">
        <f t="shared" si="22"/>
        <v>1259.0999999999999</v>
      </c>
      <c r="S78" s="159">
        <f t="shared" si="22"/>
        <v>200</v>
      </c>
      <c r="T78" s="157">
        <f t="shared" si="22"/>
        <v>6949.2000000000007</v>
      </c>
      <c r="U78" s="160">
        <f t="shared" si="22"/>
        <v>6749.2000000000007</v>
      </c>
      <c r="V78" s="158">
        <f t="shared" si="22"/>
        <v>1259.0999999999999</v>
      </c>
      <c r="W78" s="159">
        <f t="shared" si="22"/>
        <v>200</v>
      </c>
      <c r="X78" s="161">
        <f t="shared" si="22"/>
        <v>7369</v>
      </c>
      <c r="Y78" s="160">
        <f t="shared" si="22"/>
        <v>7169</v>
      </c>
      <c r="Z78" s="158">
        <f t="shared" si="22"/>
        <v>1259.0999999999999</v>
      </c>
      <c r="AA78" s="159">
        <f t="shared" si="22"/>
        <v>200</v>
      </c>
    </row>
    <row r="79" spans="1:27" ht="21.75" customHeight="1" thickBot="1" x14ac:dyDescent="0.25">
      <c r="A79" s="532" t="s">
        <v>156</v>
      </c>
      <c r="B79" s="533"/>
      <c r="C79" s="533"/>
      <c r="D79" s="533"/>
      <c r="E79" s="533"/>
      <c r="F79" s="533"/>
      <c r="G79" s="533"/>
      <c r="H79" s="533"/>
      <c r="I79" s="533"/>
      <c r="J79" s="533"/>
      <c r="K79" s="534"/>
      <c r="L79" s="167">
        <f t="shared" ref="L79:AA79" si="23">SUM(L77,L63,L58,L50,L39,L25,L19)</f>
        <v>5537.2</v>
      </c>
      <c r="M79" s="168">
        <f t="shared" si="23"/>
        <v>5186.7</v>
      </c>
      <c r="N79" s="168">
        <f t="shared" si="23"/>
        <v>1023.7</v>
      </c>
      <c r="O79" s="169">
        <f t="shared" si="23"/>
        <v>350.5</v>
      </c>
      <c r="P79" s="170">
        <f t="shared" si="23"/>
        <v>6729</v>
      </c>
      <c r="Q79" s="171">
        <f t="shared" si="23"/>
        <v>6529</v>
      </c>
      <c r="R79" s="171">
        <f t="shared" si="23"/>
        <v>1259.0999999999999</v>
      </c>
      <c r="S79" s="169">
        <f t="shared" si="23"/>
        <v>200</v>
      </c>
      <c r="T79" s="170">
        <f t="shared" si="23"/>
        <v>6949.2</v>
      </c>
      <c r="U79" s="171">
        <f t="shared" si="23"/>
        <v>6749.2</v>
      </c>
      <c r="V79" s="171">
        <f t="shared" si="23"/>
        <v>1259.0999999999999</v>
      </c>
      <c r="W79" s="169">
        <f t="shared" si="23"/>
        <v>200</v>
      </c>
      <c r="X79" s="170">
        <f t="shared" si="23"/>
        <v>7369</v>
      </c>
      <c r="Y79" s="171">
        <f t="shared" si="23"/>
        <v>7169</v>
      </c>
      <c r="Z79" s="171">
        <f t="shared" si="23"/>
        <v>1259.0999999999999</v>
      </c>
      <c r="AA79" s="169">
        <f t="shared" si="23"/>
        <v>200</v>
      </c>
    </row>
    <row r="80" spans="1:27" ht="17.25" customHeight="1" x14ac:dyDescent="0.2">
      <c r="A80" s="363" t="s">
        <v>125</v>
      </c>
      <c r="B80" s="363"/>
      <c r="C80" s="363"/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</row>
    <row r="81" spans="9:27" x14ac:dyDescent="0.2">
      <c r="I81" s="14"/>
      <c r="J81" s="14"/>
      <c r="K81" s="1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9:27" x14ac:dyDescent="0.2">
      <c r="I82" s="14"/>
      <c r="J82" s="14"/>
      <c r="K82" s="1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9:27" x14ac:dyDescent="0.2">
      <c r="I83" s="14"/>
      <c r="J83" s="14"/>
      <c r="K83" s="1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9:27" x14ac:dyDescent="0.2">
      <c r="I84" s="14"/>
      <c r="J84" s="14"/>
      <c r="K84" s="1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9:27" x14ac:dyDescent="0.2">
      <c r="I85" s="14"/>
      <c r="J85" s="14"/>
      <c r="K85" s="1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9:27" x14ac:dyDescent="0.2">
      <c r="I86" s="14"/>
      <c r="J86" s="14"/>
      <c r="K86" s="1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9:27" x14ac:dyDescent="0.2"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</sheetData>
  <mergeCells count="210">
    <mergeCell ref="AI50:AI52"/>
    <mergeCell ref="G52:G54"/>
    <mergeCell ref="H52:H54"/>
    <mergeCell ref="I52:I54"/>
    <mergeCell ref="D51:AA51"/>
    <mergeCell ref="AB50:AB52"/>
    <mergeCell ref="AF50:AF52"/>
    <mergeCell ref="AH50:AH52"/>
    <mergeCell ref="A79:K79"/>
    <mergeCell ref="D64:AA64"/>
    <mergeCell ref="D59:AA59"/>
    <mergeCell ref="H65:H67"/>
    <mergeCell ref="I74:I76"/>
    <mergeCell ref="F74:F76"/>
    <mergeCell ref="D74:D76"/>
    <mergeCell ref="F68:F70"/>
    <mergeCell ref="A74:A76"/>
    <mergeCell ref="E74:E76"/>
    <mergeCell ref="G74:G76"/>
    <mergeCell ref="H74:H76"/>
    <mergeCell ref="G68:G70"/>
    <mergeCell ref="G65:G67"/>
    <mergeCell ref="B65:B67"/>
    <mergeCell ref="C65:C67"/>
    <mergeCell ref="D65:D67"/>
    <mergeCell ref="I65:I67"/>
    <mergeCell ref="F65:F67"/>
    <mergeCell ref="C74:C76"/>
    <mergeCell ref="B74:B76"/>
    <mergeCell ref="E68:E70"/>
    <mergeCell ref="A65:A67"/>
    <mergeCell ref="A68:A70"/>
    <mergeCell ref="E65:E67"/>
    <mergeCell ref="B68:B70"/>
    <mergeCell ref="C68:C70"/>
    <mergeCell ref="D68:D70"/>
    <mergeCell ref="A60:A62"/>
    <mergeCell ref="B52:B54"/>
    <mergeCell ref="C52:C54"/>
    <mergeCell ref="D52:D54"/>
    <mergeCell ref="F52:F54"/>
    <mergeCell ref="F55:F57"/>
    <mergeCell ref="D55:D57"/>
    <mergeCell ref="I55:I57"/>
    <mergeCell ref="H55:H57"/>
    <mergeCell ref="C55:C57"/>
    <mergeCell ref="B55:B57"/>
    <mergeCell ref="A52:A54"/>
    <mergeCell ref="E52:E54"/>
    <mergeCell ref="A55:A57"/>
    <mergeCell ref="E55:E57"/>
    <mergeCell ref="G55:G57"/>
    <mergeCell ref="B60:B62"/>
    <mergeCell ref="E60:E62"/>
    <mergeCell ref="G60:G62"/>
    <mergeCell ref="H60:H62"/>
    <mergeCell ref="I60:I62"/>
    <mergeCell ref="C60:C62"/>
    <mergeCell ref="A47:A49"/>
    <mergeCell ref="E47:E49"/>
    <mergeCell ref="F35:F38"/>
    <mergeCell ref="G47:G49"/>
    <mergeCell ref="E44:E46"/>
    <mergeCell ref="F41:F43"/>
    <mergeCell ref="G44:G46"/>
    <mergeCell ref="B47:B49"/>
    <mergeCell ref="A27:A30"/>
    <mergeCell ref="F27:F30"/>
    <mergeCell ref="A31:A34"/>
    <mergeCell ref="A35:A38"/>
    <mergeCell ref="C35:C38"/>
    <mergeCell ref="B35:B38"/>
    <mergeCell ref="C31:C34"/>
    <mergeCell ref="C47:C49"/>
    <mergeCell ref="D47:D49"/>
    <mergeCell ref="F47:F49"/>
    <mergeCell ref="D27:D30"/>
    <mergeCell ref="B27:B30"/>
    <mergeCell ref="A44:A46"/>
    <mergeCell ref="D44:D46"/>
    <mergeCell ref="C44:C46"/>
    <mergeCell ref="B44:B46"/>
    <mergeCell ref="I44:I46"/>
    <mergeCell ref="I10:I12"/>
    <mergeCell ref="I17:I18"/>
    <mergeCell ref="I21:I24"/>
    <mergeCell ref="E21:E24"/>
    <mergeCell ref="G21:G24"/>
    <mergeCell ref="H21:H24"/>
    <mergeCell ref="E10:E12"/>
    <mergeCell ref="F44:F46"/>
    <mergeCell ref="H35:H38"/>
    <mergeCell ref="E35:E38"/>
    <mergeCell ref="E31:E34"/>
    <mergeCell ref="D26:AA26"/>
    <mergeCell ref="D20:AA20"/>
    <mergeCell ref="F17:F18"/>
    <mergeCell ref="H17:H18"/>
    <mergeCell ref="G17:G18"/>
    <mergeCell ref="D41:D43"/>
    <mergeCell ref="D40:AA40"/>
    <mergeCell ref="K10:K12"/>
    <mergeCell ref="L10:O10"/>
    <mergeCell ref="G10:G12"/>
    <mergeCell ref="AA11:AA12"/>
    <mergeCell ref="A9:AA9"/>
    <mergeCell ref="W11:W12"/>
    <mergeCell ref="D10:D12"/>
    <mergeCell ref="C10:C12"/>
    <mergeCell ref="X10:AA10"/>
    <mergeCell ref="Y11:Z11"/>
    <mergeCell ref="S11:S12"/>
    <mergeCell ref="T11:T12"/>
    <mergeCell ref="I41:I43"/>
    <mergeCell ref="D77:K77"/>
    <mergeCell ref="C78:K78"/>
    <mergeCell ref="D63:K63"/>
    <mergeCell ref="H31:H34"/>
    <mergeCell ref="Q11:R11"/>
    <mergeCell ref="A14:AA14"/>
    <mergeCell ref="C15:AA15"/>
    <mergeCell ref="F21:F24"/>
    <mergeCell ref="E17:E18"/>
    <mergeCell ref="M11:N11"/>
    <mergeCell ref="O11:O12"/>
    <mergeCell ref="A17:A18"/>
    <mergeCell ref="C17:C18"/>
    <mergeCell ref="D17:D18"/>
    <mergeCell ref="H10:H12"/>
    <mergeCell ref="A21:A24"/>
    <mergeCell ref="A10:A12"/>
    <mergeCell ref="A41:A43"/>
    <mergeCell ref="B41:B43"/>
    <mergeCell ref="C41:C43"/>
    <mergeCell ref="B31:B34"/>
    <mergeCell ref="I31:I34"/>
    <mergeCell ref="E39:K39"/>
    <mergeCell ref="I35:I38"/>
    <mergeCell ref="U1:AA1"/>
    <mergeCell ref="U2:AA2"/>
    <mergeCell ref="U3:AA3"/>
    <mergeCell ref="J10:J12"/>
    <mergeCell ref="J17:J18"/>
    <mergeCell ref="J21:J24"/>
    <mergeCell ref="J27:J30"/>
    <mergeCell ref="J31:J34"/>
    <mergeCell ref="D16:AA16"/>
    <mergeCell ref="D19:K19"/>
    <mergeCell ref="D25:K25"/>
    <mergeCell ref="L11:L12"/>
    <mergeCell ref="A13:AA13"/>
    <mergeCell ref="C27:C30"/>
    <mergeCell ref="A6:AA6"/>
    <mergeCell ref="A8:AA8"/>
    <mergeCell ref="B10:B12"/>
    <mergeCell ref="U11:V11"/>
    <mergeCell ref="F10:F12"/>
    <mergeCell ref="P10:S10"/>
    <mergeCell ref="P11:P12"/>
    <mergeCell ref="X11:X12"/>
    <mergeCell ref="T10:W10"/>
    <mergeCell ref="B17:B18"/>
    <mergeCell ref="A80:AA80"/>
    <mergeCell ref="J74:J76"/>
    <mergeCell ref="J35:J38"/>
    <mergeCell ref="J41:J43"/>
    <mergeCell ref="J44:J46"/>
    <mergeCell ref="J47:J49"/>
    <mergeCell ref="J52:J54"/>
    <mergeCell ref="J55:J57"/>
    <mergeCell ref="J60:J62"/>
    <mergeCell ref="J65:J67"/>
    <mergeCell ref="J68:J70"/>
    <mergeCell ref="D50:K50"/>
    <mergeCell ref="D58:K58"/>
    <mergeCell ref="F60:F62"/>
    <mergeCell ref="D60:D62"/>
    <mergeCell ref="H47:H49"/>
    <mergeCell ref="I68:I70"/>
    <mergeCell ref="H68:H70"/>
    <mergeCell ref="I47:I49"/>
    <mergeCell ref="E41:E43"/>
    <mergeCell ref="G41:G43"/>
    <mergeCell ref="H41:H43"/>
    <mergeCell ref="H44:H46"/>
    <mergeCell ref="D35:D38"/>
    <mergeCell ref="U4:AA4"/>
    <mergeCell ref="U5:AA5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21:B24"/>
    <mergeCell ref="C21:C24"/>
    <mergeCell ref="D21:D24"/>
    <mergeCell ref="D31:D34"/>
    <mergeCell ref="F31:F34"/>
    <mergeCell ref="G31:G34"/>
    <mergeCell ref="I27:I30"/>
    <mergeCell ref="G27:G30"/>
    <mergeCell ref="H27:H30"/>
    <mergeCell ref="E27:E30"/>
    <mergeCell ref="G35:G38"/>
    <mergeCell ref="A7:AA7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scale="70" fitToHeight="0" orientation="landscape" r:id="rId1"/>
  <headerFooter alignWithMargins="0"/>
  <rowBreaks count="2" manualBreakCount="2">
    <brk id="34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A2" sqref="A2:U2"/>
    </sheetView>
  </sheetViews>
  <sheetFormatPr defaultRowHeight="12.75" x14ac:dyDescent="0.2"/>
  <cols>
    <col min="1" max="1" width="3.28515625" style="14" customWidth="1"/>
    <col min="2" max="2" width="2.85546875" style="14" customWidth="1"/>
    <col min="3" max="3" width="10.85546875" style="14" customWidth="1"/>
    <col min="4" max="4" width="13.28515625" style="14" customWidth="1"/>
    <col min="5" max="5" width="5.5703125" style="14" customWidth="1"/>
    <col min="6" max="6" width="7.28515625" style="14" customWidth="1"/>
    <col min="7" max="7" width="7.42578125" style="14" customWidth="1"/>
    <col min="8" max="9" width="6.5703125" style="14" customWidth="1"/>
    <col min="10" max="10" width="7.28515625" style="14" customWidth="1"/>
    <col min="11" max="11" width="7.42578125" style="14" customWidth="1"/>
    <col min="12" max="12" width="6.7109375" style="14" customWidth="1"/>
    <col min="13" max="13" width="7.140625" style="14" customWidth="1"/>
    <col min="14" max="14" width="6.42578125" style="14" customWidth="1"/>
    <col min="15" max="15" width="7" style="14" customWidth="1"/>
    <col min="16" max="16" width="6.5703125" style="14" customWidth="1"/>
    <col min="17" max="17" width="6.7109375" style="14" customWidth="1"/>
    <col min="18" max="18" width="7.140625" style="14" customWidth="1"/>
    <col min="19" max="19" width="7.42578125" style="14" customWidth="1"/>
    <col min="20" max="20" width="7.28515625" style="14" customWidth="1"/>
    <col min="21" max="21" width="6.85546875" style="14" customWidth="1"/>
    <col min="22" max="16384" width="9.140625" style="14"/>
  </cols>
  <sheetData>
    <row r="1" spans="1:21" ht="12.75" customHeight="1" x14ac:dyDescent="0.2">
      <c r="A1" s="56" t="s">
        <v>124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3.5" thickBot="1" x14ac:dyDescent="0.25">
      <c r="A2" s="575" t="s">
        <v>85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</row>
    <row r="3" spans="1:21" ht="21.75" customHeight="1" x14ac:dyDescent="0.2">
      <c r="A3" s="568" t="s">
        <v>62</v>
      </c>
      <c r="B3" s="562" t="s">
        <v>63</v>
      </c>
      <c r="C3" s="562" t="s">
        <v>64</v>
      </c>
      <c r="D3" s="562" t="s">
        <v>6</v>
      </c>
      <c r="E3" s="565" t="s">
        <v>7</v>
      </c>
      <c r="F3" s="576" t="s">
        <v>115</v>
      </c>
      <c r="G3" s="577"/>
      <c r="H3" s="577"/>
      <c r="I3" s="578"/>
      <c r="J3" s="576" t="s">
        <v>116</v>
      </c>
      <c r="K3" s="577"/>
      <c r="L3" s="577"/>
      <c r="M3" s="578"/>
      <c r="N3" s="579" t="s">
        <v>117</v>
      </c>
      <c r="O3" s="580"/>
      <c r="P3" s="580"/>
      <c r="Q3" s="581"/>
      <c r="R3" s="579" t="s">
        <v>118</v>
      </c>
      <c r="S3" s="580"/>
      <c r="T3" s="580"/>
      <c r="U3" s="581"/>
    </row>
    <row r="4" spans="1:21" x14ac:dyDescent="0.2">
      <c r="A4" s="569"/>
      <c r="B4" s="563"/>
      <c r="C4" s="563"/>
      <c r="D4" s="563"/>
      <c r="E4" s="566"/>
      <c r="F4" s="582" t="s">
        <v>10</v>
      </c>
      <c r="G4" s="573" t="s">
        <v>11</v>
      </c>
      <c r="H4" s="574"/>
      <c r="I4" s="557" t="s">
        <v>80</v>
      </c>
      <c r="J4" s="571" t="s">
        <v>10</v>
      </c>
      <c r="K4" s="573" t="s">
        <v>11</v>
      </c>
      <c r="L4" s="574"/>
      <c r="M4" s="557" t="s">
        <v>80</v>
      </c>
      <c r="N4" s="571" t="s">
        <v>10</v>
      </c>
      <c r="O4" s="573" t="s">
        <v>11</v>
      </c>
      <c r="P4" s="574"/>
      <c r="Q4" s="557" t="s">
        <v>80</v>
      </c>
      <c r="R4" s="571" t="s">
        <v>10</v>
      </c>
      <c r="S4" s="573" t="s">
        <v>11</v>
      </c>
      <c r="T4" s="574"/>
      <c r="U4" s="557" t="s">
        <v>80</v>
      </c>
    </row>
    <row r="5" spans="1:21" ht="117.75" customHeight="1" thickBot="1" x14ac:dyDescent="0.25">
      <c r="A5" s="570"/>
      <c r="B5" s="564"/>
      <c r="C5" s="564"/>
      <c r="D5" s="564"/>
      <c r="E5" s="567"/>
      <c r="F5" s="570"/>
      <c r="G5" s="86" t="s">
        <v>10</v>
      </c>
      <c r="H5" s="87" t="s">
        <v>65</v>
      </c>
      <c r="I5" s="558"/>
      <c r="J5" s="572"/>
      <c r="K5" s="86" t="s">
        <v>10</v>
      </c>
      <c r="L5" s="87" t="s">
        <v>65</v>
      </c>
      <c r="M5" s="558"/>
      <c r="N5" s="572"/>
      <c r="O5" s="86" t="s">
        <v>10</v>
      </c>
      <c r="P5" s="87" t="s">
        <v>65</v>
      </c>
      <c r="Q5" s="558"/>
      <c r="R5" s="572"/>
      <c r="S5" s="86" t="s">
        <v>10</v>
      </c>
      <c r="T5" s="87" t="s">
        <v>65</v>
      </c>
      <c r="U5" s="558"/>
    </row>
    <row r="6" spans="1:21" ht="179.25" customHeight="1" thickBot="1" x14ac:dyDescent="0.25">
      <c r="A6" s="57">
        <v>7</v>
      </c>
      <c r="B6" s="58">
        <v>7</v>
      </c>
      <c r="C6" s="59" t="s">
        <v>78</v>
      </c>
      <c r="D6" s="60" t="s">
        <v>105</v>
      </c>
      <c r="E6" s="88">
        <v>188723322</v>
      </c>
      <c r="F6" s="61">
        <f>'07 Programa'!L79</f>
        <v>5537.2</v>
      </c>
      <c r="G6" s="62">
        <f>'07 Programa'!M79</f>
        <v>5186.7</v>
      </c>
      <c r="H6" s="62">
        <f>'07 Programa'!N79</f>
        <v>1023.7</v>
      </c>
      <c r="I6" s="63">
        <f>'07 Programa'!O79</f>
        <v>350.5</v>
      </c>
      <c r="J6" s="61">
        <f>'07 Programa'!P79</f>
        <v>6729</v>
      </c>
      <c r="K6" s="62">
        <f>'07 Programa'!Q79</f>
        <v>6529</v>
      </c>
      <c r="L6" s="62">
        <f>'07 Programa'!R79</f>
        <v>1259.0999999999999</v>
      </c>
      <c r="M6" s="63">
        <f>'07 Programa'!S79</f>
        <v>200</v>
      </c>
      <c r="N6" s="61">
        <f>'07 Programa'!T79</f>
        <v>6949.2</v>
      </c>
      <c r="O6" s="62">
        <f>'07 Programa'!U79</f>
        <v>6749.2</v>
      </c>
      <c r="P6" s="62">
        <f>'07 Programa'!V79</f>
        <v>1259.0999999999999</v>
      </c>
      <c r="Q6" s="63">
        <f>'07 Programa'!W79</f>
        <v>200</v>
      </c>
      <c r="R6" s="89">
        <f>'07 Programa'!X79</f>
        <v>7369</v>
      </c>
      <c r="S6" s="90">
        <f>'07 Programa'!Y79</f>
        <v>7169</v>
      </c>
      <c r="T6" s="62">
        <f>'07 Programa'!Z79</f>
        <v>1259.0999999999999</v>
      </c>
      <c r="U6" s="63">
        <f>'07 Programa'!AA79</f>
        <v>200</v>
      </c>
    </row>
    <row r="7" spans="1:21" ht="19.5" customHeight="1" thickBot="1" x14ac:dyDescent="0.25">
      <c r="A7" s="559" t="s">
        <v>122</v>
      </c>
      <c r="B7" s="560"/>
      <c r="C7" s="560"/>
      <c r="D7" s="560"/>
      <c r="E7" s="561"/>
      <c r="F7" s="20">
        <f t="shared" ref="F7:U7" si="0">SUM(F6)</f>
        <v>5537.2</v>
      </c>
      <c r="G7" s="6">
        <f t="shared" si="0"/>
        <v>5186.7</v>
      </c>
      <c r="H7" s="6">
        <f t="shared" si="0"/>
        <v>1023.7</v>
      </c>
      <c r="I7" s="91">
        <f t="shared" si="0"/>
        <v>350.5</v>
      </c>
      <c r="J7" s="20">
        <f t="shared" si="0"/>
        <v>6729</v>
      </c>
      <c r="K7" s="6">
        <f t="shared" si="0"/>
        <v>6529</v>
      </c>
      <c r="L7" s="6">
        <f t="shared" si="0"/>
        <v>1259.0999999999999</v>
      </c>
      <c r="M7" s="91">
        <f t="shared" si="0"/>
        <v>200</v>
      </c>
      <c r="N7" s="20">
        <f t="shared" si="0"/>
        <v>6949.2</v>
      </c>
      <c r="O7" s="5">
        <f>O6</f>
        <v>6749.2</v>
      </c>
      <c r="P7" s="5">
        <f t="shared" si="0"/>
        <v>1259.0999999999999</v>
      </c>
      <c r="Q7" s="21">
        <f t="shared" si="0"/>
        <v>200</v>
      </c>
      <c r="R7" s="20">
        <f t="shared" si="0"/>
        <v>7369</v>
      </c>
      <c r="S7" s="5">
        <f t="shared" si="0"/>
        <v>7169</v>
      </c>
      <c r="T7" s="5">
        <f t="shared" si="0"/>
        <v>1259.0999999999999</v>
      </c>
      <c r="U7" s="21">
        <f t="shared" si="0"/>
        <v>200</v>
      </c>
    </row>
  </sheetData>
  <mergeCells count="23">
    <mergeCell ref="J4:J5"/>
    <mergeCell ref="K4:L4"/>
    <mergeCell ref="A2:U2"/>
    <mergeCell ref="F3:I3"/>
    <mergeCell ref="J3:M3"/>
    <mergeCell ref="N3:Q3"/>
    <mergeCell ref="R3:U3"/>
    <mergeCell ref="U4:U5"/>
    <mergeCell ref="F4:F5"/>
    <mergeCell ref="M4:M5"/>
    <mergeCell ref="N4:N5"/>
    <mergeCell ref="R4:R5"/>
    <mergeCell ref="S4:T4"/>
    <mergeCell ref="O4:P4"/>
    <mergeCell ref="Q4:Q5"/>
    <mergeCell ref="G4:H4"/>
    <mergeCell ref="I4:I5"/>
    <mergeCell ref="A7:E7"/>
    <mergeCell ref="B3:B5"/>
    <mergeCell ref="C3:C5"/>
    <mergeCell ref="D3:D5"/>
    <mergeCell ref="E3:E5"/>
    <mergeCell ref="A3:A5"/>
  </mergeCells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workbookViewId="0">
      <selection activeCell="B31" sqref="B31"/>
    </sheetView>
  </sheetViews>
  <sheetFormatPr defaultRowHeight="12.75" x14ac:dyDescent="0.2"/>
  <cols>
    <col min="1" max="1" width="66.85546875" style="14" customWidth="1"/>
    <col min="2" max="2" width="19.140625" style="14" customWidth="1"/>
    <col min="3" max="3" width="17.5703125" style="14" customWidth="1"/>
    <col min="4" max="4" width="19" style="14" customWidth="1"/>
    <col min="5" max="5" width="18.5703125" style="14" customWidth="1"/>
    <col min="6" max="16384" width="9.140625" style="14"/>
  </cols>
  <sheetData>
    <row r="1" spans="1:5" ht="18" customHeight="1" thickBot="1" x14ac:dyDescent="0.25">
      <c r="A1" s="15" t="s">
        <v>137</v>
      </c>
      <c r="E1" s="239" t="s">
        <v>85</v>
      </c>
    </row>
    <row r="2" spans="1:5" ht="25.5" customHeight="1" thickBot="1" x14ac:dyDescent="0.25">
      <c r="A2" s="237" t="s">
        <v>26</v>
      </c>
      <c r="B2" s="184" t="s">
        <v>115</v>
      </c>
      <c r="C2" s="184" t="s">
        <v>116</v>
      </c>
      <c r="D2" s="184" t="s">
        <v>117</v>
      </c>
      <c r="E2" s="188" t="s">
        <v>118</v>
      </c>
    </row>
    <row r="3" spans="1:5" x14ac:dyDescent="0.2">
      <c r="A3" s="236" t="s">
        <v>82</v>
      </c>
      <c r="B3" s="185">
        <f>'07 Programa'!L17+'07 Programa'!L22+'07 Programa'!L28+'07 Programa'!L32+'07 Programa'!L36+'07 Programa'!L41+'07 Programa'!L44+'07 Programa'!L47+'07 Programa'!L52+'07 Programa'!L55+'07 Programa'!L65+'07 Programa'!L68+'07 Programa'!L74+'07 Programa'!L71</f>
        <v>5286.1</v>
      </c>
      <c r="C3" s="185">
        <f>'07 Programa'!P74+'07 Programa'!P68+'07 Programa'!P65+'07 Programa'!P55+'07 Programa'!P52+'07 Programa'!P47+'07 Programa'!P44+'07 Programa'!P41+'07 Programa'!P36+'07 Programa'!P32+'07 Programa'!P28+'07 Programa'!P22+'07 Programa'!P17+'07 Programa'!P71</f>
        <v>6487.7999999999993</v>
      </c>
      <c r="D3" s="185">
        <f>'07 Programa'!T74+'07 Programa'!T68+'07 Programa'!T65+'07 Programa'!T55+'07 Programa'!T52+'07 Programa'!T47+'07 Programa'!T44+'07 Programa'!T41+'07 Programa'!T36+'07 Programa'!T32+'07 Programa'!T28+'07 Programa'!T22+'07 Programa'!T17+'07 Programa'!T71</f>
        <v>6706.3</v>
      </c>
      <c r="E3" s="189">
        <f>'07 Programa'!X74+'07 Programa'!X68+'07 Programa'!X65+'07 Programa'!X55+'07 Programa'!X52+'07 Programa'!X47+'07 Programa'!X44+'07 Programa'!X41+'07 Programa'!X36+'07 Programa'!X32+'07 Programa'!X28+'07 Programa'!X22+'07 Programa'!X17+'07 Programa'!X71</f>
        <v>7125.1</v>
      </c>
    </row>
    <row r="4" spans="1:5" x14ac:dyDescent="0.2">
      <c r="A4" s="235" t="s">
        <v>88</v>
      </c>
      <c r="B4" s="182">
        <f>'07 Programa'!L60+'07 Programa'!L42+'07 Programa'!L69</f>
        <v>183.2</v>
      </c>
      <c r="C4" s="182">
        <f>'07 Programa'!P21+'07 Programa'!P31+'07 Programa'!P35+'07 Programa'!P42+'07 Programa'!P45+'07 Programa'!P48+'07 Programa'!P60+'07 Programa'!P66+'07 Programa'!P69+'07 Programa'!P75</f>
        <v>156.19999999999999</v>
      </c>
      <c r="D4" s="182">
        <f>'07 Programa'!T21+'07 Programa'!T31+'07 Programa'!T35+'07 Programa'!T42+'07 Programa'!T45+'07 Programa'!T48+'07 Programa'!T60+'07 Programa'!T66+'07 Programa'!T69+'07 Programa'!T75</f>
        <v>156.19999999999999</v>
      </c>
      <c r="E4" s="190">
        <f>'07 Programa'!X21+'07 Programa'!X31+'07 Programa'!X35+'07 Programa'!X42+'07 Programa'!X45+'07 Programa'!X48+'07 Programa'!X60+'07 Programa'!X66+'07 Programa'!X69+'07 Programa'!X75</f>
        <v>156.19999999999999</v>
      </c>
    </row>
    <row r="5" spans="1:5" x14ac:dyDescent="0.2">
      <c r="A5" s="235" t="s">
        <v>89</v>
      </c>
      <c r="B5" s="182">
        <v>0</v>
      </c>
      <c r="C5" s="182">
        <v>0</v>
      </c>
      <c r="D5" s="182">
        <v>0</v>
      </c>
      <c r="E5" s="240">
        <v>0</v>
      </c>
    </row>
    <row r="6" spans="1:5" x14ac:dyDescent="0.2">
      <c r="A6" s="235" t="s">
        <v>97</v>
      </c>
      <c r="B6" s="182">
        <f>'07 Programa'!L27+'07 Programa'!L53+'07 Programa'!L56</f>
        <v>67.900000000000006</v>
      </c>
      <c r="C6" s="182">
        <f>'07 Programa'!P56+'07 Programa'!P53+'07 Programa'!P27</f>
        <v>85</v>
      </c>
      <c r="D6" s="182">
        <f>'07 Programa'!T27+'07 Programa'!T53+'07 Programa'!T56</f>
        <v>86.7</v>
      </c>
      <c r="E6" s="190">
        <f>'07 Programa'!X56+'07 Programa'!X53+'07 Programa'!X27</f>
        <v>87.7</v>
      </c>
    </row>
    <row r="7" spans="1:5" x14ac:dyDescent="0.2">
      <c r="A7" s="235" t="s">
        <v>90</v>
      </c>
      <c r="B7" s="182">
        <v>0</v>
      </c>
      <c r="C7" s="182">
        <f>'07 Programa'!P28</f>
        <v>0</v>
      </c>
      <c r="D7" s="182">
        <v>0</v>
      </c>
      <c r="E7" s="240">
        <v>0</v>
      </c>
    </row>
    <row r="8" spans="1:5" x14ac:dyDescent="0.2">
      <c r="A8" s="235" t="s">
        <v>83</v>
      </c>
      <c r="B8" s="182">
        <v>0</v>
      </c>
      <c r="C8" s="182">
        <v>0</v>
      </c>
      <c r="D8" s="182">
        <v>0</v>
      </c>
      <c r="E8" s="240">
        <v>0</v>
      </c>
    </row>
    <row r="9" spans="1:5" ht="13.5" customHeight="1" x14ac:dyDescent="0.2">
      <c r="A9" s="238" t="s">
        <v>91</v>
      </c>
      <c r="B9" s="183">
        <v>0</v>
      </c>
      <c r="C9" s="183">
        <v>0</v>
      </c>
      <c r="D9" s="183">
        <v>0</v>
      </c>
      <c r="E9" s="241">
        <v>0</v>
      </c>
    </row>
    <row r="10" spans="1:5" x14ac:dyDescent="0.2">
      <c r="A10" s="235" t="s">
        <v>92</v>
      </c>
      <c r="B10" s="182">
        <v>0</v>
      </c>
      <c r="C10" s="182">
        <v>0</v>
      </c>
      <c r="D10" s="182">
        <v>0</v>
      </c>
      <c r="E10" s="240">
        <v>0</v>
      </c>
    </row>
    <row r="11" spans="1:5" x14ac:dyDescent="0.2">
      <c r="A11" s="235" t="s">
        <v>84</v>
      </c>
      <c r="B11" s="182">
        <v>0</v>
      </c>
      <c r="C11" s="182">
        <v>0</v>
      </c>
      <c r="D11" s="182">
        <v>0</v>
      </c>
      <c r="E11" s="240">
        <v>0</v>
      </c>
    </row>
    <row r="12" spans="1:5" x14ac:dyDescent="0.2">
      <c r="A12" s="235" t="s">
        <v>93</v>
      </c>
      <c r="B12" s="182">
        <v>0</v>
      </c>
      <c r="C12" s="182">
        <v>0</v>
      </c>
      <c r="D12" s="182">
        <v>0</v>
      </c>
      <c r="E12" s="240">
        <v>0</v>
      </c>
    </row>
    <row r="13" spans="1:5" x14ac:dyDescent="0.2">
      <c r="A13" s="235" t="s">
        <v>138</v>
      </c>
      <c r="B13" s="182">
        <v>0</v>
      </c>
      <c r="C13" s="182">
        <v>0</v>
      </c>
      <c r="D13" s="182">
        <v>0</v>
      </c>
      <c r="E13" s="240">
        <v>0</v>
      </c>
    </row>
    <row r="14" spans="1:5" x14ac:dyDescent="0.2">
      <c r="A14" s="235" t="s">
        <v>94</v>
      </c>
      <c r="B14" s="182">
        <v>0</v>
      </c>
      <c r="C14" s="182">
        <v>0</v>
      </c>
      <c r="D14" s="182">
        <v>0</v>
      </c>
      <c r="E14" s="240">
        <v>0</v>
      </c>
    </row>
    <row r="15" spans="1:5" x14ac:dyDescent="0.2">
      <c r="A15" s="235" t="s">
        <v>95</v>
      </c>
      <c r="B15" s="182">
        <f>SUM('07 Programa'!L23)</f>
        <v>0</v>
      </c>
      <c r="C15" s="182">
        <v>0</v>
      </c>
      <c r="D15" s="182">
        <v>0</v>
      </c>
      <c r="E15" s="240">
        <v>0</v>
      </c>
    </row>
    <row r="16" spans="1:5" ht="18" customHeight="1" thickBot="1" x14ac:dyDescent="0.25">
      <c r="A16" s="234" t="s">
        <v>10</v>
      </c>
      <c r="B16" s="186">
        <f>SUM(B3:B15)</f>
        <v>5537.2</v>
      </c>
      <c r="C16" s="186">
        <f>C3+C4+C5+C6+C7+C8++C9+C10+C11+C12+C15</f>
        <v>6728.9999999999991</v>
      </c>
      <c r="D16" s="186">
        <f>SUM(D3:D15)</f>
        <v>6949.2</v>
      </c>
      <c r="E16" s="191">
        <f>SUM(E3:E15)</f>
        <v>7369</v>
      </c>
    </row>
    <row r="18" spans="1:5" ht="13.5" thickBot="1" x14ac:dyDescent="0.25">
      <c r="E18" s="239" t="s">
        <v>139</v>
      </c>
    </row>
    <row r="19" spans="1:5" ht="13.5" thickBot="1" x14ac:dyDescent="0.25">
      <c r="A19" s="242" t="s">
        <v>26</v>
      </c>
      <c r="B19" s="243" t="s">
        <v>115</v>
      </c>
      <c r="C19" s="243" t="s">
        <v>116</v>
      </c>
      <c r="D19" s="243" t="s">
        <v>117</v>
      </c>
      <c r="E19" s="243" t="s">
        <v>118</v>
      </c>
    </row>
    <row r="20" spans="1:5" x14ac:dyDescent="0.2">
      <c r="A20" s="244" t="s">
        <v>140</v>
      </c>
      <c r="B20" s="245">
        <f>SUM(B21:B26)</f>
        <v>5537.2</v>
      </c>
      <c r="C20" s="245">
        <f t="shared" ref="C20:E20" si="0">SUM(C21:C26)</f>
        <v>6728.9999999999991</v>
      </c>
      <c r="D20" s="245">
        <f t="shared" si="0"/>
        <v>6949.2</v>
      </c>
      <c r="E20" s="245">
        <f t="shared" si="0"/>
        <v>7369</v>
      </c>
    </row>
    <row r="21" spans="1:5" ht="13.5" customHeight="1" x14ac:dyDescent="0.2">
      <c r="A21" s="246" t="s">
        <v>141</v>
      </c>
      <c r="B21" s="78">
        <f t="shared" ref="B21:E22" si="1">B3</f>
        <v>5286.1</v>
      </c>
      <c r="C21" s="78">
        <f t="shared" si="1"/>
        <v>6487.7999999999993</v>
      </c>
      <c r="D21" s="78">
        <f t="shared" si="1"/>
        <v>6706.3</v>
      </c>
      <c r="E21" s="78">
        <f t="shared" si="1"/>
        <v>7125.1</v>
      </c>
    </row>
    <row r="22" spans="1:5" x14ac:dyDescent="0.2">
      <c r="A22" s="247" t="s">
        <v>142</v>
      </c>
      <c r="B22" s="248">
        <f t="shared" si="1"/>
        <v>183.2</v>
      </c>
      <c r="C22" s="248">
        <f t="shared" si="1"/>
        <v>156.19999999999999</v>
      </c>
      <c r="D22" s="248">
        <f t="shared" si="1"/>
        <v>156.19999999999999</v>
      </c>
      <c r="E22" s="248">
        <f t="shared" si="1"/>
        <v>156.19999999999999</v>
      </c>
    </row>
    <row r="23" spans="1:5" x14ac:dyDescent="0.2">
      <c r="A23" s="247" t="s">
        <v>143</v>
      </c>
      <c r="B23" s="248">
        <f>B6</f>
        <v>67.900000000000006</v>
      </c>
      <c r="C23" s="248">
        <f>C6</f>
        <v>85</v>
      </c>
      <c r="D23" s="248">
        <f>D6</f>
        <v>86.7</v>
      </c>
      <c r="E23" s="248">
        <f>E6</f>
        <v>87.7</v>
      </c>
    </row>
    <row r="24" spans="1:5" x14ac:dyDescent="0.2">
      <c r="A24" s="247" t="s">
        <v>144</v>
      </c>
      <c r="B24" s="248">
        <f>B9</f>
        <v>0</v>
      </c>
      <c r="C24" s="248">
        <f>C9</f>
        <v>0</v>
      </c>
      <c r="D24" s="248">
        <f>D9</f>
        <v>0</v>
      </c>
      <c r="E24" s="248">
        <f>E9</f>
        <v>0</v>
      </c>
    </row>
    <row r="25" spans="1:5" x14ac:dyDescent="0.2">
      <c r="A25" s="247" t="s">
        <v>145</v>
      </c>
      <c r="B25" s="248">
        <v>0</v>
      </c>
      <c r="C25" s="248">
        <v>0</v>
      </c>
      <c r="D25" s="248">
        <v>0</v>
      </c>
      <c r="E25" s="248">
        <v>0</v>
      </c>
    </row>
    <row r="26" spans="1:5" ht="13.5" thickBot="1" x14ac:dyDescent="0.25">
      <c r="A26" s="247" t="s">
        <v>146</v>
      </c>
      <c r="B26" s="248">
        <v>0</v>
      </c>
      <c r="C26" s="248">
        <v>0</v>
      </c>
      <c r="D26" s="248">
        <v>0</v>
      </c>
      <c r="E26" s="248">
        <v>0</v>
      </c>
    </row>
    <row r="27" spans="1:5" ht="13.5" thickBot="1" x14ac:dyDescent="0.25">
      <c r="A27" s="249" t="s">
        <v>147</v>
      </c>
      <c r="B27" s="250">
        <f>SUM(B28)</f>
        <v>0</v>
      </c>
      <c r="C27" s="250">
        <f t="shared" ref="C27:E27" si="2">SUM(C28)</f>
        <v>0</v>
      </c>
      <c r="D27" s="250">
        <f t="shared" si="2"/>
        <v>0</v>
      </c>
      <c r="E27" s="250">
        <f t="shared" si="2"/>
        <v>0</v>
      </c>
    </row>
    <row r="28" spans="1:5" ht="26.25" thickBot="1" x14ac:dyDescent="0.25">
      <c r="A28" s="251" t="s">
        <v>148</v>
      </c>
      <c r="B28" s="252">
        <v>0</v>
      </c>
      <c r="C28" s="252">
        <v>0</v>
      </c>
      <c r="D28" s="252">
        <v>0</v>
      </c>
      <c r="E28" s="252">
        <v>0</v>
      </c>
    </row>
    <row r="29" spans="1:5" ht="13.5" thickBot="1" x14ac:dyDescent="0.25">
      <c r="A29" s="249" t="s">
        <v>149</v>
      </c>
      <c r="B29" s="250">
        <f>B20+B27</f>
        <v>5537.2</v>
      </c>
      <c r="C29" s="250">
        <f t="shared" ref="C29:E29" si="3">C20+C27</f>
        <v>6728.9999999999991</v>
      </c>
      <c r="D29" s="250">
        <f t="shared" si="3"/>
        <v>6949.2</v>
      </c>
      <c r="E29" s="250">
        <f t="shared" si="3"/>
        <v>7369</v>
      </c>
    </row>
    <row r="30" spans="1:5" x14ac:dyDescent="0.2">
      <c r="A30" s="247" t="s">
        <v>150</v>
      </c>
      <c r="B30" s="248">
        <v>0</v>
      </c>
      <c r="C30" s="248">
        <v>0</v>
      </c>
      <c r="D30" s="248">
        <v>0</v>
      </c>
      <c r="E30" s="248">
        <v>0</v>
      </c>
    </row>
    <row r="31" spans="1:5" ht="26.25" thickBot="1" x14ac:dyDescent="0.25">
      <c r="A31" s="247" t="s">
        <v>151</v>
      </c>
      <c r="B31" s="248">
        <f>B29-5486.8</f>
        <v>50.399999999999636</v>
      </c>
      <c r="C31" s="248">
        <f>C29-B29</f>
        <v>1191.7999999999993</v>
      </c>
      <c r="D31" s="248">
        <f>D29-C29</f>
        <v>220.20000000000073</v>
      </c>
      <c r="E31" s="248">
        <f>E29-D29</f>
        <v>419.80000000000018</v>
      </c>
    </row>
    <row r="32" spans="1:5" ht="13.5" thickBot="1" x14ac:dyDescent="0.25">
      <c r="A32" s="253" t="s">
        <v>122</v>
      </c>
      <c r="B32" s="254">
        <f>B29</f>
        <v>5537.2</v>
      </c>
      <c r="C32" s="254">
        <f t="shared" ref="C32:E32" si="4">C29</f>
        <v>6728.9999999999991</v>
      </c>
      <c r="D32" s="254">
        <f t="shared" si="4"/>
        <v>6949.2</v>
      </c>
      <c r="E32" s="254">
        <f t="shared" si="4"/>
        <v>7369</v>
      </c>
    </row>
  </sheetData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workbookViewId="0">
      <selection activeCell="K17" sqref="K17"/>
    </sheetView>
  </sheetViews>
  <sheetFormatPr defaultRowHeight="12.75" x14ac:dyDescent="0.2"/>
  <cols>
    <col min="1" max="1" width="40.7109375" style="14" customWidth="1"/>
    <col min="2" max="2" width="12.7109375" style="14" customWidth="1"/>
    <col min="3" max="3" width="11.140625" style="14" customWidth="1"/>
    <col min="4" max="4" width="13.140625" style="14" customWidth="1"/>
    <col min="5" max="5" width="10.42578125" style="14" customWidth="1"/>
    <col min="6" max="6" width="11.85546875" style="14" customWidth="1"/>
    <col min="7" max="7" width="11.140625" style="14" customWidth="1"/>
    <col min="8" max="16384" width="9.140625" style="14"/>
  </cols>
  <sheetData>
    <row r="1" spans="1:9" ht="18" customHeight="1" x14ac:dyDescent="0.2">
      <c r="A1" s="15" t="s">
        <v>152</v>
      </c>
    </row>
    <row r="2" spans="1:9" ht="13.5" thickBot="1" x14ac:dyDescent="0.25">
      <c r="A2" s="55"/>
      <c r="B2" s="55"/>
      <c r="C2" s="55"/>
      <c r="D2" s="55"/>
      <c r="E2" s="55"/>
      <c r="F2" s="55"/>
      <c r="G2" s="233" t="s">
        <v>85</v>
      </c>
      <c r="H2" s="55"/>
      <c r="I2" s="55"/>
    </row>
    <row r="3" spans="1:9" ht="13.5" customHeight="1" thickTop="1" x14ac:dyDescent="0.2">
      <c r="A3" s="583" t="s">
        <v>66</v>
      </c>
      <c r="B3" s="586" t="s">
        <v>153</v>
      </c>
      <c r="C3" s="589" t="s">
        <v>151</v>
      </c>
      <c r="D3" s="590"/>
      <c r="E3" s="590"/>
      <c r="F3" s="593" t="s">
        <v>117</v>
      </c>
      <c r="G3" s="593" t="s">
        <v>118</v>
      </c>
    </row>
    <row r="4" spans="1:9" x14ac:dyDescent="0.2">
      <c r="A4" s="584"/>
      <c r="B4" s="587"/>
      <c r="C4" s="591"/>
      <c r="D4" s="592"/>
      <c r="E4" s="592"/>
      <c r="F4" s="594"/>
      <c r="G4" s="594"/>
    </row>
    <row r="5" spans="1:9" ht="12.75" customHeight="1" x14ac:dyDescent="0.2">
      <c r="A5" s="584"/>
      <c r="B5" s="587"/>
      <c r="C5" s="596" t="s">
        <v>115</v>
      </c>
      <c r="D5" s="599" t="s">
        <v>67</v>
      </c>
      <c r="E5" s="602" t="s">
        <v>116</v>
      </c>
      <c r="F5" s="594"/>
      <c r="G5" s="594"/>
    </row>
    <row r="6" spans="1:9" x14ac:dyDescent="0.2">
      <c r="A6" s="584"/>
      <c r="B6" s="587"/>
      <c r="C6" s="597"/>
      <c r="D6" s="600"/>
      <c r="E6" s="603"/>
      <c r="F6" s="594"/>
      <c r="G6" s="594"/>
    </row>
    <row r="7" spans="1:9" ht="62.25" customHeight="1" thickBot="1" x14ac:dyDescent="0.25">
      <c r="A7" s="585"/>
      <c r="B7" s="588"/>
      <c r="C7" s="598"/>
      <c r="D7" s="601"/>
      <c r="E7" s="604"/>
      <c r="F7" s="595"/>
      <c r="G7" s="595"/>
    </row>
    <row r="8" spans="1:9" ht="13.5" thickTop="1" x14ac:dyDescent="0.2">
      <c r="A8" s="255" t="s">
        <v>68</v>
      </c>
      <c r="B8" s="256">
        <f>B9+B11</f>
        <v>5537.2</v>
      </c>
      <c r="C8" s="257">
        <f>+B8</f>
        <v>5537.2</v>
      </c>
      <c r="D8" s="258">
        <f t="shared" ref="D8:D14" si="0">E8-C8</f>
        <v>1191.8000000000002</v>
      </c>
      <c r="E8" s="258">
        <f>E9+E11</f>
        <v>6729</v>
      </c>
      <c r="F8" s="259">
        <f>F9+F11</f>
        <v>6949.2</v>
      </c>
      <c r="G8" s="259">
        <f>G9+G11</f>
        <v>7369</v>
      </c>
    </row>
    <row r="9" spans="1:9" x14ac:dyDescent="0.2">
      <c r="A9" s="260" t="s">
        <v>69</v>
      </c>
      <c r="B9" s="261">
        <f>'07 Programa'!M79</f>
        <v>5186.7</v>
      </c>
      <c r="C9" s="262">
        <f>+B9</f>
        <v>5186.7</v>
      </c>
      <c r="D9" s="68">
        <f t="shared" si="0"/>
        <v>1342.3000000000002</v>
      </c>
      <c r="E9" s="263">
        <f>'07 Programa'!Q79</f>
        <v>6529</v>
      </c>
      <c r="F9" s="77">
        <f>'07 Programa'!U79</f>
        <v>6749.2</v>
      </c>
      <c r="G9" s="77">
        <f>'07 Programa'!Y79</f>
        <v>7169</v>
      </c>
    </row>
    <row r="10" spans="1:9" x14ac:dyDescent="0.2">
      <c r="A10" s="264" t="s">
        <v>70</v>
      </c>
      <c r="B10" s="265">
        <f>'07 Programa'!N79</f>
        <v>1023.7</v>
      </c>
      <c r="C10" s="262">
        <f>+B10</f>
        <v>1023.7</v>
      </c>
      <c r="D10" s="68">
        <f t="shared" si="0"/>
        <v>235.39999999999986</v>
      </c>
      <c r="E10" s="266">
        <f>'07 Programa'!R79</f>
        <v>1259.0999999999999</v>
      </c>
      <c r="F10" s="79">
        <f>'07 Programa'!V79</f>
        <v>1259.0999999999999</v>
      </c>
      <c r="G10" s="79">
        <f>'07 Programa'!Z79</f>
        <v>1259.0999999999999</v>
      </c>
    </row>
    <row r="11" spans="1:9" ht="26.25" thickBot="1" x14ac:dyDescent="0.25">
      <c r="A11" s="267" t="s">
        <v>71</v>
      </c>
      <c r="B11" s="268">
        <f>'07 Programa'!O79</f>
        <v>350.5</v>
      </c>
      <c r="C11" s="269">
        <f>+B11</f>
        <v>350.5</v>
      </c>
      <c r="D11" s="270">
        <f t="shared" si="0"/>
        <v>-150.5</v>
      </c>
      <c r="E11" s="271">
        <f>'07 Programa'!S79</f>
        <v>200</v>
      </c>
      <c r="F11" s="83">
        <f>'07 Programa'!W79</f>
        <v>200</v>
      </c>
      <c r="G11" s="83">
        <f>'07 Programa'!AA79</f>
        <v>200</v>
      </c>
    </row>
    <row r="12" spans="1:9" ht="13.5" thickTop="1" x14ac:dyDescent="0.2">
      <c r="A12" s="272" t="s">
        <v>72</v>
      </c>
      <c r="B12" s="273">
        <f>B8</f>
        <v>5537.2</v>
      </c>
      <c r="C12" s="274">
        <f>C13+C18</f>
        <v>5537.2</v>
      </c>
      <c r="D12" s="275">
        <f t="shared" si="0"/>
        <v>1191.8000000000002</v>
      </c>
      <c r="E12" s="276">
        <f>E13+E18</f>
        <v>6729</v>
      </c>
      <c r="F12" s="277">
        <f t="shared" ref="F12:G12" si="1">F13+F18</f>
        <v>6949.2</v>
      </c>
      <c r="G12" s="277">
        <f t="shared" si="1"/>
        <v>7369</v>
      </c>
    </row>
    <row r="13" spans="1:9" x14ac:dyDescent="0.2">
      <c r="A13" s="278" t="s">
        <v>73</v>
      </c>
      <c r="B13" s="279">
        <f>B8-B18</f>
        <v>5537.2</v>
      </c>
      <c r="C13" s="279">
        <f t="shared" ref="C13:E13" si="2">C8-C18</f>
        <v>5537.2</v>
      </c>
      <c r="D13" s="280">
        <f t="shared" si="2"/>
        <v>1191.8000000000002</v>
      </c>
      <c r="E13" s="281">
        <f t="shared" si="2"/>
        <v>6729</v>
      </c>
      <c r="F13" s="282">
        <f>+F8-F18</f>
        <v>6949.2</v>
      </c>
      <c r="G13" s="282">
        <f>+G8-G18</f>
        <v>7369</v>
      </c>
    </row>
    <row r="14" spans="1:9" ht="25.5" x14ac:dyDescent="0.2">
      <c r="A14" s="283" t="s">
        <v>74</v>
      </c>
      <c r="B14" s="69">
        <f>'07 Šaltiniai'!B4</f>
        <v>183.2</v>
      </c>
      <c r="C14" s="307">
        <f>B14</f>
        <v>183.2</v>
      </c>
      <c r="D14" s="305">
        <f t="shared" si="0"/>
        <v>-27</v>
      </c>
      <c r="E14" s="284">
        <f>'07 Šaltiniai'!C4</f>
        <v>156.19999999999999</v>
      </c>
      <c r="F14" s="79">
        <f>'07 Šaltiniai'!D4</f>
        <v>156.19999999999999</v>
      </c>
      <c r="G14" s="79">
        <f>'07 Šaltiniai'!E4</f>
        <v>156.19999999999999</v>
      </c>
    </row>
    <row r="15" spans="1:9" ht="25.5" x14ac:dyDescent="0.2">
      <c r="A15" s="285" t="s">
        <v>75</v>
      </c>
      <c r="B15" s="286">
        <v>0</v>
      </c>
      <c r="C15" s="307">
        <f>B15</f>
        <v>0</v>
      </c>
      <c r="D15" s="306">
        <v>0</v>
      </c>
      <c r="E15" s="263">
        <v>0</v>
      </c>
      <c r="F15" s="77">
        <v>0</v>
      </c>
      <c r="G15" s="77">
        <f>'[1]01 Šaltiniai'!E5</f>
        <v>0</v>
      </c>
    </row>
    <row r="16" spans="1:9" ht="25.5" x14ac:dyDescent="0.2">
      <c r="A16" s="285" t="s">
        <v>76</v>
      </c>
      <c r="B16" s="287">
        <v>0</v>
      </c>
      <c r="C16" s="307">
        <f>B16</f>
        <v>0</v>
      </c>
      <c r="D16" s="306">
        <v>0</v>
      </c>
      <c r="E16" s="288">
        <v>0</v>
      </c>
      <c r="F16" s="80">
        <v>0</v>
      </c>
      <c r="G16" s="80">
        <f>'[1]01 Šaltiniai'!E10</f>
        <v>0</v>
      </c>
    </row>
    <row r="17" spans="1:7" ht="16.5" customHeight="1" x14ac:dyDescent="0.2">
      <c r="A17" s="285" t="s">
        <v>96</v>
      </c>
      <c r="B17" s="286">
        <f>'07 Šaltiniai'!B6</f>
        <v>67.900000000000006</v>
      </c>
      <c r="C17" s="307">
        <f>B17</f>
        <v>67.900000000000006</v>
      </c>
      <c r="D17" s="68">
        <f>E17-C17</f>
        <v>17.099999999999994</v>
      </c>
      <c r="E17" s="263">
        <f>'07 Šaltiniai'!C6</f>
        <v>85</v>
      </c>
      <c r="F17" s="77">
        <f>'07 Šaltiniai'!D6</f>
        <v>86.7</v>
      </c>
      <c r="G17" s="77">
        <f>'07 Šaltiniai'!E6</f>
        <v>87.7</v>
      </c>
    </row>
    <row r="18" spans="1:7" x14ac:dyDescent="0.2">
      <c r="A18" s="289" t="s">
        <v>77</v>
      </c>
      <c r="B18" s="290">
        <f>SUM(B19:B25)</f>
        <v>0</v>
      </c>
      <c r="C18" s="71">
        <f>SUM(C19:C25)</f>
        <v>0</v>
      </c>
      <c r="D18" s="291">
        <f>E18-C18</f>
        <v>0</v>
      </c>
      <c r="E18" s="292">
        <f>SUM(E19:E25)</f>
        <v>0</v>
      </c>
      <c r="F18" s="81">
        <f>SUM(F19:F25)</f>
        <v>0</v>
      </c>
      <c r="G18" s="81">
        <f>SUM(G19:G25)</f>
        <v>0</v>
      </c>
    </row>
    <row r="19" spans="1:7" ht="16.5" customHeight="1" x14ac:dyDescent="0.2">
      <c r="A19" s="293" t="s">
        <v>98</v>
      </c>
      <c r="B19" s="286">
        <v>0</v>
      </c>
      <c r="C19" s="72">
        <v>0</v>
      </c>
      <c r="D19" s="294">
        <v>0</v>
      </c>
      <c r="E19" s="263">
        <v>0</v>
      </c>
      <c r="F19" s="77">
        <v>0</v>
      </c>
      <c r="G19" s="77">
        <v>0</v>
      </c>
    </row>
    <row r="20" spans="1:7" x14ac:dyDescent="0.2">
      <c r="A20" s="293" t="s">
        <v>99</v>
      </c>
      <c r="B20" s="295">
        <f>'[1]01 Šaltiniai'!B10</f>
        <v>0</v>
      </c>
      <c r="C20" s="73">
        <f>+B20</f>
        <v>0</v>
      </c>
      <c r="D20" s="296">
        <f>E20-C20</f>
        <v>0</v>
      </c>
      <c r="E20" s="297">
        <f>'[1]01 Šaltiniai'!C10</f>
        <v>0</v>
      </c>
      <c r="F20" s="82">
        <f>'[1]01 Šaltiniai'!D10</f>
        <v>0</v>
      </c>
      <c r="G20" s="82">
        <v>0</v>
      </c>
    </row>
    <row r="21" spans="1:7" x14ac:dyDescent="0.2">
      <c r="A21" s="293" t="s">
        <v>154</v>
      </c>
      <c r="B21" s="295">
        <v>0</v>
      </c>
      <c r="C21" s="73">
        <v>0</v>
      </c>
      <c r="D21" s="296">
        <f t="shared" ref="D21:D25" si="3">E21-C21</f>
        <v>0</v>
      </c>
      <c r="E21" s="297">
        <v>0</v>
      </c>
      <c r="F21" s="82">
        <v>0</v>
      </c>
      <c r="G21" s="82">
        <v>0</v>
      </c>
    </row>
    <row r="22" spans="1:7" ht="25.5" x14ac:dyDescent="0.2">
      <c r="A22" s="293" t="s">
        <v>155</v>
      </c>
      <c r="B22" s="286">
        <v>0</v>
      </c>
      <c r="C22" s="70">
        <f>B22</f>
        <v>0</v>
      </c>
      <c r="D22" s="294">
        <f t="shared" si="3"/>
        <v>0</v>
      </c>
      <c r="E22" s="263">
        <v>0</v>
      </c>
      <c r="F22" s="77">
        <v>0</v>
      </c>
      <c r="G22" s="77">
        <v>0</v>
      </c>
    </row>
    <row r="23" spans="1:7" x14ac:dyDescent="0.2">
      <c r="A23" s="298" t="s">
        <v>100</v>
      </c>
      <c r="B23" s="69">
        <v>0</v>
      </c>
      <c r="C23" s="70">
        <f t="shared" ref="C23:C25" si="4">B23</f>
        <v>0</v>
      </c>
      <c r="D23" s="294">
        <f t="shared" si="3"/>
        <v>0</v>
      </c>
      <c r="E23" s="284">
        <v>0</v>
      </c>
      <c r="F23" s="79">
        <v>0</v>
      </c>
      <c r="G23" s="79">
        <v>0</v>
      </c>
    </row>
    <row r="24" spans="1:7" ht="18" customHeight="1" x14ac:dyDescent="0.2">
      <c r="A24" s="293" t="s">
        <v>101</v>
      </c>
      <c r="B24" s="299">
        <v>0</v>
      </c>
      <c r="C24" s="70">
        <f t="shared" si="4"/>
        <v>0</v>
      </c>
      <c r="D24" s="294">
        <f t="shared" si="3"/>
        <v>0</v>
      </c>
      <c r="E24" s="300">
        <v>0</v>
      </c>
      <c r="F24" s="83">
        <v>0</v>
      </c>
      <c r="G24" s="83">
        <v>0</v>
      </c>
    </row>
    <row r="25" spans="1:7" ht="13.5" thickBot="1" x14ac:dyDescent="0.25">
      <c r="A25" s="301" t="s">
        <v>102</v>
      </c>
      <c r="B25" s="302">
        <v>0</v>
      </c>
      <c r="C25" s="85">
        <f t="shared" si="4"/>
        <v>0</v>
      </c>
      <c r="D25" s="303">
        <f t="shared" si="3"/>
        <v>0</v>
      </c>
      <c r="E25" s="304">
        <f>'[1]01 Šaltiniai'!C15</f>
        <v>0</v>
      </c>
      <c r="F25" s="84">
        <v>0</v>
      </c>
      <c r="G25" s="84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75" right="0.75" top="1" bottom="1" header="0.5" footer="0.5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6EDD-8163-4FC3-A7B8-4FA69077AFDE}">
  <dimension ref="A1:F30"/>
  <sheetViews>
    <sheetView topLeftCell="A10" workbookViewId="0">
      <selection activeCell="F23" sqref="F23:F30"/>
    </sheetView>
  </sheetViews>
  <sheetFormatPr defaultRowHeight="12.75" x14ac:dyDescent="0.2"/>
  <cols>
    <col min="1" max="1" width="24.7109375" style="332" customWidth="1"/>
    <col min="2" max="2" width="44.7109375" style="332" customWidth="1"/>
    <col min="3" max="4" width="12.28515625" style="332" customWidth="1"/>
    <col min="5" max="5" width="11.7109375" style="332" customWidth="1"/>
    <col min="6" max="6" width="25.140625" style="332" customWidth="1"/>
    <col min="7" max="16384" width="9.140625" style="332"/>
  </cols>
  <sheetData>
    <row r="1" spans="1:6" ht="13.5" thickBot="1" x14ac:dyDescent="0.25">
      <c r="A1" s="605" t="s">
        <v>214</v>
      </c>
      <c r="B1" s="605"/>
      <c r="C1" s="605"/>
      <c r="D1" s="605"/>
      <c r="E1" s="605"/>
      <c r="F1" s="605"/>
    </row>
    <row r="2" spans="1:6" x14ac:dyDescent="0.2">
      <c r="A2" s="606" t="s">
        <v>164</v>
      </c>
      <c r="B2" s="606" t="s">
        <v>165</v>
      </c>
      <c r="C2" s="607" t="s">
        <v>166</v>
      </c>
      <c r="D2" s="608"/>
      <c r="E2" s="609"/>
      <c r="F2" s="613" t="s">
        <v>170</v>
      </c>
    </row>
    <row r="3" spans="1:6" ht="13.5" thickBot="1" x14ac:dyDescent="0.25">
      <c r="A3" s="625"/>
      <c r="B3" s="625"/>
      <c r="C3" s="610" t="s">
        <v>167</v>
      </c>
      <c r="D3" s="611" t="s">
        <v>168</v>
      </c>
      <c r="E3" s="612" t="s">
        <v>169</v>
      </c>
      <c r="F3" s="626"/>
    </row>
    <row r="4" spans="1:6" ht="13.5" thickBot="1" x14ac:dyDescent="0.25">
      <c r="A4" s="621">
        <v>1</v>
      </c>
      <c r="B4" s="621">
        <v>2</v>
      </c>
      <c r="C4" s="622">
        <v>3</v>
      </c>
      <c r="D4" s="623">
        <v>4</v>
      </c>
      <c r="E4" s="624">
        <v>5</v>
      </c>
      <c r="F4" s="621">
        <v>6</v>
      </c>
    </row>
    <row r="5" spans="1:6" ht="26.25" customHeight="1" thickBot="1" x14ac:dyDescent="0.25">
      <c r="A5" s="627" t="s">
        <v>171</v>
      </c>
      <c r="B5" s="629"/>
      <c r="C5" s="629"/>
      <c r="D5" s="629"/>
      <c r="E5" s="629"/>
      <c r="F5" s="634"/>
    </row>
    <row r="6" spans="1:6" ht="26.25" thickBot="1" x14ac:dyDescent="0.25">
      <c r="A6" s="628" t="s">
        <v>172</v>
      </c>
      <c r="B6" s="630" t="s">
        <v>173</v>
      </c>
      <c r="C6" s="631">
        <v>300</v>
      </c>
      <c r="D6" s="632">
        <v>300</v>
      </c>
      <c r="E6" s="633">
        <v>300</v>
      </c>
      <c r="F6" s="628" t="s">
        <v>128</v>
      </c>
    </row>
    <row r="7" spans="1:6" ht="13.5" thickBot="1" x14ac:dyDescent="0.25">
      <c r="A7" s="635" t="s">
        <v>174</v>
      </c>
      <c r="B7" s="637"/>
      <c r="C7" s="637"/>
      <c r="D7" s="637"/>
      <c r="E7" s="637"/>
      <c r="F7" s="642"/>
    </row>
    <row r="8" spans="1:6" ht="13.5" thickBot="1" x14ac:dyDescent="0.25">
      <c r="A8" s="636" t="s">
        <v>175</v>
      </c>
      <c r="B8" s="638" t="s">
        <v>176</v>
      </c>
      <c r="C8" s="639">
        <v>20</v>
      </c>
      <c r="D8" s="640">
        <v>20</v>
      </c>
      <c r="E8" s="641">
        <v>20</v>
      </c>
      <c r="F8" s="636" t="s">
        <v>128</v>
      </c>
    </row>
    <row r="9" spans="1:6" ht="13.5" thickBot="1" x14ac:dyDescent="0.25">
      <c r="A9" s="635" t="s">
        <v>177</v>
      </c>
      <c r="B9" s="637"/>
      <c r="C9" s="637"/>
      <c r="D9" s="637"/>
      <c r="E9" s="637"/>
      <c r="F9" s="642"/>
    </row>
    <row r="10" spans="1:6" ht="25.5" x14ac:dyDescent="0.2">
      <c r="A10" s="643" t="s">
        <v>178</v>
      </c>
      <c r="B10" s="646" t="s">
        <v>181</v>
      </c>
      <c r="C10" s="649">
        <v>8</v>
      </c>
      <c r="D10" s="650">
        <v>8</v>
      </c>
      <c r="E10" s="651">
        <v>8</v>
      </c>
      <c r="F10" s="655" t="s">
        <v>184</v>
      </c>
    </row>
    <row r="11" spans="1:6" ht="25.5" x14ac:dyDescent="0.2">
      <c r="A11" s="644" t="s">
        <v>179</v>
      </c>
      <c r="B11" s="647" t="s">
        <v>182</v>
      </c>
      <c r="C11" s="614">
        <v>5</v>
      </c>
      <c r="D11" s="333">
        <v>5</v>
      </c>
      <c r="E11" s="615">
        <v>5</v>
      </c>
      <c r="F11" s="644" t="s">
        <v>128</v>
      </c>
    </row>
    <row r="12" spans="1:6" ht="13.5" thickBot="1" x14ac:dyDescent="0.25">
      <c r="A12" s="645" t="s">
        <v>180</v>
      </c>
      <c r="B12" s="648" t="s">
        <v>183</v>
      </c>
      <c r="C12" s="652">
        <v>0</v>
      </c>
      <c r="D12" s="653">
        <v>0</v>
      </c>
      <c r="E12" s="654">
        <v>0</v>
      </c>
      <c r="F12" s="645" t="s">
        <v>130</v>
      </c>
    </row>
    <row r="13" spans="1:6" ht="13.5" thickBot="1" x14ac:dyDescent="0.25">
      <c r="A13" s="635" t="s">
        <v>185</v>
      </c>
      <c r="B13" s="637"/>
      <c r="C13" s="637"/>
      <c r="D13" s="637"/>
      <c r="E13" s="637"/>
      <c r="F13" s="642"/>
    </row>
    <row r="14" spans="1:6" ht="25.5" x14ac:dyDescent="0.2">
      <c r="A14" s="643" t="s">
        <v>186</v>
      </c>
      <c r="B14" s="657" t="s">
        <v>189</v>
      </c>
      <c r="C14" s="649">
        <v>12</v>
      </c>
      <c r="D14" s="650">
        <v>12</v>
      </c>
      <c r="E14" s="651">
        <v>12</v>
      </c>
      <c r="F14" s="643" t="s">
        <v>128</v>
      </c>
    </row>
    <row r="15" spans="1:6" x14ac:dyDescent="0.2">
      <c r="A15" s="644" t="s">
        <v>187</v>
      </c>
      <c r="B15" s="658" t="s">
        <v>190</v>
      </c>
      <c r="C15" s="614">
        <v>12</v>
      </c>
      <c r="D15" s="333">
        <v>12</v>
      </c>
      <c r="E15" s="615">
        <v>12</v>
      </c>
      <c r="F15" s="644" t="s">
        <v>128</v>
      </c>
    </row>
    <row r="16" spans="1:6" ht="26.25" thickBot="1" x14ac:dyDescent="0.25">
      <c r="A16" s="656" t="s">
        <v>188</v>
      </c>
      <c r="B16" s="659" t="s">
        <v>191</v>
      </c>
      <c r="C16" s="660">
        <v>12</v>
      </c>
      <c r="D16" s="661">
        <v>12</v>
      </c>
      <c r="E16" s="662">
        <v>12</v>
      </c>
      <c r="F16" s="656" t="s">
        <v>128</v>
      </c>
    </row>
    <row r="17" spans="1:6" ht="13.5" thickBot="1" x14ac:dyDescent="0.25">
      <c r="A17" s="635" t="s">
        <v>192</v>
      </c>
      <c r="B17" s="637"/>
      <c r="C17" s="637"/>
      <c r="D17" s="637"/>
      <c r="E17" s="637"/>
      <c r="F17" s="642"/>
    </row>
    <row r="18" spans="1:6" ht="25.5" x14ac:dyDescent="0.2">
      <c r="A18" s="643" t="s">
        <v>193</v>
      </c>
      <c r="B18" s="657" t="s">
        <v>195</v>
      </c>
      <c r="C18" s="649">
        <v>100</v>
      </c>
      <c r="D18" s="650">
        <v>100</v>
      </c>
      <c r="E18" s="651">
        <v>100</v>
      </c>
      <c r="F18" s="643" t="s">
        <v>131</v>
      </c>
    </row>
    <row r="19" spans="1:6" ht="51.75" thickBot="1" x14ac:dyDescent="0.25">
      <c r="A19" s="656" t="s">
        <v>194</v>
      </c>
      <c r="B19" s="663" t="s">
        <v>195</v>
      </c>
      <c r="C19" s="660">
        <v>100</v>
      </c>
      <c r="D19" s="661">
        <v>100</v>
      </c>
      <c r="E19" s="662">
        <v>100</v>
      </c>
      <c r="F19" s="664" t="s">
        <v>196</v>
      </c>
    </row>
    <row r="20" spans="1:6" ht="13.5" thickBot="1" x14ac:dyDescent="0.25">
      <c r="A20" s="635" t="s">
        <v>197</v>
      </c>
      <c r="B20" s="637"/>
      <c r="C20" s="637"/>
      <c r="D20" s="637"/>
      <c r="E20" s="637"/>
      <c r="F20" s="642"/>
    </row>
    <row r="21" spans="1:6" ht="26.25" thickBot="1" x14ac:dyDescent="0.25">
      <c r="A21" s="628" t="s">
        <v>198</v>
      </c>
      <c r="B21" s="665" t="s">
        <v>199</v>
      </c>
      <c r="C21" s="631">
        <v>55</v>
      </c>
      <c r="D21" s="632">
        <v>60</v>
      </c>
      <c r="E21" s="633">
        <v>65</v>
      </c>
      <c r="F21" s="666" t="s">
        <v>200</v>
      </c>
    </row>
    <row r="22" spans="1:6" ht="13.5" thickBot="1" x14ac:dyDescent="0.25">
      <c r="A22" s="635" t="s">
        <v>201</v>
      </c>
      <c r="B22" s="637"/>
      <c r="C22" s="637"/>
      <c r="D22" s="637"/>
      <c r="E22" s="637"/>
      <c r="F22" s="642"/>
    </row>
    <row r="23" spans="1:6" x14ac:dyDescent="0.2">
      <c r="A23" s="667" t="s">
        <v>202</v>
      </c>
      <c r="B23" s="670" t="s">
        <v>206</v>
      </c>
      <c r="C23" s="673">
        <v>1</v>
      </c>
      <c r="D23" s="674">
        <v>1</v>
      </c>
      <c r="E23" s="675">
        <v>1</v>
      </c>
      <c r="F23" s="667" t="s">
        <v>132</v>
      </c>
    </row>
    <row r="24" spans="1:6" x14ac:dyDescent="0.2">
      <c r="A24" s="668" t="s">
        <v>202</v>
      </c>
      <c r="B24" s="658" t="s">
        <v>207</v>
      </c>
      <c r="C24" s="616">
        <v>1</v>
      </c>
      <c r="D24" s="334">
        <v>1</v>
      </c>
      <c r="E24" s="617">
        <v>1</v>
      </c>
      <c r="F24" s="668" t="s">
        <v>132</v>
      </c>
    </row>
    <row r="25" spans="1:6" x14ac:dyDescent="0.2">
      <c r="A25" s="668" t="s">
        <v>202</v>
      </c>
      <c r="B25" s="658" t="s">
        <v>208</v>
      </c>
      <c r="C25" s="616">
        <v>30</v>
      </c>
      <c r="D25" s="334">
        <v>30</v>
      </c>
      <c r="E25" s="617">
        <v>30</v>
      </c>
      <c r="F25" s="668" t="s">
        <v>132</v>
      </c>
    </row>
    <row r="26" spans="1:6" x14ac:dyDescent="0.2">
      <c r="A26" s="668" t="s">
        <v>202</v>
      </c>
      <c r="B26" s="658" t="s">
        <v>209</v>
      </c>
      <c r="C26" s="616">
        <v>1</v>
      </c>
      <c r="D26" s="334">
        <v>1</v>
      </c>
      <c r="E26" s="617">
        <v>1</v>
      </c>
      <c r="F26" s="668" t="s">
        <v>132</v>
      </c>
    </row>
    <row r="27" spans="1:6" x14ac:dyDescent="0.2">
      <c r="A27" s="668" t="s">
        <v>202</v>
      </c>
      <c r="B27" s="658" t="s">
        <v>210</v>
      </c>
      <c r="C27" s="616">
        <v>0</v>
      </c>
      <c r="D27" s="334">
        <v>0</v>
      </c>
      <c r="E27" s="617">
        <v>0</v>
      </c>
      <c r="F27" s="668" t="s">
        <v>132</v>
      </c>
    </row>
    <row r="28" spans="1:6" ht="25.5" x14ac:dyDescent="0.2">
      <c r="A28" s="644" t="s">
        <v>203</v>
      </c>
      <c r="B28" s="671" t="s">
        <v>211</v>
      </c>
      <c r="C28" s="614">
        <v>40</v>
      </c>
      <c r="D28" s="333">
        <v>41</v>
      </c>
      <c r="E28" s="615">
        <v>42</v>
      </c>
      <c r="F28" s="676" t="s">
        <v>213</v>
      </c>
    </row>
    <row r="29" spans="1:6" x14ac:dyDescent="0.2">
      <c r="A29" s="668" t="s">
        <v>204</v>
      </c>
      <c r="B29" s="658" t="s">
        <v>212</v>
      </c>
      <c r="C29" s="616">
        <v>1200</v>
      </c>
      <c r="D29" s="334">
        <v>1200</v>
      </c>
      <c r="E29" s="617">
        <v>1200</v>
      </c>
      <c r="F29" s="668" t="s">
        <v>134</v>
      </c>
    </row>
    <row r="30" spans="1:6" ht="13.5" thickBot="1" x14ac:dyDescent="0.25">
      <c r="A30" s="669" t="s">
        <v>205</v>
      </c>
      <c r="B30" s="672" t="s">
        <v>215</v>
      </c>
      <c r="C30" s="618">
        <v>13</v>
      </c>
      <c r="D30" s="619">
        <v>13</v>
      </c>
      <c r="E30" s="620">
        <v>13</v>
      </c>
      <c r="F30" s="669" t="s">
        <v>162</v>
      </c>
    </row>
  </sheetData>
  <mergeCells count="12">
    <mergeCell ref="A22:F22"/>
    <mergeCell ref="A1:F1"/>
    <mergeCell ref="A2:A3"/>
    <mergeCell ref="B2:B3"/>
    <mergeCell ref="C2:E2"/>
    <mergeCell ref="F2:F3"/>
    <mergeCell ref="A5:F5"/>
    <mergeCell ref="A7:F7"/>
    <mergeCell ref="A9:F9"/>
    <mergeCell ref="A13:F13"/>
    <mergeCell ref="A17:F17"/>
    <mergeCell ref="A20:F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07 Programa</vt:lpstr>
      <vt:lpstr>07 Išlaidų suvestinė</vt:lpstr>
      <vt:lpstr>07 Šaltiniai</vt:lpstr>
      <vt:lpstr>07 Bendros lėšos</vt:lpstr>
      <vt:lpstr>07 Rodikliai</vt:lpstr>
      <vt:lpstr>'07 Programa'!Print_Area</vt:lpstr>
      <vt:lpstr>'07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2024-02-13T15:09:36Z</cp:lastPrinted>
  <dcterms:created xsi:type="dcterms:W3CDTF">2004-06-07T12:11:12Z</dcterms:created>
  <dcterms:modified xsi:type="dcterms:W3CDTF">2024-02-13T15:09:43Z</dcterms:modified>
</cp:coreProperties>
</file>