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3-2025 SVP faktas\"/>
    </mc:Choice>
  </mc:AlternateContent>
  <xr:revisionPtr revIDLastSave="0" documentId="13_ncr:1_{66DF1045-7289-45F5-8CE7-9752F3E8A92E}" xr6:coauthVersionLast="47" xr6:coauthVersionMax="47" xr10:uidLastSave="{00000000-0000-0000-0000-000000000000}"/>
  <bookViews>
    <workbookView xWindow="-120" yWindow="-120" windowWidth="29040" windowHeight="15720" tabRatio="513" xr2:uid="{00000000-000D-0000-FFFF-FFFF00000000}"/>
  </bookViews>
  <sheets>
    <sheet name="06 Programa" sheetId="1" r:id="rId1"/>
    <sheet name="06 Išlaidų suvestinė" sheetId="3" r:id="rId2"/>
    <sheet name="06 Šaltiniai" sheetId="2" r:id="rId3"/>
    <sheet name="06 Bendros lėšos" sheetId="4" r:id="rId4"/>
  </sheets>
  <externalReferences>
    <externalReference r:id="rId5"/>
  </externalReferences>
  <definedNames>
    <definedName name="_xlnm.Print_Area" localSheetId="3">'06 Bendros lėšos'!$A$1:$H$27</definedName>
    <definedName name="_xlnm.Print_Area" localSheetId="1">'06 Išlaidų suvestinė'!$A$1:$U$8</definedName>
    <definedName name="_xlnm.Print_Area" localSheetId="0">'06 Programa'!$A$1:$AA$99</definedName>
    <definedName name="_xlnm.Print_Area" localSheetId="2">'06 Šaltiniai'!$A$1:$E$33</definedName>
    <definedName name="Print_Area_0" localSheetId="3">'06 Bendros lėšos'!$A$1:$H$1</definedName>
    <definedName name="Print_Area_0" localSheetId="1">'06 Išlaidų suvestinė'!$A$1:$U$8</definedName>
    <definedName name="Print_Area_0" localSheetId="0">'06 Programa'!$A$1:$AA$98</definedName>
    <definedName name="Print_Area_0_0" localSheetId="3">'06 Bendros lėšos'!$A$1:$H$1</definedName>
    <definedName name="Print_Area_0_0" localSheetId="1">'06 Išlaidų suvestinė'!$A$1:$U$8</definedName>
    <definedName name="Print_Area_0_0" localSheetId="0">'06 Programa'!$A$1:$AA$98</definedName>
    <definedName name="Print_Area_0_0_0" localSheetId="3">'06 Bendros lėšos'!$A$1:$H$1</definedName>
    <definedName name="Print_Area_0_0_0" localSheetId="1">'06 Išlaidų suvestinė'!$A$1:$U$8</definedName>
    <definedName name="Print_Area_0_0_0" localSheetId="0">'06 Programa'!$A$1:$AA$98</definedName>
    <definedName name="Print_Area_0_0_0_0" localSheetId="3">'06 Bendros lėšos'!$A$1:$H$1</definedName>
    <definedName name="Print_Area_0_0_0_0" localSheetId="1">'06 Išlaidų suvestinė'!$A$1:$U$8</definedName>
    <definedName name="Print_Area_0_0_0_0" localSheetId="0">'06 Programa'!$A$1:$AA$98</definedName>
    <definedName name="Print_Area_0_0_0_0_0" localSheetId="3">'06 Bendros lėšos'!$A$1:$H$1</definedName>
    <definedName name="Print_Area_0_0_0_0_0" localSheetId="1">'06 Išlaidų suvestinė'!$A$1:$U$8</definedName>
    <definedName name="Print_Area_0_0_0_0_0" localSheetId="0">'06 Programa'!$A$1:$AA$98</definedName>
    <definedName name="Print_Area_0_0_0_0_0_0" localSheetId="3">'06 Bendros lėšos'!$A$1:$H$1</definedName>
    <definedName name="Print_Area_0_0_0_0_0_0" localSheetId="1">'06 Išlaidų suvestinė'!$A$1:$U$8</definedName>
    <definedName name="Print_Area_0_0_0_0_0_0" localSheetId="0">'06 Programa'!$A$1:$AA$98</definedName>
    <definedName name="Print_Area_0_0_0_0_0_0_0" localSheetId="3">'06 Bendros lėšos'!$A$1:$H$1</definedName>
    <definedName name="Print_Area_0_0_0_0_0_0_0" localSheetId="1">'06 Išlaidų suvestinė'!$A$1:$U$8</definedName>
    <definedName name="Print_Area_0_0_0_0_0_0_0" localSheetId="0">'06 Programa'!$A$1:$AA$98</definedName>
    <definedName name="Print_Area_0_0_0_0_0_0_0_0" localSheetId="3">'06 Bendros lėšos'!$A$1:$H$1</definedName>
    <definedName name="Print_Area_0_0_0_0_0_0_0_0" localSheetId="1">'06 Išlaidų suvestinė'!$A$1:$U$8</definedName>
    <definedName name="Print_Area_0_0_0_0_0_0_0_0" localSheetId="0">'06 Programa'!$A$1:$AA$98</definedName>
    <definedName name="_xlnm.Print_Titles" localSheetId="0">'06 Programa'!$14:$16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4" l="1"/>
  <c r="F14" i="4"/>
  <c r="E4" i="2"/>
  <c r="D4" i="2"/>
  <c r="C4" i="2"/>
  <c r="B4" i="2"/>
  <c r="B3" i="2"/>
  <c r="L41" i="1"/>
  <c r="X22" i="1" l="1"/>
  <c r="T22" i="1"/>
  <c r="P22" i="1"/>
  <c r="M23" i="1"/>
  <c r="N23" i="1"/>
  <c r="O23" i="1"/>
  <c r="Q23" i="1"/>
  <c r="R23" i="1"/>
  <c r="S23" i="1"/>
  <c r="U23" i="1"/>
  <c r="V23" i="1"/>
  <c r="W23" i="1"/>
  <c r="Y23" i="1"/>
  <c r="Z23" i="1"/>
  <c r="AA23" i="1"/>
  <c r="L22" i="1"/>
  <c r="P82" i="1" l="1"/>
  <c r="P83" i="1" s="1"/>
  <c r="D15" i="4"/>
  <c r="D16" i="4"/>
  <c r="AA83" i="1"/>
  <c r="Z83" i="1"/>
  <c r="Y83" i="1"/>
  <c r="W83" i="1"/>
  <c r="V83" i="1"/>
  <c r="U83" i="1"/>
  <c r="S83" i="1"/>
  <c r="R83" i="1"/>
  <c r="Q83" i="1"/>
  <c r="O83" i="1"/>
  <c r="N83" i="1"/>
  <c r="M83" i="1"/>
  <c r="X82" i="1"/>
  <c r="X83" i="1" s="1"/>
  <c r="T82" i="1"/>
  <c r="T83" i="1" s="1"/>
  <c r="L82" i="1"/>
  <c r="L83" i="1" s="1"/>
  <c r="G22" i="4"/>
  <c r="F22" i="4"/>
  <c r="E22" i="4"/>
  <c r="D22" i="4"/>
  <c r="B22" i="4"/>
  <c r="C22" i="4" s="1"/>
  <c r="E25" i="4"/>
  <c r="D25" i="4" s="1"/>
  <c r="C25" i="4"/>
  <c r="C24" i="4"/>
  <c r="D24" i="4" s="1"/>
  <c r="C23" i="4"/>
  <c r="D23" i="4" s="1"/>
  <c r="G18" i="4"/>
  <c r="D21" i="4"/>
  <c r="F20" i="4"/>
  <c r="F18" i="4" s="1"/>
  <c r="E20" i="4"/>
  <c r="B20" i="4"/>
  <c r="C20" i="4" s="1"/>
  <c r="G16" i="4"/>
  <c r="G15" i="4"/>
  <c r="E27" i="2"/>
  <c r="D27" i="2"/>
  <c r="C27" i="2"/>
  <c r="B27" i="2"/>
  <c r="E24" i="2"/>
  <c r="D24" i="2"/>
  <c r="C24" i="2"/>
  <c r="B24" i="2"/>
  <c r="U74" i="1"/>
  <c r="V74" i="1"/>
  <c r="W74" i="1"/>
  <c r="Y74" i="1"/>
  <c r="Z74" i="1"/>
  <c r="AA74" i="1"/>
  <c r="U87" i="1"/>
  <c r="U88" i="1" s="1"/>
  <c r="V87" i="1"/>
  <c r="V88" i="1" s="1"/>
  <c r="W87" i="1"/>
  <c r="W88" i="1" s="1"/>
  <c r="Y87" i="1"/>
  <c r="Y88" i="1" s="1"/>
  <c r="Z87" i="1"/>
  <c r="Z88" i="1" s="1"/>
  <c r="AA87" i="1"/>
  <c r="AA88" i="1" s="1"/>
  <c r="U93" i="1"/>
  <c r="V93" i="1"/>
  <c r="W93" i="1"/>
  <c r="Y93" i="1"/>
  <c r="Z93" i="1"/>
  <c r="AA93" i="1"/>
  <c r="U72" i="1"/>
  <c r="V72" i="1"/>
  <c r="W72" i="1"/>
  <c r="Y72" i="1"/>
  <c r="Z72" i="1"/>
  <c r="AA72" i="1"/>
  <c r="U66" i="1"/>
  <c r="V66" i="1"/>
  <c r="W66" i="1"/>
  <c r="Y66" i="1"/>
  <c r="Z66" i="1"/>
  <c r="AA66" i="1"/>
  <c r="U76" i="1"/>
  <c r="V76" i="1"/>
  <c r="W76" i="1"/>
  <c r="Y76" i="1"/>
  <c r="Z76" i="1"/>
  <c r="AA76" i="1"/>
  <c r="U57" i="1"/>
  <c r="V57" i="1"/>
  <c r="W57" i="1"/>
  <c r="Y57" i="1"/>
  <c r="Z57" i="1"/>
  <c r="AA57" i="1"/>
  <c r="U63" i="1"/>
  <c r="V63" i="1"/>
  <c r="W63" i="1"/>
  <c r="Y63" i="1"/>
  <c r="Z63" i="1"/>
  <c r="AA63" i="1"/>
  <c r="U70" i="1"/>
  <c r="V70" i="1"/>
  <c r="W70" i="1"/>
  <c r="Y70" i="1"/>
  <c r="Z70" i="1"/>
  <c r="AA70" i="1"/>
  <c r="C18" i="4" l="1"/>
  <c r="D20" i="4"/>
  <c r="B18" i="4"/>
  <c r="E18" i="4"/>
  <c r="D18" i="4" s="1"/>
  <c r="U68" i="1"/>
  <c r="V68" i="1"/>
  <c r="W68" i="1"/>
  <c r="Y68" i="1"/>
  <c r="Z68" i="1"/>
  <c r="AA68" i="1"/>
  <c r="U59" i="1" l="1"/>
  <c r="V59" i="1"/>
  <c r="W59" i="1"/>
  <c r="Y59" i="1"/>
  <c r="Z59" i="1"/>
  <c r="AA59" i="1"/>
  <c r="AA49" i="1" l="1"/>
  <c r="Z49" i="1"/>
  <c r="Y49" i="1"/>
  <c r="W49" i="1"/>
  <c r="V49" i="1"/>
  <c r="U49" i="1"/>
  <c r="S49" i="1"/>
  <c r="R49" i="1"/>
  <c r="Q49" i="1"/>
  <c r="O49" i="1"/>
  <c r="N49" i="1"/>
  <c r="M49" i="1"/>
  <c r="X48" i="1"/>
  <c r="X49" i="1" s="1"/>
  <c r="T48" i="1"/>
  <c r="T49" i="1" s="1"/>
  <c r="P48" i="1"/>
  <c r="L48" i="1"/>
  <c r="L49" i="1" s="1"/>
  <c r="P49" i="1" l="1"/>
  <c r="AA53" i="1"/>
  <c r="Z53" i="1"/>
  <c r="Y53" i="1"/>
  <c r="W53" i="1"/>
  <c r="V53" i="1"/>
  <c r="U53" i="1"/>
  <c r="S53" i="1"/>
  <c r="R53" i="1"/>
  <c r="Q53" i="1"/>
  <c r="O53" i="1"/>
  <c r="N53" i="1"/>
  <c r="M53" i="1"/>
  <c r="X52" i="1"/>
  <c r="X53" i="1" s="1"/>
  <c r="T52" i="1"/>
  <c r="T53" i="1" s="1"/>
  <c r="P52" i="1"/>
  <c r="P53" i="1" s="1"/>
  <c r="L52" i="1"/>
  <c r="L53" i="1" s="1"/>
  <c r="T92" i="1" l="1"/>
  <c r="M79" i="1" l="1"/>
  <c r="N79" i="1"/>
  <c r="O79" i="1"/>
  <c r="Q79" i="1"/>
  <c r="R79" i="1"/>
  <c r="S79" i="1"/>
  <c r="U79" i="1"/>
  <c r="V79" i="1"/>
  <c r="W79" i="1"/>
  <c r="Y79" i="1"/>
  <c r="Z79" i="1"/>
  <c r="AA79" i="1"/>
  <c r="X78" i="1"/>
  <c r="T78" i="1"/>
  <c r="P78" i="1"/>
  <c r="L78" i="1"/>
  <c r="L94" i="1" l="1"/>
  <c r="L92" i="1"/>
  <c r="AA51" i="1" l="1"/>
  <c r="Z51" i="1"/>
  <c r="Y51" i="1"/>
  <c r="W51" i="1"/>
  <c r="V51" i="1"/>
  <c r="U51" i="1"/>
  <c r="S51" i="1"/>
  <c r="R51" i="1"/>
  <c r="Q51" i="1"/>
  <c r="O51" i="1"/>
  <c r="N51" i="1"/>
  <c r="M51" i="1"/>
  <c r="X50" i="1"/>
  <c r="X51" i="1" s="1"/>
  <c r="T50" i="1"/>
  <c r="T51" i="1" s="1"/>
  <c r="P50" i="1"/>
  <c r="P51" i="1" s="1"/>
  <c r="L50" i="1"/>
  <c r="L51" i="1" s="1"/>
  <c r="T94" i="1" l="1"/>
  <c r="O95" i="1"/>
  <c r="N95" i="1"/>
  <c r="M95" i="1"/>
  <c r="L95" i="1"/>
  <c r="O93" i="1"/>
  <c r="N93" i="1"/>
  <c r="M93" i="1"/>
  <c r="L93" i="1"/>
  <c r="T86" i="1"/>
  <c r="O81" i="1"/>
  <c r="N81" i="1"/>
  <c r="M81" i="1"/>
  <c r="L80" i="1"/>
  <c r="L77" i="1"/>
  <c r="B6" i="2" s="1"/>
  <c r="O76" i="1"/>
  <c r="N76" i="1"/>
  <c r="M76" i="1"/>
  <c r="L75" i="1"/>
  <c r="L76" i="1" s="1"/>
  <c r="O74" i="1"/>
  <c r="N74" i="1"/>
  <c r="M74" i="1"/>
  <c r="L73" i="1"/>
  <c r="L74" i="1" s="1"/>
  <c r="O72" i="1"/>
  <c r="N72" i="1"/>
  <c r="M72" i="1"/>
  <c r="L71" i="1"/>
  <c r="L72" i="1" s="1"/>
  <c r="O70" i="1"/>
  <c r="N70" i="1"/>
  <c r="M70" i="1"/>
  <c r="L69" i="1"/>
  <c r="O68" i="1"/>
  <c r="N68" i="1"/>
  <c r="M68" i="1"/>
  <c r="L67" i="1"/>
  <c r="L68" i="1" s="1"/>
  <c r="O66" i="1"/>
  <c r="N66" i="1"/>
  <c r="M66" i="1"/>
  <c r="L64" i="1"/>
  <c r="O63" i="1"/>
  <c r="N63" i="1"/>
  <c r="M63" i="1"/>
  <c r="L62" i="1"/>
  <c r="L63" i="1" s="1"/>
  <c r="O61" i="1"/>
  <c r="N61" i="1"/>
  <c r="M61" i="1"/>
  <c r="L60" i="1"/>
  <c r="L61" i="1" s="1"/>
  <c r="O59" i="1"/>
  <c r="N59" i="1"/>
  <c r="M59" i="1"/>
  <c r="L58" i="1"/>
  <c r="L59" i="1" s="1"/>
  <c r="O57" i="1"/>
  <c r="N57" i="1"/>
  <c r="M57" i="1"/>
  <c r="L56" i="1"/>
  <c r="L57" i="1" s="1"/>
  <c r="O47" i="1"/>
  <c r="N47" i="1"/>
  <c r="M47" i="1"/>
  <c r="L46" i="1"/>
  <c r="L47" i="1" s="1"/>
  <c r="O45" i="1"/>
  <c r="N45" i="1"/>
  <c r="M45" i="1"/>
  <c r="L44" i="1"/>
  <c r="L45" i="1" s="1"/>
  <c r="O43" i="1"/>
  <c r="N43" i="1"/>
  <c r="M43" i="1"/>
  <c r="L42" i="1"/>
  <c r="O40" i="1"/>
  <c r="N40" i="1"/>
  <c r="M40" i="1"/>
  <c r="L39" i="1"/>
  <c r="L38" i="1"/>
  <c r="O37" i="1"/>
  <c r="N37" i="1"/>
  <c r="M37" i="1"/>
  <c r="L36" i="1"/>
  <c r="L35" i="1"/>
  <c r="O34" i="1"/>
  <c r="N34" i="1"/>
  <c r="M34" i="1"/>
  <c r="L33" i="1"/>
  <c r="L32" i="1"/>
  <c r="O31" i="1"/>
  <c r="N31" i="1"/>
  <c r="M31" i="1"/>
  <c r="L30" i="1"/>
  <c r="L31" i="1" s="1"/>
  <c r="O29" i="1"/>
  <c r="N29" i="1"/>
  <c r="M29" i="1"/>
  <c r="L28" i="1"/>
  <c r="L29" i="1" s="1"/>
  <c r="O27" i="1"/>
  <c r="N27" i="1"/>
  <c r="M27" i="1"/>
  <c r="L26" i="1"/>
  <c r="L27" i="1" s="1"/>
  <c r="O25" i="1"/>
  <c r="N25" i="1"/>
  <c r="M25" i="1"/>
  <c r="L24" i="1"/>
  <c r="L25" i="1" s="1"/>
  <c r="L21" i="1"/>
  <c r="L23" i="1" s="1"/>
  <c r="M84" i="1" l="1"/>
  <c r="O84" i="1"/>
  <c r="N84" i="1"/>
  <c r="B17" i="4"/>
  <c r="C17" i="4" s="1"/>
  <c r="B23" i="2"/>
  <c r="O54" i="1"/>
  <c r="N54" i="1"/>
  <c r="M54" i="1"/>
  <c r="L79" i="1"/>
  <c r="L70" i="1"/>
  <c r="L66" i="1"/>
  <c r="L43" i="1"/>
  <c r="L40" i="1"/>
  <c r="L34" i="1"/>
  <c r="L81" i="1"/>
  <c r="L37" i="1"/>
  <c r="AA81" i="1"/>
  <c r="AA84" i="1" s="1"/>
  <c r="Z81" i="1"/>
  <c r="Z84" i="1" s="1"/>
  <c r="Y81" i="1"/>
  <c r="Y84" i="1" s="1"/>
  <c r="W81" i="1"/>
  <c r="V81" i="1"/>
  <c r="U81" i="1"/>
  <c r="S81" i="1"/>
  <c r="R81" i="1"/>
  <c r="Q81" i="1"/>
  <c r="X80" i="1"/>
  <c r="X81" i="1" s="1"/>
  <c r="T80" i="1"/>
  <c r="P80" i="1"/>
  <c r="L84" i="1" l="1"/>
  <c r="B22" i="2"/>
  <c r="B14" i="4"/>
  <c r="C14" i="4" s="1"/>
  <c r="L54" i="1"/>
  <c r="T81" i="1"/>
  <c r="P81" i="1"/>
  <c r="P56" i="1"/>
  <c r="T56" i="1"/>
  <c r="X56" i="1"/>
  <c r="X57" i="1" s="1"/>
  <c r="Q57" i="1"/>
  <c r="R57" i="1"/>
  <c r="S57" i="1"/>
  <c r="P57" i="1" l="1"/>
  <c r="T57" i="1"/>
  <c r="P46" i="1" l="1"/>
  <c r="T44" i="1" l="1"/>
  <c r="P44" i="1"/>
  <c r="P41" i="1"/>
  <c r="P38" i="1"/>
  <c r="AA95" i="1" l="1"/>
  <c r="AA96" i="1" s="1"/>
  <c r="AA97" i="1" s="1"/>
  <c r="Z95" i="1"/>
  <c r="Z96" i="1" s="1"/>
  <c r="Z97" i="1" s="1"/>
  <c r="Y95" i="1"/>
  <c r="Y96" i="1" s="1"/>
  <c r="Y97" i="1" s="1"/>
  <c r="W95" i="1"/>
  <c r="V95" i="1"/>
  <c r="U95" i="1"/>
  <c r="T95" i="1"/>
  <c r="S95" i="1"/>
  <c r="R95" i="1"/>
  <c r="Q95" i="1"/>
  <c r="X94" i="1"/>
  <c r="X95" i="1" s="1"/>
  <c r="P94" i="1"/>
  <c r="T93" i="1"/>
  <c r="S93" i="1"/>
  <c r="R93" i="1"/>
  <c r="Q93" i="1"/>
  <c r="O96" i="1"/>
  <c r="O97" i="1" s="1"/>
  <c r="X92" i="1"/>
  <c r="P92" i="1"/>
  <c r="P93" i="1" s="1"/>
  <c r="O88" i="1"/>
  <c r="N88" i="1"/>
  <c r="T87" i="1"/>
  <c r="T88" i="1" s="1"/>
  <c r="S87" i="1"/>
  <c r="S88" i="1" s="1"/>
  <c r="R87" i="1"/>
  <c r="R88" i="1" s="1"/>
  <c r="Q87" i="1"/>
  <c r="Q88" i="1" s="1"/>
  <c r="M87" i="1"/>
  <c r="M88" i="1" s="1"/>
  <c r="X86" i="1"/>
  <c r="X87" i="1" s="1"/>
  <c r="X88" i="1" s="1"/>
  <c r="P86" i="1"/>
  <c r="L86" i="1"/>
  <c r="B21" i="2" s="1"/>
  <c r="B20" i="2" s="1"/>
  <c r="B29" i="2" s="1"/>
  <c r="X77" i="1"/>
  <c r="T77" i="1"/>
  <c r="D6" i="2" s="1"/>
  <c r="D23" i="2" s="1"/>
  <c r="P77" i="1"/>
  <c r="S76" i="1"/>
  <c r="R76" i="1"/>
  <c r="Q76" i="1"/>
  <c r="X75" i="1"/>
  <c r="X76" i="1" s="1"/>
  <c r="T75" i="1"/>
  <c r="P75" i="1"/>
  <c r="S74" i="1"/>
  <c r="R74" i="1"/>
  <c r="Q74" i="1"/>
  <c r="X73" i="1"/>
  <c r="X74" i="1" s="1"/>
  <c r="T73" i="1"/>
  <c r="T74" i="1" s="1"/>
  <c r="P73" i="1"/>
  <c r="P74" i="1" s="1"/>
  <c r="S72" i="1"/>
  <c r="R72" i="1"/>
  <c r="Q72" i="1"/>
  <c r="X71" i="1"/>
  <c r="X72" i="1" s="1"/>
  <c r="T71" i="1"/>
  <c r="T72" i="1" s="1"/>
  <c r="P71" i="1"/>
  <c r="P72" i="1" s="1"/>
  <c r="S70" i="1"/>
  <c r="R70" i="1"/>
  <c r="Q70" i="1"/>
  <c r="X69" i="1"/>
  <c r="X70" i="1" s="1"/>
  <c r="T69" i="1"/>
  <c r="T70" i="1" s="1"/>
  <c r="P69" i="1"/>
  <c r="P70" i="1" s="1"/>
  <c r="S68" i="1"/>
  <c r="R68" i="1"/>
  <c r="Q68" i="1"/>
  <c r="X67" i="1"/>
  <c r="X68" i="1" s="1"/>
  <c r="T67" i="1"/>
  <c r="T68" i="1" s="1"/>
  <c r="P67" i="1"/>
  <c r="P68" i="1" s="1"/>
  <c r="S66" i="1"/>
  <c r="R66" i="1"/>
  <c r="Q66" i="1"/>
  <c r="X64" i="1"/>
  <c r="X66" i="1" s="1"/>
  <c r="T64" i="1"/>
  <c r="T66" i="1" s="1"/>
  <c r="P64" i="1"/>
  <c r="P66" i="1" s="1"/>
  <c r="S63" i="1"/>
  <c r="R63" i="1"/>
  <c r="Q63" i="1"/>
  <c r="X62" i="1"/>
  <c r="X63" i="1" s="1"/>
  <c r="T62" i="1"/>
  <c r="T63" i="1" s="1"/>
  <c r="P62" i="1"/>
  <c r="P63" i="1" s="1"/>
  <c r="W61" i="1"/>
  <c r="W84" i="1" s="1"/>
  <c r="V61" i="1"/>
  <c r="V84" i="1" s="1"/>
  <c r="U61" i="1"/>
  <c r="U84" i="1" s="1"/>
  <c r="S61" i="1"/>
  <c r="R61" i="1"/>
  <c r="Q61" i="1"/>
  <c r="X60" i="1"/>
  <c r="T60" i="1"/>
  <c r="T61" i="1" s="1"/>
  <c r="P60" i="1"/>
  <c r="P61" i="1" s="1"/>
  <c r="S59" i="1"/>
  <c r="R59" i="1"/>
  <c r="Q59" i="1"/>
  <c r="X58" i="1"/>
  <c r="X59" i="1" s="1"/>
  <c r="T58" i="1"/>
  <c r="P58" i="1"/>
  <c r="AA47" i="1"/>
  <c r="Z47" i="1"/>
  <c r="Y47" i="1"/>
  <c r="W47" i="1"/>
  <c r="V47" i="1"/>
  <c r="U47" i="1"/>
  <c r="S47" i="1"/>
  <c r="R47" i="1"/>
  <c r="Q47" i="1"/>
  <c r="P47" i="1"/>
  <c r="X46" i="1"/>
  <c r="X47" i="1" s="1"/>
  <c r="T46" i="1"/>
  <c r="AA45" i="1"/>
  <c r="Z45" i="1"/>
  <c r="Y45" i="1"/>
  <c r="W45" i="1"/>
  <c r="V45" i="1"/>
  <c r="U45" i="1"/>
  <c r="S45" i="1"/>
  <c r="R45" i="1"/>
  <c r="Q45" i="1"/>
  <c r="X44" i="1"/>
  <c r="X45" i="1" s="1"/>
  <c r="T45" i="1"/>
  <c r="P45" i="1"/>
  <c r="AA43" i="1"/>
  <c r="Z43" i="1"/>
  <c r="Y43" i="1"/>
  <c r="W43" i="1"/>
  <c r="V43" i="1"/>
  <c r="U43" i="1"/>
  <c r="S43" i="1"/>
  <c r="R43" i="1"/>
  <c r="Q43" i="1"/>
  <c r="X42" i="1"/>
  <c r="T42" i="1"/>
  <c r="P42" i="1"/>
  <c r="P43" i="1" s="1"/>
  <c r="X41" i="1"/>
  <c r="T41" i="1"/>
  <c r="AA40" i="1"/>
  <c r="Z40" i="1"/>
  <c r="Y40" i="1"/>
  <c r="W40" i="1"/>
  <c r="V40" i="1"/>
  <c r="U40" i="1"/>
  <c r="S40" i="1"/>
  <c r="R40" i="1"/>
  <c r="Q40" i="1"/>
  <c r="X39" i="1"/>
  <c r="T39" i="1"/>
  <c r="P39" i="1"/>
  <c r="P40" i="1" s="1"/>
  <c r="X38" i="1"/>
  <c r="T38" i="1"/>
  <c r="AA37" i="1"/>
  <c r="Z37" i="1"/>
  <c r="Y37" i="1"/>
  <c r="W37" i="1"/>
  <c r="V37" i="1"/>
  <c r="U37" i="1"/>
  <c r="S37" i="1"/>
  <c r="R37" i="1"/>
  <c r="Q37" i="1"/>
  <c r="X36" i="1"/>
  <c r="T36" i="1"/>
  <c r="P36" i="1"/>
  <c r="X35" i="1"/>
  <c r="T35" i="1"/>
  <c r="P35" i="1"/>
  <c r="AA34" i="1"/>
  <c r="Z34" i="1"/>
  <c r="Y34" i="1"/>
  <c r="W34" i="1"/>
  <c r="V34" i="1"/>
  <c r="U34" i="1"/>
  <c r="S34" i="1"/>
  <c r="R34" i="1"/>
  <c r="Q34" i="1"/>
  <c r="X33" i="1"/>
  <c r="T33" i="1"/>
  <c r="P33" i="1"/>
  <c r="X32" i="1"/>
  <c r="T32" i="1"/>
  <c r="P32" i="1"/>
  <c r="AA31" i="1"/>
  <c r="Z31" i="1"/>
  <c r="Y31" i="1"/>
  <c r="W31" i="1"/>
  <c r="V31" i="1"/>
  <c r="U31" i="1"/>
  <c r="S31" i="1"/>
  <c r="R31" i="1"/>
  <c r="Q31" i="1"/>
  <c r="X30" i="1"/>
  <c r="X31" i="1" s="1"/>
  <c r="T30" i="1"/>
  <c r="T31" i="1" s="1"/>
  <c r="P30" i="1"/>
  <c r="P31" i="1" s="1"/>
  <c r="AA29" i="1"/>
  <c r="Z29" i="1"/>
  <c r="Y29" i="1"/>
  <c r="W29" i="1"/>
  <c r="V29" i="1"/>
  <c r="U29" i="1"/>
  <c r="S29" i="1"/>
  <c r="R29" i="1"/>
  <c r="Q29" i="1"/>
  <c r="X28" i="1"/>
  <c r="X29" i="1" s="1"/>
  <c r="T28" i="1"/>
  <c r="T29" i="1" s="1"/>
  <c r="P28" i="1"/>
  <c r="AA27" i="1"/>
  <c r="Z27" i="1"/>
  <c r="Y27" i="1"/>
  <c r="W27" i="1"/>
  <c r="V27" i="1"/>
  <c r="U27" i="1"/>
  <c r="S27" i="1"/>
  <c r="R27" i="1"/>
  <c r="Q27" i="1"/>
  <c r="X26" i="1"/>
  <c r="X27" i="1" s="1"/>
  <c r="T26" i="1"/>
  <c r="T27" i="1" s="1"/>
  <c r="P26" i="1"/>
  <c r="P27" i="1" s="1"/>
  <c r="AA25" i="1"/>
  <c r="Z25" i="1"/>
  <c r="Y25" i="1"/>
  <c r="W25" i="1"/>
  <c r="V25" i="1"/>
  <c r="U25" i="1"/>
  <c r="S25" i="1"/>
  <c r="R25" i="1"/>
  <c r="Q25" i="1"/>
  <c r="X24" i="1"/>
  <c r="X25" i="1" s="1"/>
  <c r="T24" i="1"/>
  <c r="T25" i="1" s="1"/>
  <c r="P24" i="1"/>
  <c r="P25" i="1" s="1"/>
  <c r="X21" i="1"/>
  <c r="X23" i="1" s="1"/>
  <c r="T21" i="1"/>
  <c r="T23" i="1" s="1"/>
  <c r="P21" i="1"/>
  <c r="P23" i="1" s="1"/>
  <c r="S84" i="1" l="1"/>
  <c r="Q84" i="1"/>
  <c r="R84" i="1"/>
  <c r="D22" i="2"/>
  <c r="E14" i="4"/>
  <c r="D14" i="4" s="1"/>
  <c r="B32" i="2"/>
  <c r="B31" i="2"/>
  <c r="X79" i="1"/>
  <c r="X84" i="1" s="1"/>
  <c r="E6" i="2"/>
  <c r="X93" i="1"/>
  <c r="X96" i="1" s="1"/>
  <c r="X97" i="1" s="1"/>
  <c r="E3" i="2"/>
  <c r="D3" i="2"/>
  <c r="D21" i="2" s="1"/>
  <c r="T76" i="1"/>
  <c r="Z54" i="1"/>
  <c r="Z89" i="1" s="1"/>
  <c r="Z98" i="1" s="1"/>
  <c r="W54" i="1"/>
  <c r="AA54" i="1"/>
  <c r="AA89" i="1" s="1"/>
  <c r="AA98" i="1" s="1"/>
  <c r="Y54" i="1"/>
  <c r="Y89" i="1" s="1"/>
  <c r="Y98" i="1" s="1"/>
  <c r="S6" i="3" s="1"/>
  <c r="S7" i="3" s="1"/>
  <c r="C3" i="2"/>
  <c r="C21" i="2" s="1"/>
  <c r="S54" i="1"/>
  <c r="U54" i="1"/>
  <c r="U89" i="1" s="1"/>
  <c r="V54" i="1"/>
  <c r="V89" i="1" s="1"/>
  <c r="R54" i="1"/>
  <c r="Q54" i="1"/>
  <c r="C6" i="2"/>
  <c r="E17" i="4" s="1"/>
  <c r="D17" i="4" s="1"/>
  <c r="P79" i="1"/>
  <c r="P59" i="1"/>
  <c r="T79" i="1"/>
  <c r="T59" i="1"/>
  <c r="T84" i="1" s="1"/>
  <c r="T34" i="1"/>
  <c r="P37" i="1"/>
  <c r="P76" i="1"/>
  <c r="P87" i="1"/>
  <c r="P88" i="1" s="1"/>
  <c r="X43" i="1"/>
  <c r="X34" i="1"/>
  <c r="T37" i="1"/>
  <c r="T40" i="1"/>
  <c r="L87" i="1"/>
  <c r="L88" i="1" s="1"/>
  <c r="P34" i="1"/>
  <c r="X40" i="1"/>
  <c r="T43" i="1"/>
  <c r="X37" i="1"/>
  <c r="N96" i="1"/>
  <c r="N97" i="1" s="1"/>
  <c r="P95" i="1"/>
  <c r="P96" i="1" s="1"/>
  <c r="P97" i="1" s="1"/>
  <c r="T47" i="1"/>
  <c r="L96" i="1"/>
  <c r="L97" i="1" s="1"/>
  <c r="P29" i="1"/>
  <c r="T96" i="1"/>
  <c r="T97" i="1" s="1"/>
  <c r="Q96" i="1"/>
  <c r="Q97" i="1" s="1"/>
  <c r="M96" i="1"/>
  <c r="M97" i="1" s="1"/>
  <c r="S96" i="1"/>
  <c r="S97" i="1" s="1"/>
  <c r="W96" i="1"/>
  <c r="W97" i="1" s="1"/>
  <c r="U96" i="1"/>
  <c r="U97" i="1" s="1"/>
  <c r="R96" i="1"/>
  <c r="R97" i="1" s="1"/>
  <c r="V96" i="1"/>
  <c r="V97" i="1" s="1"/>
  <c r="P84" i="1" l="1"/>
  <c r="U6" i="3"/>
  <c r="U7" i="3" s="1"/>
  <c r="G11" i="4"/>
  <c r="T6" i="3"/>
  <c r="T7" i="3" s="1"/>
  <c r="G10" i="4"/>
  <c r="G17" i="4"/>
  <c r="E23" i="2"/>
  <c r="W89" i="1"/>
  <c r="W98" i="1" s="1"/>
  <c r="C23" i="2"/>
  <c r="C22" i="2"/>
  <c r="C20" i="2" s="1"/>
  <c r="C29" i="2" s="1"/>
  <c r="G9" i="4"/>
  <c r="G14" i="4"/>
  <c r="E22" i="2"/>
  <c r="D20" i="2"/>
  <c r="D29" i="2" s="1"/>
  <c r="E16" i="2"/>
  <c r="E21" i="2"/>
  <c r="D16" i="2"/>
  <c r="X54" i="1"/>
  <c r="X89" i="1" s="1"/>
  <c r="X98" i="1" s="1"/>
  <c r="R6" i="3" s="1"/>
  <c r="R7" i="3" s="1"/>
  <c r="T54" i="1"/>
  <c r="P54" i="1"/>
  <c r="S89" i="1"/>
  <c r="S98" i="1" s="1"/>
  <c r="E11" i="4" s="1"/>
  <c r="M89" i="1"/>
  <c r="M98" i="1" s="1"/>
  <c r="B9" i="4" s="1"/>
  <c r="B16" i="2"/>
  <c r="Q89" i="1"/>
  <c r="Q98" i="1" s="1"/>
  <c r="E9" i="4" s="1"/>
  <c r="N89" i="1"/>
  <c r="N98" i="1" s="1"/>
  <c r="B10" i="4" s="1"/>
  <c r="C10" i="4" s="1"/>
  <c r="O89" i="1"/>
  <c r="O98" i="1" s="1"/>
  <c r="B11" i="4" s="1"/>
  <c r="C11" i="4" s="1"/>
  <c r="V98" i="1"/>
  <c r="F10" i="4" s="1"/>
  <c r="R89" i="1"/>
  <c r="R98" i="1" s="1"/>
  <c r="E10" i="4" s="1"/>
  <c r="U98" i="1"/>
  <c r="F9" i="4" s="1"/>
  <c r="L89" i="1"/>
  <c r="L98" i="1" s="1"/>
  <c r="C16" i="2"/>
  <c r="E20" i="2" l="1"/>
  <c r="E29" i="2" s="1"/>
  <c r="E32" i="2" s="1"/>
  <c r="C31" i="2"/>
  <c r="C32" i="2"/>
  <c r="D31" i="2"/>
  <c r="D32" i="2"/>
  <c r="C9" i="4"/>
  <c r="D9" i="4" s="1"/>
  <c r="B8" i="4"/>
  <c r="G8" i="4"/>
  <c r="G13" i="4" s="1"/>
  <c r="G12" i="4" s="1"/>
  <c r="D10" i="4"/>
  <c r="Q6" i="3"/>
  <c r="F11" i="4"/>
  <c r="F8" i="4" s="1"/>
  <c r="F13" i="4" s="1"/>
  <c r="F12" i="4" s="1"/>
  <c r="D11" i="4"/>
  <c r="E8" i="4"/>
  <c r="P89" i="1"/>
  <c r="P98" i="1" s="1"/>
  <c r="T89" i="1"/>
  <c r="T98" i="1" s="1"/>
  <c r="Q7" i="3"/>
  <c r="M6" i="3"/>
  <c r="M7" i="3" s="1"/>
  <c r="I6" i="3"/>
  <c r="I7" i="3" s="1"/>
  <c r="P6" i="3"/>
  <c r="P7" i="3" s="1"/>
  <c r="O6" i="3"/>
  <c r="O7" i="3" s="1"/>
  <c r="L6" i="3"/>
  <c r="L7" i="3" s="1"/>
  <c r="K6" i="3"/>
  <c r="K7" i="3" s="1"/>
  <c r="H6" i="3"/>
  <c r="H7" i="3" s="1"/>
  <c r="F6" i="3"/>
  <c r="F7" i="3" s="1"/>
  <c r="G6" i="3"/>
  <c r="G7" i="3" s="1"/>
  <c r="E31" i="2" l="1"/>
  <c r="C8" i="4"/>
  <c r="C13" i="4" s="1"/>
  <c r="C12" i="4" s="1"/>
  <c r="B12" i="4"/>
  <c r="B13" i="4"/>
  <c r="E13" i="4"/>
  <c r="E12" i="4" s="1"/>
  <c r="J6" i="3"/>
  <c r="J7" i="3" s="1"/>
  <c r="N6" i="3"/>
  <c r="N7" i="3" s="1"/>
  <c r="D8" i="4" l="1"/>
  <c r="D13" i="4" s="1"/>
  <c r="D12" i="4"/>
</calcChain>
</file>

<file path=xl/sharedStrings.xml><?xml version="1.0" encoding="utf-8"?>
<sst xmlns="http://schemas.openxmlformats.org/spreadsheetml/2006/main" count="565" uniqueCount="182">
  <si>
    <t xml:space="preserve">EFEKTYVAUS SAVIVALDYBĖS VALDYMO PROGRAMOS 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</si>
  <si>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</si>
  <si>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</si>
  <si>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</si>
  <si>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</si>
  <si>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</si>
  <si>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</si>
  <si>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</si>
  <si>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</si>
  <si>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</si>
  <si>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</si>
  <si>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</si>
  <si>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</si>
  <si>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02. Savivaldybės veiklos gerinimas/stiprinimas</t>
  </si>
  <si>
    <t>06 Efektyvaus Savivaldybės valdymo programa</t>
  </si>
  <si>
    <t>06</t>
  </si>
  <si>
    <t xml:space="preserve">01 </t>
  </si>
  <si>
    <t xml:space="preserve">Efektyviai vykdyti Savivaldybės veiklą </t>
  </si>
  <si>
    <t>01</t>
  </si>
  <si>
    <t>Sudaryti sąlygas kokybiškai įgyvendinti Savivaldybės funkcijas</t>
  </si>
  <si>
    <t>Mero institucijos išlaikymas</t>
  </si>
  <si>
    <t>188723322</t>
  </si>
  <si>
    <t>SB</t>
  </si>
  <si>
    <t>02</t>
  </si>
  <si>
    <t>Mero fondas</t>
  </si>
  <si>
    <t>03</t>
  </si>
  <si>
    <t>Tarybos darbo organizavimas</t>
  </si>
  <si>
    <t>04</t>
  </si>
  <si>
    <t>Asociacijos veikla</t>
  </si>
  <si>
    <t>05</t>
  </si>
  <si>
    <t>Ūkinės veiklos įgyvendinimas (savivaldybės administracija)</t>
  </si>
  <si>
    <t>SB(VB)</t>
  </si>
  <si>
    <t>07</t>
  </si>
  <si>
    <t>08.06.01.09</t>
  </si>
  <si>
    <t>08</t>
  </si>
  <si>
    <t>09.08.01.09</t>
  </si>
  <si>
    <t>09</t>
  </si>
  <si>
    <t>10.09.01.09</t>
  </si>
  <si>
    <t>10</t>
  </si>
  <si>
    <t>Ūkinės veiklos įgyvendinimas (seniūnijų valdymas)</t>
  </si>
  <si>
    <t>188698374</t>
  </si>
  <si>
    <t>11</t>
  </si>
  <si>
    <t>Savivaldybės Kontrolės ir audito tarnybos darbo užtikrinimas</t>
  </si>
  <si>
    <t>Vykdyti sprendimų priėmimo laisve perduotas vykdyti valstybines (perduotas Savivaldybei) funkcijas</t>
  </si>
  <si>
    <t>Civiliniu kodeksu priskirtas civilinės būklės aktų registravimas</t>
  </si>
  <si>
    <t>Gyventojų registrų tvarkymas ir duomenų valstybės registrui teikimas</t>
  </si>
  <si>
    <t xml:space="preserve">Piliečių prašymų atkurti nuosavybės teises į gyvenamuosius namus, jų dalis, butus, ūkinės ir komercinės paskirties pastatus nagrinėjimas bei sprendimų dėl nuosavybės teisės atkūrimo priėmimas </t>
  </si>
  <si>
    <t>Valstybinės kalbos vartojimo ir taisyklingumo kontrolė</t>
  </si>
  <si>
    <t>Žemės ūkio funkcijų vykdymas</t>
  </si>
  <si>
    <t>Archyvinių dokumentų tvarkymas</t>
  </si>
  <si>
    <t>01.03.03.02</t>
  </si>
  <si>
    <t>Jaunimo reikalų koordinatoriaus veikla</t>
  </si>
  <si>
    <t>20</t>
  </si>
  <si>
    <t>Mobilizacijos administravimas</t>
  </si>
  <si>
    <t>Pirminė teisinė pagalba</t>
  </si>
  <si>
    <t>Gyvenamosios vietos deklaravimas</t>
  </si>
  <si>
    <t>17</t>
  </si>
  <si>
    <t>12</t>
  </si>
  <si>
    <t>Turto remontas</t>
  </si>
  <si>
    <t>13</t>
  </si>
  <si>
    <t>15</t>
  </si>
  <si>
    <t>16</t>
  </si>
  <si>
    <t>Savivaldybės veiklos viešinimas ir reprezentavimas</t>
  </si>
  <si>
    <t>Užtikrinti finansavimą nenumatytoms išlaidoms dengti</t>
  </si>
  <si>
    <t>9</t>
  </si>
  <si>
    <t xml:space="preserve">SB </t>
  </si>
  <si>
    <t>02 Savivaldybės paskolų dengimą finansuoti laiku, kuo mažesniais kaštais</t>
  </si>
  <si>
    <t>Užtikrinti paskolų grąžinimą</t>
  </si>
  <si>
    <t>Paskolų grąžinimas</t>
  </si>
  <si>
    <t>Palūkanų mokėjimas</t>
  </si>
  <si>
    <t>Finansavimo šaltiniai</t>
  </si>
  <si>
    <t>Strateginio tikslo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</si>
  <si>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</si>
  <si>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</si>
  <si>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</si>
  <si>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</si>
  <si>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</si>
  <si>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</si>
  <si>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</si>
  <si>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</si>
  <si>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</si>
  <si>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</si>
  <si>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</si>
  <si>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</si>
  <si>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</si>
  <si>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</si>
  <si>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188723322  188698374</t>
  </si>
  <si>
    <t>Efektyvaus savivaldybės valdymo programa</t>
  </si>
  <si>
    <t>01.06.01.02</t>
  </si>
  <si>
    <t>19</t>
  </si>
  <si>
    <t>Tarpinstitucinio bendradarbiavimo koordinatoriaus pareigybės finansavimas</t>
  </si>
  <si>
    <t>Savivaldybės erdvinių duomenų rinkinio tvarkymas</t>
  </si>
  <si>
    <t>Turtui įsigyti ir finansiniams įsipareigojimams vykdyti</t>
  </si>
  <si>
    <t>1</t>
  </si>
  <si>
    <t>tūkst. Eur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</si>
  <si>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</si>
  <si>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</si>
  <si>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6</t>
  </si>
  <si>
    <t>3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</si>
  <si>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</si>
  <si>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01.01.01.03  01.03.02.09  08.06.01.09  09.08.01.09  10.09.01.09  01.06.01.02  01.03.03.02  04.02.01.04  02.01.01.04   01.06.01.03    01.06.01.04  01.03.02.01</t>
  </si>
  <si>
    <t>SB(SP)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</si>
  <si>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</si>
  <si>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</si>
  <si>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</si>
  <si>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</si>
  <si>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>Užsienio valstybių, tarptautinių organizacijų ir Europos Sąjungos lėšos</t>
    </r>
    <r>
      <rPr>
        <b/>
        <sz val="10"/>
        <rFont val="Times New Roman"/>
        <family val="1"/>
      </rPr>
      <t xml:space="preserve"> ES, EEE</t>
    </r>
  </si>
  <si>
    <r>
      <t xml:space="preserve">Visuomenės sveikatos apsaugos rėmimo specialioji programa </t>
    </r>
    <r>
      <rPr>
        <b/>
        <sz val="10"/>
        <rFont val="Times New Roman"/>
        <family val="1"/>
      </rPr>
      <t>SB(VS)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</si>
  <si>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</si>
  <si>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</si>
  <si>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</si>
  <si>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</si>
  <si>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</si>
  <si>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</si>
  <si>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</si>
  <si>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</si>
  <si>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</si>
  <si>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PATVIRTINTA</t>
  </si>
  <si>
    <t>14</t>
  </si>
  <si>
    <t>Savivaldybės neprojektinių renginių organizavimas</t>
  </si>
  <si>
    <t>Ūkinės veiklos įgyvendinimas (Socialinės paramos skyrius)</t>
  </si>
  <si>
    <t>01.01.01.03</t>
  </si>
  <si>
    <t>01.03.02.09</t>
  </si>
  <si>
    <t xml:space="preserve">01.03.02.09 </t>
  </si>
  <si>
    <t>04.02.01.04</t>
  </si>
  <si>
    <t>02.01.01.04</t>
  </si>
  <si>
    <t>01.03.02.09        01.06.01.03</t>
  </si>
  <si>
    <t>01.03.02.01</t>
  </si>
  <si>
    <t>Mero ir Tarybos veiklos administravimo skyriaus išlaikymas</t>
  </si>
  <si>
    <t>Šilutės rajono savivaldybės mero rezervo lėšų panaudojimas</t>
  </si>
  <si>
    <t>01.01.01.02</t>
  </si>
  <si>
    <t>Savivaldybės SPP tikslo / uždavinio / priemonės kodas</t>
  </si>
  <si>
    <t>2023 m. faktas</t>
  </si>
  <si>
    <t>2025 m. poreikis</t>
  </si>
  <si>
    <t>Iš viso uždaviniui</t>
  </si>
  <si>
    <t>Iš viso tikslui</t>
  </si>
  <si>
    <t>2024 m. poreikis</t>
  </si>
  <si>
    <t>IŠ VISO</t>
  </si>
  <si>
    <t>04.02.01.02</t>
  </si>
  <si>
    <t xml:space="preserve">09.08.01.01 </t>
  </si>
  <si>
    <t>188723349</t>
  </si>
  <si>
    <t>01.07.01.01</t>
  </si>
  <si>
    <t>Elektroninės demokratijos, viešųjų ir (arba) administracinių paslaugų plėtra, mažinant administracinę naštą juridiniams ir fiziniams asm. (komp. technikos, progr. įrangos įsigijimas ir eksloatavimas, licencijų įsigijimas)</t>
  </si>
  <si>
    <t>RP - regiono pažangos priemonė (projektas), PP - pažangos priemonė (projektas), TP - tęstinės veiklos priemonė, NF - nefinansinė priemonė</t>
  </si>
  <si>
    <t>TP</t>
  </si>
  <si>
    <t>-</t>
  </si>
  <si>
    <t>2.1.1.3  2.1.1.2</t>
  </si>
  <si>
    <t>2.1.1.4</t>
  </si>
  <si>
    <t>06. Efektyvaus savivaldybės valdymo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</si>
  <si>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</si>
  <si>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</si>
  <si>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</si>
  <si>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</si>
  <si>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</si>
  <si>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</si>
  <si>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</si>
  <si>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</si>
  <si>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</si>
  <si>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</si>
  <si>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</si>
  <si>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</si>
  <si>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</si>
  <si>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</si>
  <si>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06. Efektyvaus savivaldybės valdymo programos bendras lėšų poreikis ir numatomi finansavimo šaltiniai</t>
  </si>
  <si>
    <t>2023 m. asignavimai</t>
  </si>
  <si>
    <t>2.2.3. Valstybės investicijų programa</t>
  </si>
  <si>
    <t xml:space="preserve">2.2.4.Užsienio valstybių, tarptautinių organizacijų ir Europos Sąjungos lėšos </t>
  </si>
  <si>
    <t>Ūkinės veiklos įgyvendinimas (Švietimo, sporto ir kultūros skyriaus Kultūros poskyris)</t>
  </si>
  <si>
    <t xml:space="preserve">Ūkinės veiklos įgyvendinimas (Švietimo, sporto ir kultūros skyrius) </t>
  </si>
  <si>
    <t>TIKSLŲ, PROGRAMŲ, UŽDAVINIŲ, PRIEMONIŲ IR PRIEMONIŲ IŠLAIDŲ SUVESTINĖ</t>
  </si>
  <si>
    <t>Iš viso 06 programai</t>
  </si>
  <si>
    <t>Šilutės rajono savivaldybės tarybos 2022 m. gruodžio 22 d.</t>
  </si>
  <si>
    <t>sprendimu Nr. T1-1169</t>
  </si>
  <si>
    <t>(Šilutės rajono savivaldybės tarybos 2023 m. vasario 23 d.</t>
  </si>
  <si>
    <t>sprendimo Nr. T1-1222 redakcija)</t>
  </si>
  <si>
    <t>(Šilutės rajono savivaldybės tarybos 2023 m. gegužės 25 d.</t>
  </si>
  <si>
    <t>sprendimo Nr. T1-5 redakcija)</t>
  </si>
  <si>
    <t>(Šilutės rajono savivaldybės tarybos 2024 m. kovo 28 d.</t>
  </si>
  <si>
    <t>sprendimo Nr. T1-          redakcija)</t>
  </si>
  <si>
    <t>2023–2025 m.  ŠILUTĖS RAJONO SAVIVALDYBĖS</t>
  </si>
  <si>
    <t>2023 m. poreikis</t>
  </si>
  <si>
    <t>Šilutės rajono savivaldybės 2023–2025 m. Efektyvaus savivaldybės valdymo programos išlaidų 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</si>
</sst>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FFFF99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71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0" fontId="1" fillId="0" borderId="28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top"/>
    </xf>
    <xf numFmtId="164" fontId="1" fillId="0" borderId="29" xfId="0" applyNumberFormat="1" applyFont="1" applyBorder="1" applyAlignment="1">
      <alignment horizontal="center" vertical="top"/>
    </xf>
    <xf numFmtId="0" fontId="3" fillId="0" borderId="0" xfId="0" applyFont="1" applyProtection="1">
      <protection locked="0"/>
    </xf>
    <xf numFmtId="0" fontId="1" fillId="0" borderId="17" xfId="0" applyFont="1" applyBorder="1" applyAlignment="1">
      <alignment horizontal="center" vertical="center" wrapText="1" indent="1"/>
    </xf>
    <xf numFmtId="164" fontId="1" fillId="0" borderId="28" xfId="0" applyNumberFormat="1" applyFont="1" applyBorder="1" applyAlignment="1">
      <alignment horizontal="center" vertical="top"/>
    </xf>
    <xf numFmtId="164" fontId="2" fillId="12" borderId="17" xfId="0" applyNumberFormat="1" applyFont="1" applyFill="1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164" fontId="1" fillId="0" borderId="6" xfId="0" applyNumberFormat="1" applyFont="1" applyBorder="1" applyAlignment="1">
      <alignment horizontal="center"/>
    </xf>
    <xf numFmtId="164" fontId="1" fillId="0" borderId="70" xfId="0" applyNumberFormat="1" applyFont="1" applyBorder="1" applyAlignment="1">
      <alignment horizontal="center"/>
    </xf>
    <xf numFmtId="0" fontId="1" fillId="0" borderId="42" xfId="0" applyFont="1" applyBorder="1" applyAlignment="1" applyProtection="1">
      <alignment horizontal="center" vertical="center" textRotation="90"/>
      <protection locked="0"/>
    </xf>
    <xf numFmtId="0" fontId="1" fillId="0" borderId="42" xfId="0" applyFont="1" applyBorder="1" applyAlignment="1" applyProtection="1">
      <alignment horizontal="center" vertical="center" textRotation="90" wrapText="1"/>
      <protection locked="0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2" fillId="12" borderId="28" xfId="0" applyNumberFormat="1" applyFont="1" applyFill="1" applyBorder="1" applyAlignment="1">
      <alignment horizontal="center" vertical="top"/>
    </xf>
    <xf numFmtId="164" fontId="2" fillId="12" borderId="13" xfId="0" applyNumberFormat="1" applyFont="1" applyFill="1" applyBorder="1" applyAlignment="1">
      <alignment horizontal="center" vertical="top"/>
    </xf>
    <xf numFmtId="164" fontId="2" fillId="12" borderId="29" xfId="0" applyNumberFormat="1" applyFont="1" applyFill="1" applyBorder="1" applyAlignment="1">
      <alignment horizontal="center" vertical="top"/>
    </xf>
    <xf numFmtId="164" fontId="2" fillId="12" borderId="62" xfId="0" applyNumberFormat="1" applyFont="1" applyFill="1" applyBorder="1" applyAlignment="1">
      <alignment horizontal="center" vertical="top"/>
    </xf>
    <xf numFmtId="164" fontId="2" fillId="12" borderId="65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0" borderId="48" xfId="0" applyFont="1" applyBorder="1"/>
    <xf numFmtId="0" fontId="1" fillId="0" borderId="46" xfId="0" applyFont="1" applyBorder="1"/>
    <xf numFmtId="0" fontId="2" fillId="13" borderId="28" xfId="0" applyFont="1" applyFill="1" applyBorder="1" applyAlignment="1">
      <alignment vertical="center"/>
    </xf>
    <xf numFmtId="0" fontId="1" fillId="0" borderId="55" xfId="0" applyFont="1" applyBorder="1"/>
    <xf numFmtId="0" fontId="1" fillId="0" borderId="48" xfId="0" applyFont="1" applyBorder="1" applyAlignment="1">
      <alignment vertical="top" wrapText="1"/>
    </xf>
    <xf numFmtId="0" fontId="2" fillId="13" borderId="50" xfId="0" applyFont="1" applyFill="1" applyBorder="1" applyAlignment="1">
      <alignment horizontal="right" vertical="top"/>
    </xf>
    <xf numFmtId="164" fontId="2" fillId="13" borderId="71" xfId="0" applyNumberFormat="1" applyFont="1" applyFill="1" applyBorder="1" applyAlignment="1">
      <alignment horizontal="center" vertical="top"/>
    </xf>
    <xf numFmtId="164" fontId="2" fillId="13" borderId="24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2" fillId="12" borderId="38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 wrapText="1"/>
    </xf>
    <xf numFmtId="0" fontId="2" fillId="18" borderId="88" xfId="0" applyFont="1" applyFill="1" applyBorder="1" applyAlignment="1">
      <alignment horizontal="left" vertical="top" wrapText="1"/>
    </xf>
    <xf numFmtId="164" fontId="2" fillId="18" borderId="103" xfId="0" applyNumberFormat="1" applyFont="1" applyFill="1" applyBorder="1" applyAlignment="1">
      <alignment horizontal="center" vertical="top" wrapText="1"/>
    </xf>
    <xf numFmtId="0" fontId="1" fillId="0" borderId="116" xfId="0" applyFont="1" applyBorder="1" applyAlignment="1">
      <alignment vertical="top" wrapText="1"/>
    </xf>
    <xf numFmtId="164" fontId="1" fillId="0" borderId="117" xfId="0" applyNumberFormat="1" applyFont="1" applyBorder="1" applyAlignment="1">
      <alignment horizontal="center" vertical="top" wrapText="1"/>
    </xf>
    <xf numFmtId="0" fontId="1" fillId="0" borderId="118" xfId="0" applyFont="1" applyBorder="1" applyAlignment="1">
      <alignment vertical="top" wrapText="1"/>
    </xf>
    <xf numFmtId="164" fontId="1" fillId="0" borderId="119" xfId="0" applyNumberFormat="1" applyFont="1" applyBorder="1" applyAlignment="1">
      <alignment horizontal="center" vertical="top" wrapText="1"/>
    </xf>
    <xf numFmtId="0" fontId="2" fillId="19" borderId="38" xfId="0" applyFont="1" applyFill="1" applyBorder="1" applyAlignment="1">
      <alignment horizontal="left" vertical="top" wrapText="1"/>
    </xf>
    <xf numFmtId="164" fontId="2" fillId="19" borderId="27" xfId="0" applyNumberFormat="1" applyFont="1" applyFill="1" applyBorder="1" applyAlignment="1">
      <alignment horizontal="center" vertical="top" wrapText="1"/>
    </xf>
    <xf numFmtId="0" fontId="1" fillId="0" borderId="120" xfId="0" applyFont="1" applyBorder="1" applyAlignment="1">
      <alignment horizontal="left" vertical="top" wrapText="1"/>
    </xf>
    <xf numFmtId="164" fontId="1" fillId="0" borderId="121" xfId="0" applyNumberFormat="1" applyFont="1" applyBorder="1" applyAlignment="1">
      <alignment horizontal="center" vertical="top" wrapText="1"/>
    </xf>
    <xf numFmtId="0" fontId="2" fillId="20" borderId="122" xfId="0" applyFont="1" applyFill="1" applyBorder="1" applyAlignment="1">
      <alignment horizontal="right" vertical="top" wrapText="1"/>
    </xf>
    <xf numFmtId="164" fontId="2" fillId="20" borderId="123" xfId="0" applyNumberFormat="1" applyFont="1" applyFill="1" applyBorder="1" applyAlignment="1">
      <alignment horizontal="center" vertical="top" wrapText="1"/>
    </xf>
    <xf numFmtId="164" fontId="2" fillId="12" borderId="136" xfId="0" applyNumberFormat="1" applyFont="1" applyFill="1" applyBorder="1" applyAlignment="1">
      <alignment horizontal="center" vertical="top" wrapText="1"/>
    </xf>
    <xf numFmtId="164" fontId="2" fillId="12" borderId="137" xfId="0" applyNumberFormat="1" applyFont="1" applyFill="1" applyBorder="1" applyAlignment="1">
      <alignment horizontal="center" vertical="top" wrapText="1"/>
    </xf>
    <xf numFmtId="164" fontId="2" fillId="12" borderId="110" xfId="0" applyNumberFormat="1" applyFont="1" applyFill="1" applyBorder="1" applyAlignment="1">
      <alignment horizontal="center" vertical="top" wrapText="1"/>
    </xf>
    <xf numFmtId="164" fontId="2" fillId="12" borderId="145" xfId="0" applyNumberFormat="1" applyFont="1" applyFill="1" applyBorder="1" applyAlignment="1">
      <alignment horizontal="center" vertical="top" wrapText="1"/>
    </xf>
    <xf numFmtId="164" fontId="2" fillId="12" borderId="146" xfId="0" applyNumberFormat="1" applyFont="1" applyFill="1" applyBorder="1" applyAlignment="1">
      <alignment horizontal="center" vertical="top" wrapText="1"/>
    </xf>
    <xf numFmtId="164" fontId="2" fillId="12" borderId="103" xfId="0" applyNumberFormat="1" applyFont="1" applyFill="1" applyBorder="1" applyAlignment="1">
      <alignment horizontal="center" vertical="top" wrapText="1"/>
    </xf>
    <xf numFmtId="164" fontId="2" fillId="0" borderId="65" xfId="0" applyNumberFormat="1" applyFont="1" applyBorder="1" applyAlignment="1">
      <alignment horizontal="center" vertical="top" wrapText="1"/>
    </xf>
    <xf numFmtId="164" fontId="1" fillId="0" borderId="136" xfId="0" applyNumberFormat="1" applyFont="1" applyBorder="1" applyAlignment="1">
      <alignment horizontal="center" vertical="top" wrapText="1"/>
    </xf>
    <xf numFmtId="164" fontId="1" fillId="0" borderId="138" xfId="0" applyNumberFormat="1" applyFont="1" applyBorder="1" applyAlignment="1">
      <alignment horizontal="center" vertical="top" wrapText="1"/>
    </xf>
    <xf numFmtId="164" fontId="1" fillId="0" borderId="139" xfId="0" applyNumberFormat="1" applyFont="1" applyBorder="1" applyAlignment="1">
      <alignment horizontal="center" vertical="top" wrapText="1"/>
    </xf>
    <xf numFmtId="164" fontId="1" fillId="0" borderId="65" xfId="0" applyNumberFormat="1" applyFont="1" applyBorder="1" applyAlignment="1">
      <alignment horizontal="center" vertical="top" wrapText="1"/>
    </xf>
    <xf numFmtId="164" fontId="1" fillId="0" borderId="140" xfId="0" applyNumberFormat="1" applyFont="1" applyBorder="1" applyAlignment="1">
      <alignment horizontal="center" vertical="top" wrapText="1"/>
    </xf>
    <xf numFmtId="164" fontId="1" fillId="0" borderId="141" xfId="0" applyNumberFormat="1" applyFont="1" applyBorder="1" applyAlignment="1">
      <alignment horizontal="center" vertical="top" wrapText="1"/>
    </xf>
    <xf numFmtId="164" fontId="1" fillId="0" borderId="142" xfId="0" applyNumberFormat="1" applyFont="1" applyBorder="1" applyAlignment="1">
      <alignment horizontal="center" vertical="top" wrapText="1"/>
    </xf>
    <xf numFmtId="164" fontId="1" fillId="0" borderId="129" xfId="0" applyNumberFormat="1" applyFont="1" applyBorder="1" applyAlignment="1">
      <alignment horizontal="center" vertical="top" wrapText="1"/>
    </xf>
    <xf numFmtId="164" fontId="1" fillId="0" borderId="143" xfId="0" applyNumberFormat="1" applyFont="1" applyBorder="1" applyAlignment="1">
      <alignment horizontal="center" vertical="top" wrapText="1"/>
    </xf>
    <xf numFmtId="164" fontId="1" fillId="0" borderId="144" xfId="0" applyNumberFormat="1" applyFont="1" applyBorder="1" applyAlignment="1">
      <alignment horizontal="center" vertical="top" wrapText="1"/>
    </xf>
    <xf numFmtId="164" fontId="2" fillId="0" borderId="147" xfId="0" applyNumberFormat="1" applyFont="1" applyBorder="1" applyAlignment="1">
      <alignment horizontal="center" vertical="top" wrapText="1"/>
    </xf>
    <xf numFmtId="164" fontId="2" fillId="0" borderId="148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148" xfId="0" applyNumberFormat="1" applyFont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 wrapText="1"/>
    </xf>
    <xf numFmtId="164" fontId="1" fillId="0" borderId="99" xfId="0" applyNumberFormat="1" applyFont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/>
    </xf>
    <xf numFmtId="164" fontId="1" fillId="0" borderId="99" xfId="0" applyNumberFormat="1" applyFont="1" applyBorder="1" applyAlignment="1">
      <alignment horizontal="center" vertical="top"/>
    </xf>
    <xf numFmtId="164" fontId="1" fillId="0" borderId="65" xfId="0" applyNumberFormat="1" applyFont="1" applyBorder="1" applyAlignment="1">
      <alignment horizontal="center" vertical="top"/>
    </xf>
    <xf numFmtId="164" fontId="2" fillId="0" borderId="45" xfId="0" applyNumberFormat="1" applyFont="1" applyBorder="1" applyAlignment="1">
      <alignment horizontal="center" vertical="top" wrapText="1"/>
    </xf>
    <xf numFmtId="164" fontId="2" fillId="0" borderId="149" xfId="0" applyNumberFormat="1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 indent="2"/>
    </xf>
    <xf numFmtId="164" fontId="1" fillId="0" borderId="45" xfId="0" applyNumberFormat="1" applyFont="1" applyBorder="1" applyAlignment="1">
      <alignment horizontal="center" wrapText="1"/>
    </xf>
    <xf numFmtId="164" fontId="1" fillId="0" borderId="99" xfId="0" applyNumberFormat="1" applyFont="1" applyBorder="1" applyAlignment="1">
      <alignment horizontal="center" wrapText="1"/>
    </xf>
    <xf numFmtId="164" fontId="1" fillId="0" borderId="139" xfId="0" applyNumberFormat="1" applyFont="1" applyBorder="1" applyAlignment="1">
      <alignment horizontal="center" wrapText="1"/>
    </xf>
    <xf numFmtId="164" fontId="1" fillId="0" borderId="65" xfId="0" applyNumberFormat="1" applyFont="1" applyBorder="1" applyAlignment="1">
      <alignment horizontal="center" wrapText="1"/>
    </xf>
    <xf numFmtId="164" fontId="1" fillId="0" borderId="150" xfId="0" applyNumberFormat="1" applyFont="1" applyBorder="1" applyAlignment="1">
      <alignment horizontal="center" vertical="top" wrapText="1"/>
    </xf>
    <xf numFmtId="164" fontId="1" fillId="0" borderId="151" xfId="0" applyNumberFormat="1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 indent="2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39" xfId="0" applyNumberFormat="1" applyFont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41" xfId="0" applyFont="1" applyBorder="1" applyAlignment="1" applyProtection="1">
      <alignment horizontal="center" vertical="center" textRotation="90" wrapText="1"/>
      <protection locked="0"/>
    </xf>
    <xf numFmtId="0" fontId="1" fillId="0" borderId="57" xfId="0" applyFont="1" applyBorder="1" applyAlignment="1" applyProtection="1">
      <alignment horizontal="center" vertical="center" textRotation="90"/>
      <protection locked="0"/>
    </xf>
    <xf numFmtId="0" fontId="1" fillId="0" borderId="61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 textRotation="90" wrapText="1"/>
      <protection locked="0"/>
    </xf>
    <xf numFmtId="0" fontId="1" fillId="0" borderId="39" xfId="0" applyFont="1" applyBorder="1" applyAlignment="1" applyProtection="1">
      <alignment horizontal="center" vertical="center" textRotation="90" wrapText="1"/>
      <protection locked="0"/>
    </xf>
    <xf numFmtId="0" fontId="2" fillId="0" borderId="31" xfId="0" applyFont="1" applyBorder="1" applyAlignment="1" applyProtection="1">
      <alignment horizontal="center" vertical="top"/>
      <protection locked="0"/>
    </xf>
    <xf numFmtId="0" fontId="2" fillId="0" borderId="32" xfId="0" applyFont="1" applyBorder="1" applyAlignment="1" applyProtection="1">
      <alignment horizontal="center" vertical="top"/>
      <protection locked="0"/>
    </xf>
    <xf numFmtId="0" fontId="2" fillId="0" borderId="33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12" borderId="38" xfId="0" applyFont="1" applyFill="1" applyBorder="1" applyAlignment="1">
      <alignment horizontal="right" vertical="top"/>
    </xf>
    <xf numFmtId="0" fontId="2" fillId="12" borderId="19" xfId="0" applyFont="1" applyFill="1" applyBorder="1" applyAlignment="1">
      <alignment horizontal="right" vertical="top"/>
    </xf>
    <xf numFmtId="0" fontId="2" fillId="12" borderId="62" xfId="0" applyFont="1" applyFill="1" applyBorder="1" applyAlignment="1">
      <alignment horizontal="right" vertical="top"/>
    </xf>
    <xf numFmtId="0" fontId="2" fillId="0" borderId="31" xfId="0" applyFont="1" applyBorder="1" applyAlignment="1" applyProtection="1">
      <alignment horizontal="center" vertical="top" wrapText="1"/>
      <protection locked="0"/>
    </xf>
    <xf numFmtId="0" fontId="2" fillId="0" borderId="32" xfId="0" applyFont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 applyProtection="1">
      <alignment horizontal="center" vertical="top" wrapText="1"/>
      <protection locked="0"/>
    </xf>
    <xf numFmtId="0" fontId="1" fillId="0" borderId="34" xfId="0" applyFont="1" applyBorder="1" applyAlignment="1" applyProtection="1">
      <alignment horizontal="center" vertical="center" textRotation="90"/>
      <protection locked="0"/>
    </xf>
    <xf numFmtId="0" fontId="1" fillId="0" borderId="39" xfId="0" applyFont="1" applyBorder="1" applyAlignment="1" applyProtection="1">
      <alignment horizontal="center" vertical="center" textRotation="90"/>
      <protection locked="0"/>
    </xf>
    <xf numFmtId="0" fontId="1" fillId="0" borderId="58" xfId="0" applyFont="1" applyBorder="1" applyAlignment="1" applyProtection="1">
      <alignment horizontal="center" vertical="center" textRotation="90"/>
      <protection locked="0"/>
    </xf>
    <xf numFmtId="0" fontId="1" fillId="0" borderId="36" xfId="0" applyFont="1" applyBorder="1" applyAlignment="1" applyProtection="1">
      <alignment horizontal="center" vertical="center" textRotation="90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8" xfId="0" applyFont="1" applyBorder="1" applyAlignment="1" applyProtection="1">
      <alignment horizontal="center" vertical="center" textRotation="90"/>
      <protection locked="0"/>
    </xf>
    <xf numFmtId="0" fontId="1" fillId="0" borderId="40" xfId="0" applyFont="1" applyBorder="1" applyAlignment="1" applyProtection="1">
      <alignment horizontal="center" vertical="center" textRotation="90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124" xfId="0" applyFont="1" applyBorder="1" applyAlignment="1" applyProtection="1">
      <alignment horizontal="center" vertical="center" textRotation="90" wrapText="1"/>
      <protection locked="0"/>
    </xf>
    <xf numFmtId="0" fontId="2" fillId="0" borderId="131" xfId="0" applyFont="1" applyBorder="1" applyAlignment="1" applyProtection="1">
      <alignment horizontal="center" vertical="center" textRotation="90" wrapText="1"/>
      <protection locked="0"/>
    </xf>
    <xf numFmtId="0" fontId="2" fillId="0" borderId="125" xfId="0" applyFont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135" xfId="0" applyFont="1" applyBorder="1" applyAlignment="1" applyProtection="1">
      <alignment horizontal="center" vertical="center" textRotation="90" wrapText="1"/>
      <protection locked="0"/>
    </xf>
    <xf numFmtId="0" fontId="6" fillId="0" borderId="126" xfId="0" applyFont="1" applyBorder="1" applyAlignment="1" applyProtection="1">
      <alignment horizontal="center" vertical="top" wrapText="1"/>
      <protection locked="0"/>
    </xf>
    <xf numFmtId="0" fontId="6" fillId="0" borderId="129" xfId="0" applyFont="1" applyBorder="1" applyAlignment="1" applyProtection="1">
      <alignment horizontal="center" vertical="top" wrapText="1"/>
      <protection locked="0"/>
    </xf>
    <xf numFmtId="0" fontId="6" fillId="0" borderId="132" xfId="0" applyFont="1" applyBorder="1" applyAlignment="1" applyProtection="1">
      <alignment horizontal="center" vertical="top" wrapText="1"/>
      <protection locked="0"/>
    </xf>
    <xf numFmtId="0" fontId="6" fillId="0" borderId="127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133" xfId="0" applyFont="1" applyBorder="1" applyAlignment="1" applyProtection="1">
      <alignment horizontal="center" vertical="top" wrapText="1"/>
      <protection locked="0"/>
    </xf>
    <xf numFmtId="0" fontId="6" fillId="0" borderId="128" xfId="0" applyFont="1" applyBorder="1" applyAlignment="1" applyProtection="1">
      <alignment horizontal="center" vertical="top" wrapText="1"/>
      <protection locked="0"/>
    </xf>
    <xf numFmtId="0" fontId="6" fillId="0" borderId="130" xfId="0" applyFont="1" applyBorder="1" applyAlignment="1" applyProtection="1">
      <alignment horizontal="center" vertical="top" wrapText="1"/>
      <protection locked="0"/>
    </xf>
    <xf numFmtId="0" fontId="6" fillId="0" borderId="134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2" fillId="0" borderId="159" xfId="0" applyFont="1" applyBorder="1" applyAlignment="1" applyProtection="1">
      <alignment horizontal="center" vertical="center" wrapText="1"/>
      <protection locked="0"/>
    </xf>
    <xf numFmtId="0" fontId="2" fillId="0" borderId="160" xfId="0" applyFont="1" applyBorder="1" applyAlignment="1" applyProtection="1">
      <alignment horizontal="center" vertical="center" textRotation="90" wrapText="1"/>
      <protection locked="0"/>
    </xf>
    <xf numFmtId="0" fontId="2" fillId="0" borderId="16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62" xfId="0" applyFont="1" applyBorder="1" applyAlignment="1" applyProtection="1">
      <alignment horizontal="center" vertical="center" wrapText="1"/>
      <protection locked="0"/>
    </xf>
    <xf numFmtId="0" fontId="2" fillId="0" borderId="163" xfId="0" applyFont="1" applyBorder="1" applyAlignment="1" applyProtection="1">
      <alignment horizontal="center" vertical="center" wrapText="1"/>
      <protection locked="0"/>
    </xf>
    <xf numFmtId="0" fontId="2" fillId="0" borderId="164" xfId="0" applyFont="1" applyBorder="1" applyAlignment="1" applyProtection="1">
      <alignment horizontal="center" vertical="center" wrapText="1"/>
      <protection locked="0"/>
    </xf>
    <xf numFmtId="0" fontId="2" fillId="12" borderId="165" xfId="0" applyFont="1" applyFill="1" applyBorder="1" applyAlignment="1">
      <alignment vertical="top" wrapText="1"/>
    </xf>
    <xf numFmtId="164" fontId="2" fillId="12" borderId="163" xfId="0" applyNumberFormat="1" applyFont="1" applyFill="1" applyBorder="1" applyAlignment="1">
      <alignment horizontal="center" vertical="top" wrapText="1"/>
    </xf>
    <xf numFmtId="0" fontId="2" fillId="0" borderId="165" xfId="0" applyFont="1" applyBorder="1" applyAlignment="1">
      <alignment horizontal="left" vertical="top" wrapText="1" indent="1"/>
    </xf>
    <xf numFmtId="164" fontId="1" fillId="0" borderId="163" xfId="0" applyNumberFormat="1" applyFont="1" applyBorder="1" applyAlignment="1">
      <alignment horizontal="center" vertical="top" wrapText="1"/>
    </xf>
    <xf numFmtId="0" fontId="1" fillId="0" borderId="165" xfId="0" applyFont="1" applyBorder="1" applyAlignment="1">
      <alignment horizontal="left" vertical="top" wrapText="1" indent="2"/>
    </xf>
    <xf numFmtId="164" fontId="1" fillId="0" borderId="166" xfId="0" applyNumberFormat="1" applyFont="1" applyBorder="1" applyAlignment="1">
      <alignment horizontal="center" vertical="top" wrapText="1"/>
    </xf>
    <xf numFmtId="0" fontId="2" fillId="0" borderId="164" xfId="0" applyFont="1" applyBorder="1" applyAlignment="1">
      <alignment horizontal="left" vertical="top" wrapText="1" indent="1"/>
    </xf>
    <xf numFmtId="164" fontId="1" fillId="0" borderId="0" xfId="0" applyNumberFormat="1" applyFont="1" applyBorder="1" applyAlignment="1">
      <alignment horizontal="center" vertical="top" wrapText="1"/>
    </xf>
    <xf numFmtId="0" fontId="2" fillId="12" borderId="45" xfId="0" applyFont="1" applyFill="1" applyBorder="1" applyAlignment="1">
      <alignment vertical="top" wrapText="1"/>
    </xf>
    <xf numFmtId="164" fontId="2" fillId="12" borderId="167" xfId="0" applyNumberFormat="1" applyFont="1" applyFill="1" applyBorder="1" applyAlignment="1">
      <alignment horizontal="center" vertical="top" wrapText="1"/>
    </xf>
    <xf numFmtId="0" fontId="2" fillId="0" borderId="168" xfId="0" applyFont="1" applyBorder="1" applyAlignment="1">
      <alignment horizontal="left" vertical="top" wrapText="1" indent="1"/>
    </xf>
    <xf numFmtId="164" fontId="2" fillId="0" borderId="168" xfId="0" applyNumberFormat="1" applyFont="1" applyBorder="1" applyAlignment="1">
      <alignment horizontal="center" vertical="top" wrapText="1"/>
    </xf>
    <xf numFmtId="164" fontId="2" fillId="0" borderId="166" xfId="0" applyNumberFormat="1" applyFont="1" applyBorder="1" applyAlignment="1">
      <alignment horizontal="center" vertical="top" wrapText="1"/>
    </xf>
    <xf numFmtId="0" fontId="1" fillId="0" borderId="168" xfId="0" applyFont="1" applyBorder="1" applyAlignment="1">
      <alignment horizontal="left" vertical="top" wrapText="1" indent="2"/>
    </xf>
    <xf numFmtId="164" fontId="1" fillId="0" borderId="168" xfId="0" applyNumberFormat="1" applyFont="1" applyBorder="1" applyAlignment="1">
      <alignment horizontal="center" vertical="top" wrapText="1"/>
    </xf>
    <xf numFmtId="164" fontId="1" fillId="0" borderId="169" xfId="0" applyNumberFormat="1" applyFont="1" applyBorder="1" applyAlignment="1">
      <alignment horizontal="center" vertical="top" wrapText="1"/>
    </xf>
    <xf numFmtId="164" fontId="1" fillId="0" borderId="163" xfId="0" applyNumberFormat="1" applyFont="1" applyBorder="1" applyAlignment="1">
      <alignment horizontal="center" vertical="top"/>
    </xf>
    <xf numFmtId="0" fontId="2" fillId="0" borderId="45" xfId="0" applyFont="1" applyBorder="1" applyAlignment="1">
      <alignment vertical="top" wrapText="1"/>
    </xf>
    <xf numFmtId="164" fontId="2" fillId="0" borderId="169" xfId="0" applyNumberFormat="1" applyFont="1" applyBorder="1" applyAlignment="1">
      <alignment horizontal="center" vertical="top" wrapText="1"/>
    </xf>
    <xf numFmtId="164" fontId="2" fillId="0" borderId="163" xfId="0" applyNumberFormat="1" applyFont="1" applyBorder="1" applyAlignment="1">
      <alignment horizontal="center" vertical="top" wrapText="1"/>
    </xf>
    <xf numFmtId="164" fontId="1" fillId="0" borderId="163" xfId="0" applyNumberFormat="1" applyFont="1" applyBorder="1" applyAlignment="1">
      <alignment horizontal="center" wrapText="1"/>
    </xf>
    <xf numFmtId="164" fontId="1" fillId="0" borderId="170" xfId="0" applyNumberFormat="1" applyFont="1" applyBorder="1" applyAlignment="1">
      <alignment horizontal="center" vertical="top" wrapText="1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/>
    <xf numFmtId="0" fontId="9" fillId="2" borderId="0" xfId="0" applyFont="1" applyFill="1" applyAlignment="1">
      <alignment vertical="top"/>
    </xf>
    <xf numFmtId="0" fontId="8" fillId="11" borderId="0" xfId="0" applyFont="1" applyFill="1" applyAlignment="1">
      <alignment horizontal="right" vertical="top"/>
    </xf>
    <xf numFmtId="0" fontId="9" fillId="14" borderId="91" xfId="0" applyFont="1" applyFill="1" applyBorder="1" applyAlignment="1">
      <alignment horizontal="center" vertical="center" textRotation="90" wrapText="1"/>
    </xf>
    <xf numFmtId="0" fontId="9" fillId="15" borderId="92" xfId="0" applyFont="1" applyFill="1" applyBorder="1" applyAlignment="1">
      <alignment horizontal="center" vertical="center" textRotation="90" wrapText="1"/>
    </xf>
    <xf numFmtId="0" fontId="9" fillId="16" borderId="93" xfId="0" applyFont="1" applyFill="1" applyBorder="1" applyAlignment="1">
      <alignment horizontal="center" vertical="center" textRotation="90" wrapText="1"/>
    </xf>
    <xf numFmtId="0" fontId="9" fillId="2" borderId="93" xfId="0" applyFont="1" applyFill="1" applyBorder="1" applyAlignment="1">
      <alignment horizontal="center" vertical="center" textRotation="90" wrapText="1"/>
    </xf>
    <xf numFmtId="0" fontId="9" fillId="2" borderId="93" xfId="0" applyFont="1" applyFill="1" applyBorder="1" applyAlignment="1">
      <alignment horizontal="center" vertical="center" wrapText="1"/>
    </xf>
    <xf numFmtId="0" fontId="9" fillId="2" borderId="94" xfId="0" applyFont="1" applyFill="1" applyBorder="1" applyAlignment="1">
      <alignment horizontal="center" vertical="center" textRotation="90" wrapText="1"/>
    </xf>
    <xf numFmtId="0" fontId="9" fillId="2" borderId="72" xfId="0" applyFont="1" applyFill="1" applyBorder="1" applyAlignment="1">
      <alignment horizontal="center" vertical="center" textRotation="90" wrapText="1"/>
    </xf>
    <xf numFmtId="0" fontId="9" fillId="2" borderId="59" xfId="0" applyFont="1" applyFill="1" applyBorder="1" applyAlignment="1">
      <alignment horizontal="center" vertical="center" textRotation="90" wrapText="1"/>
    </xf>
    <xf numFmtId="0" fontId="8" fillId="8" borderId="86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63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9" fillId="14" borderId="95" xfId="0" applyFont="1" applyFill="1" applyBorder="1" applyAlignment="1">
      <alignment horizontal="center" vertical="center" textRotation="90" wrapText="1"/>
    </xf>
    <xf numFmtId="0" fontId="9" fillId="15" borderId="1" xfId="0" applyFont="1" applyFill="1" applyBorder="1" applyAlignment="1">
      <alignment horizontal="center" vertical="center" textRotation="90" wrapText="1"/>
    </xf>
    <xf numFmtId="0" fontId="9" fillId="16" borderId="2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textRotation="90" wrapText="1"/>
    </xf>
    <xf numFmtId="0" fontId="9" fillId="2" borderId="73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8" borderId="74" xfId="0" applyFont="1" applyFill="1" applyBorder="1" applyAlignment="1">
      <alignment horizontal="center" vertical="center" textRotation="90" wrapText="1"/>
    </xf>
    <xf numFmtId="0" fontId="9" fillId="8" borderId="3" xfId="0" applyFont="1" applyFill="1" applyBorder="1" applyAlignment="1">
      <alignment horizontal="center" vertical="center"/>
    </xf>
    <xf numFmtId="0" fontId="9" fillId="8" borderId="75" xfId="0" applyFont="1" applyFill="1" applyBorder="1" applyAlignment="1">
      <alignment horizontal="center" vertical="center" textRotation="90" wrapText="1"/>
    </xf>
    <xf numFmtId="0" fontId="9" fillId="2" borderId="74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 textRotation="90" wrapText="1"/>
    </xf>
    <xf numFmtId="0" fontId="9" fillId="14" borderId="96" xfId="0" applyFont="1" applyFill="1" applyBorder="1" applyAlignment="1">
      <alignment horizontal="center" vertical="center" textRotation="90" wrapText="1"/>
    </xf>
    <xf numFmtId="0" fontId="9" fillId="15" borderId="37" xfId="0" applyFont="1" applyFill="1" applyBorder="1" applyAlignment="1">
      <alignment horizontal="center" vertical="center" textRotation="90" wrapText="1"/>
    </xf>
    <xf numFmtId="0" fontId="9" fillId="16" borderId="30" xfId="0" applyFont="1" applyFill="1" applyBorder="1" applyAlignment="1">
      <alignment horizontal="center" vertical="center" textRotation="90" wrapText="1"/>
    </xf>
    <xf numFmtId="0" fontId="9" fillId="2" borderId="30" xfId="0" applyFont="1" applyFill="1" applyBorder="1" applyAlignment="1">
      <alignment horizontal="center" vertical="center" textRotation="90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textRotation="90" wrapText="1"/>
    </xf>
    <xf numFmtId="0" fontId="9" fillId="2" borderId="77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8" borderId="34" xfId="0" applyFont="1" applyFill="1" applyBorder="1" applyAlignment="1">
      <alignment horizontal="center" vertical="center" textRotation="90" wrapText="1"/>
    </xf>
    <xf numFmtId="0" fontId="9" fillId="8" borderId="18" xfId="0" applyFont="1" applyFill="1" applyBorder="1" applyAlignment="1">
      <alignment horizontal="center" vertical="center" textRotation="90" wrapText="1"/>
    </xf>
    <xf numFmtId="0" fontId="9" fillId="8" borderId="35" xfId="0" applyFont="1" applyFill="1" applyBorder="1" applyAlignment="1">
      <alignment horizontal="center" vertical="center" textRotation="90" wrapText="1"/>
    </xf>
    <xf numFmtId="0" fontId="9" fillId="2" borderId="34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 vertical="center" textRotation="90" wrapText="1"/>
    </xf>
    <xf numFmtId="49" fontId="8" fillId="2" borderId="25" xfId="0" applyNumberFormat="1" applyFont="1" applyFill="1" applyBorder="1" applyAlignment="1">
      <alignment horizontal="left" vertical="center" wrapText="1"/>
    </xf>
    <xf numFmtId="49" fontId="8" fillId="2" borderId="11" xfId="0" applyNumberFormat="1" applyFont="1" applyFill="1" applyBorder="1" applyAlignment="1">
      <alignment horizontal="left" vertical="center" wrapText="1"/>
    </xf>
    <xf numFmtId="49" fontId="8" fillId="2" borderId="54" xfId="0" applyNumberFormat="1" applyFont="1" applyFill="1" applyBorder="1" applyAlignment="1">
      <alignment horizontal="left" vertical="center" wrapText="1"/>
    </xf>
    <xf numFmtId="0" fontId="8" fillId="17" borderId="25" xfId="0" applyFont="1" applyFill="1" applyBorder="1" applyAlignment="1">
      <alignment horizontal="left" vertical="center"/>
    </xf>
    <xf numFmtId="0" fontId="8" fillId="17" borderId="90" xfId="0" applyFont="1" applyFill="1" applyBorder="1" applyAlignment="1">
      <alignment horizontal="left" vertical="center"/>
    </xf>
    <xf numFmtId="0" fontId="8" fillId="17" borderId="85" xfId="0" applyFont="1" applyFill="1" applyBorder="1" applyAlignment="1">
      <alignment horizontal="left" vertical="center"/>
    </xf>
    <xf numFmtId="49" fontId="8" fillId="17" borderId="83" xfId="0" applyNumberFormat="1" applyFont="1" applyFill="1" applyBorder="1" applyAlignment="1">
      <alignment horizontal="center" vertical="top"/>
    </xf>
    <xf numFmtId="49" fontId="8" fillId="3" borderId="17" xfId="0" applyNumberFormat="1" applyFont="1" applyFill="1" applyBorder="1" applyAlignment="1">
      <alignment horizontal="center" vertical="top"/>
    </xf>
    <xf numFmtId="49" fontId="8" fillId="3" borderId="90" xfId="0" applyNumberFormat="1" applyFont="1" applyFill="1" applyBorder="1" applyAlignment="1">
      <alignment horizontal="left" vertical="center"/>
    </xf>
    <xf numFmtId="49" fontId="8" fillId="3" borderId="85" xfId="0" applyNumberFormat="1" applyFont="1" applyFill="1" applyBorder="1" applyAlignment="1">
      <alignment horizontal="left" vertical="center"/>
    </xf>
    <xf numFmtId="49" fontId="8" fillId="4" borderId="12" xfId="0" applyNumberFormat="1" applyFont="1" applyFill="1" applyBorder="1" applyAlignment="1">
      <alignment horizontal="center" vertical="top"/>
    </xf>
    <xf numFmtId="0" fontId="8" fillId="4" borderId="84" xfId="0" applyFont="1" applyFill="1" applyBorder="1" applyAlignment="1">
      <alignment horizontal="left" vertical="center"/>
    </xf>
    <xf numFmtId="0" fontId="8" fillId="4" borderId="85" xfId="0" applyFont="1" applyFill="1" applyBorder="1" applyAlignment="1">
      <alignment horizontal="left" vertical="center"/>
    </xf>
    <xf numFmtId="49" fontId="8" fillId="17" borderId="91" xfId="0" applyNumberFormat="1" applyFont="1" applyFill="1" applyBorder="1" applyAlignment="1">
      <alignment horizontal="center" vertical="top"/>
    </xf>
    <xf numFmtId="49" fontId="8" fillId="3" borderId="78" xfId="0" applyNumberFormat="1" applyFont="1" applyFill="1" applyBorder="1" applyAlignment="1">
      <alignment horizontal="center" vertical="top"/>
    </xf>
    <xf numFmtId="49" fontId="8" fillId="4" borderId="97" xfId="0" applyNumberFormat="1" applyFont="1" applyFill="1" applyBorder="1" applyAlignment="1">
      <alignment horizontal="center" vertical="top"/>
    </xf>
    <xf numFmtId="49" fontId="8" fillId="2" borderId="97" xfId="0" applyNumberFormat="1" applyFont="1" applyFill="1" applyBorder="1" applyAlignment="1">
      <alignment horizontal="center" vertical="top"/>
    </xf>
    <xf numFmtId="0" fontId="9" fillId="0" borderId="97" xfId="0" applyFont="1" applyBorder="1" applyAlignment="1">
      <alignment horizontal="left" vertical="top" wrapText="1"/>
    </xf>
    <xf numFmtId="0" fontId="9" fillId="2" borderId="97" xfId="0" applyFont="1" applyFill="1" applyBorder="1" applyAlignment="1">
      <alignment horizontal="center" vertical="top" wrapText="1"/>
    </xf>
    <xf numFmtId="49" fontId="9" fillId="2" borderId="89" xfId="0" applyNumberFormat="1" applyFont="1" applyFill="1" applyBorder="1" applyAlignment="1">
      <alignment horizontal="center" vertical="center" textRotation="90"/>
    </xf>
    <xf numFmtId="49" fontId="9" fillId="2" borderId="27" xfId="0" applyNumberFormat="1" applyFont="1" applyFill="1" applyBorder="1" applyAlignment="1">
      <alignment horizontal="center" vertical="center" textRotation="90"/>
    </xf>
    <xf numFmtId="49" fontId="9" fillId="2" borderId="27" xfId="0" applyNumberFormat="1" applyFont="1" applyFill="1" applyBorder="1" applyAlignment="1">
      <alignment horizontal="center" vertical="top"/>
    </xf>
    <xf numFmtId="49" fontId="9" fillId="2" borderId="59" xfId="0" applyNumberFormat="1" applyFont="1" applyFill="1" applyBorder="1" applyAlignment="1">
      <alignment horizontal="center" vertical="top"/>
    </xf>
    <xf numFmtId="0" fontId="9" fillId="2" borderId="103" xfId="0" applyFont="1" applyFill="1" applyBorder="1" applyAlignment="1">
      <alignment horizontal="center" vertical="center" wrapText="1"/>
    </xf>
    <xf numFmtId="164" fontId="9" fillId="2" borderId="110" xfId="0" applyNumberFormat="1" applyFont="1" applyFill="1" applyBorder="1" applyAlignment="1">
      <alignment horizontal="center" vertical="center"/>
    </xf>
    <xf numFmtId="164" fontId="9" fillId="2" borderId="145" xfId="0" applyNumberFormat="1" applyFont="1" applyFill="1" applyBorder="1" applyAlignment="1">
      <alignment horizontal="center" vertical="center" wrapText="1"/>
    </xf>
    <xf numFmtId="164" fontId="9" fillId="2" borderId="154" xfId="0" applyNumberFormat="1" applyFont="1" applyFill="1" applyBorder="1" applyAlignment="1">
      <alignment horizontal="center" vertical="center" wrapText="1"/>
    </xf>
    <xf numFmtId="164" fontId="9" fillId="6" borderId="155" xfId="0" applyNumberFormat="1" applyFont="1" applyFill="1" applyBorder="1" applyAlignment="1">
      <alignment horizontal="center" vertical="center" wrapText="1"/>
    </xf>
    <xf numFmtId="49" fontId="8" fillId="17" borderId="36" xfId="0" applyNumberFormat="1" applyFont="1" applyFill="1" applyBorder="1" applyAlignment="1">
      <alignment horizontal="center" vertical="top"/>
    </xf>
    <xf numFmtId="49" fontId="8" fillId="3" borderId="143" xfId="0" applyNumberFormat="1" applyFont="1" applyFill="1" applyBorder="1" applyAlignment="1">
      <alignment horizontal="center" vertical="top"/>
    </xf>
    <xf numFmtId="49" fontId="8" fillId="4" borderId="8" xfId="0" applyNumberFormat="1" applyFont="1" applyFill="1" applyBorder="1" applyAlignment="1">
      <alignment horizontal="center" vertical="top"/>
    </xf>
    <xf numFmtId="49" fontId="8" fillId="2" borderId="8" xfId="0" applyNumberFormat="1" applyFont="1" applyFill="1" applyBorder="1" applyAlignment="1">
      <alignment horizontal="center" vertical="top"/>
    </xf>
    <xf numFmtId="0" fontId="9" fillId="0" borderId="8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center" textRotation="90"/>
    </xf>
    <xf numFmtId="49" fontId="9" fillId="2" borderId="7" xfId="0" applyNumberFormat="1" applyFont="1" applyFill="1" applyBorder="1" applyAlignment="1">
      <alignment horizontal="center" vertical="center" textRotation="90"/>
    </xf>
    <xf numFmtId="49" fontId="9" fillId="2" borderId="7" xfId="0" applyNumberFormat="1" applyFont="1" applyFill="1" applyBorder="1" applyAlignment="1">
      <alignment horizontal="center" vertical="top"/>
    </xf>
    <xf numFmtId="49" fontId="9" fillId="2" borderId="9" xfId="0" applyNumberFormat="1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center" wrapText="1"/>
    </xf>
    <xf numFmtId="164" fontId="9" fillId="2" borderId="36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61" xfId="0" applyNumberFormat="1" applyFont="1" applyFill="1" applyBorder="1" applyAlignment="1">
      <alignment horizontal="center" vertical="center" wrapText="1"/>
    </xf>
    <xf numFmtId="164" fontId="9" fillId="6" borderId="51" xfId="0" applyNumberFormat="1" applyFont="1" applyFill="1" applyBorder="1" applyAlignment="1">
      <alignment horizontal="center" vertical="center" wrapText="1"/>
    </xf>
    <xf numFmtId="164" fontId="9" fillId="6" borderId="0" xfId="0" applyNumberFormat="1" applyFont="1" applyFill="1" applyAlignment="1">
      <alignment horizontal="center" vertical="center" wrapText="1"/>
    </xf>
    <xf numFmtId="49" fontId="8" fillId="17" borderId="50" xfId="0" applyNumberFormat="1" applyFont="1" applyFill="1" applyBorder="1" applyAlignment="1">
      <alignment horizontal="center" vertical="top"/>
    </xf>
    <xf numFmtId="49" fontId="8" fillId="3" borderId="68" xfId="0" applyNumberFormat="1" applyFont="1" applyFill="1" applyBorder="1" applyAlignment="1">
      <alignment horizontal="center" vertical="top"/>
    </xf>
    <xf numFmtId="49" fontId="8" fillId="4" borderId="51" xfId="0" applyNumberFormat="1" applyFont="1" applyFill="1" applyBorder="1" applyAlignment="1">
      <alignment horizontal="center" vertical="top"/>
    </xf>
    <xf numFmtId="49" fontId="8" fillId="2" borderId="40" xfId="0" applyNumberFormat="1" applyFont="1" applyFill="1" applyBorder="1" applyAlignment="1">
      <alignment horizontal="center" vertical="top"/>
    </xf>
    <xf numFmtId="0" fontId="9" fillId="0" borderId="40" xfId="0" applyFont="1" applyBorder="1" applyAlignment="1">
      <alignment horizontal="left" vertical="top" wrapText="1"/>
    </xf>
    <xf numFmtId="0" fontId="9" fillId="2" borderId="40" xfId="0" applyFont="1" applyFill="1" applyBorder="1" applyAlignment="1">
      <alignment horizontal="center" vertical="top" wrapText="1"/>
    </xf>
    <xf numFmtId="49" fontId="9" fillId="2" borderId="69" xfId="0" applyNumberFormat="1" applyFont="1" applyFill="1" applyBorder="1" applyAlignment="1">
      <alignment horizontal="center" vertical="center" textRotation="90"/>
    </xf>
    <xf numFmtId="0" fontId="8" fillId="10" borderId="38" xfId="0" applyFont="1" applyFill="1" applyBorder="1" applyAlignment="1">
      <alignment horizontal="center" vertical="top" wrapText="1"/>
    </xf>
    <xf numFmtId="164" fontId="8" fillId="10" borderId="83" xfId="0" applyNumberFormat="1" applyFont="1" applyFill="1" applyBorder="1" applyAlignment="1">
      <alignment horizontal="center" vertical="top"/>
    </xf>
    <xf numFmtId="164" fontId="8" fillId="10" borderId="153" xfId="0" applyNumberFormat="1" applyFont="1" applyFill="1" applyBorder="1" applyAlignment="1">
      <alignment horizontal="center" vertical="top"/>
    </xf>
    <xf numFmtId="164" fontId="8" fillId="10" borderId="106" xfId="0" applyNumberFormat="1" applyFont="1" applyFill="1" applyBorder="1" applyAlignment="1">
      <alignment horizontal="center" vertical="top"/>
    </xf>
    <xf numFmtId="49" fontId="8" fillId="17" borderId="110" xfId="0" applyNumberFormat="1" applyFont="1" applyFill="1" applyBorder="1" applyAlignment="1">
      <alignment horizontal="center" vertical="top"/>
    </xf>
    <xf numFmtId="49" fontId="8" fillId="3" borderId="111" xfId="0" applyNumberFormat="1" applyFont="1" applyFill="1" applyBorder="1" applyAlignment="1">
      <alignment horizontal="center" vertical="top"/>
    </xf>
    <xf numFmtId="49" fontId="8" fillId="4" borderId="112" xfId="0" applyNumberFormat="1" applyFont="1" applyFill="1" applyBorder="1" applyAlignment="1">
      <alignment horizontal="center" vertical="top"/>
    </xf>
    <xf numFmtId="49" fontId="8" fillId="2" borderId="112" xfId="0" applyNumberFormat="1" applyFont="1" applyFill="1" applyBorder="1" applyAlignment="1">
      <alignment horizontal="center" vertical="top"/>
    </xf>
    <xf numFmtId="0" fontId="9" fillId="0" borderId="112" xfId="0" applyFont="1" applyBorder="1" applyAlignment="1">
      <alignment horizontal="left" vertical="top" wrapText="1"/>
    </xf>
    <xf numFmtId="0" fontId="9" fillId="2" borderId="112" xfId="0" applyFont="1" applyFill="1" applyBorder="1" applyAlignment="1">
      <alignment horizontal="center" vertical="top" wrapText="1"/>
    </xf>
    <xf numFmtId="49" fontId="9" fillId="2" borderId="113" xfId="0" applyNumberFormat="1" applyFont="1" applyFill="1" applyBorder="1" applyAlignment="1">
      <alignment horizontal="center" vertical="center" textRotation="90"/>
    </xf>
    <xf numFmtId="49" fontId="9" fillId="2" borderId="103" xfId="0" applyNumberFormat="1" applyFont="1" applyFill="1" applyBorder="1" applyAlignment="1">
      <alignment horizontal="center" vertical="center" textRotation="90"/>
    </xf>
    <xf numFmtId="49" fontId="9" fillId="2" borderId="103" xfId="0" applyNumberFormat="1" applyFont="1" applyFill="1" applyBorder="1" applyAlignment="1">
      <alignment horizontal="center" vertical="top"/>
    </xf>
    <xf numFmtId="0" fontId="9" fillId="2" borderId="27" xfId="0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/>
    </xf>
    <xf numFmtId="164" fontId="9" fillId="2" borderId="40" xfId="0" applyNumberFormat="1" applyFont="1" applyFill="1" applyBorder="1" applyAlignment="1">
      <alignment horizontal="center" vertical="center"/>
    </xf>
    <xf numFmtId="164" fontId="9" fillId="2" borderId="41" xfId="0" applyNumberFormat="1" applyFont="1" applyFill="1" applyBorder="1" applyAlignment="1">
      <alignment horizontal="center" vertical="center"/>
    </xf>
    <xf numFmtId="164" fontId="9" fillId="6" borderId="156" xfId="0" applyNumberFormat="1" applyFont="1" applyFill="1" applyBorder="1" applyAlignment="1">
      <alignment horizontal="center" vertical="center"/>
    </xf>
    <xf numFmtId="164" fontId="9" fillId="2" borderId="157" xfId="0" applyNumberFormat="1" applyFont="1" applyFill="1" applyBorder="1" applyAlignment="1">
      <alignment horizontal="center" vertical="center"/>
    </xf>
    <xf numFmtId="164" fontId="9" fillId="2" borderId="158" xfId="0" applyNumberFormat="1" applyFont="1" applyFill="1" applyBorder="1" applyAlignment="1">
      <alignment horizontal="center" vertical="center"/>
    </xf>
    <xf numFmtId="49" fontId="8" fillId="2" borderId="51" xfId="0" applyNumberFormat="1" applyFont="1" applyFill="1" applyBorder="1" applyAlignment="1">
      <alignment horizontal="center" vertical="top"/>
    </xf>
    <xf numFmtId="0" fontId="9" fillId="0" borderId="51" xfId="0" applyFont="1" applyBorder="1" applyAlignment="1">
      <alignment horizontal="left" vertical="top" wrapText="1"/>
    </xf>
    <xf numFmtId="0" fontId="9" fillId="2" borderId="51" xfId="0" applyFont="1" applyFill="1" applyBorder="1" applyAlignment="1">
      <alignment horizontal="center" vertical="top" wrapText="1"/>
    </xf>
    <xf numFmtId="49" fontId="9" fillId="2" borderId="114" xfId="0" applyNumberFormat="1" applyFont="1" applyFill="1" applyBorder="1" applyAlignment="1">
      <alignment horizontal="center" vertical="center" textRotation="90"/>
    </xf>
    <xf numFmtId="0" fontId="8" fillId="10" borderId="27" xfId="0" applyFont="1" applyFill="1" applyBorder="1" applyAlignment="1">
      <alignment horizontal="center" vertical="top" wrapText="1"/>
    </xf>
    <xf numFmtId="164" fontId="8" fillId="10" borderId="13" xfId="0" applyNumberFormat="1" applyFont="1" applyFill="1" applyBorder="1" applyAlignment="1">
      <alignment horizontal="center" vertical="top"/>
    </xf>
    <xf numFmtId="164" fontId="8" fillId="10" borderId="29" xfId="0" applyNumberFormat="1" applyFont="1" applyFill="1" applyBorder="1" applyAlignment="1">
      <alignment horizontal="center" vertical="top"/>
    </xf>
    <xf numFmtId="164" fontId="8" fillId="10" borderId="12" xfId="0" applyNumberFormat="1" applyFont="1" applyFill="1" applyBorder="1" applyAlignment="1">
      <alignment horizontal="center" vertical="top"/>
    </xf>
    <xf numFmtId="49" fontId="8" fillId="3" borderId="21" xfId="0" applyNumberFormat="1" applyFont="1" applyFill="1" applyBorder="1" applyAlignment="1">
      <alignment horizontal="center" vertical="top"/>
    </xf>
    <xf numFmtId="0" fontId="9" fillId="2" borderId="23" xfId="0" applyFont="1" applyFill="1" applyBorder="1" applyAlignment="1">
      <alignment horizontal="center" vertical="top" wrapText="1"/>
    </xf>
    <xf numFmtId="49" fontId="9" fillId="2" borderId="59" xfId="0" applyNumberFormat="1" applyFont="1" applyFill="1" applyBorder="1" applyAlignment="1">
      <alignment horizontal="center" vertical="center" textRotation="90"/>
    </xf>
    <xf numFmtId="164" fontId="9" fillId="2" borderId="8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9" fillId="2" borderId="29" xfId="0" applyNumberFormat="1" applyFont="1" applyFill="1" applyBorder="1" applyAlignment="1">
      <alignment horizontal="center" vertical="center"/>
    </xf>
    <xf numFmtId="164" fontId="9" fillId="6" borderId="79" xfId="0" applyNumberFormat="1" applyFont="1" applyFill="1" applyBorder="1" applyAlignment="1">
      <alignment horizontal="center" vertical="center"/>
    </xf>
    <xf numFmtId="49" fontId="9" fillId="2" borderId="67" xfId="0" applyNumberFormat="1" applyFont="1" applyFill="1" applyBorder="1" applyAlignment="1">
      <alignment horizontal="center" vertical="center" textRotation="90"/>
    </xf>
    <xf numFmtId="49" fontId="9" fillId="2" borderId="67" xfId="0" applyNumberFormat="1" applyFont="1" applyFill="1" applyBorder="1" applyAlignment="1">
      <alignment horizontal="center" vertical="top"/>
    </xf>
    <xf numFmtId="164" fontId="8" fillId="10" borderId="19" xfId="0" applyNumberFormat="1" applyFont="1" applyFill="1" applyBorder="1" applyAlignment="1">
      <alignment horizontal="center" vertical="top"/>
    </xf>
    <xf numFmtId="49" fontId="8" fillId="17" borderId="58" xfId="0" applyNumberFormat="1" applyFont="1" applyFill="1" applyBorder="1" applyAlignment="1">
      <alignment horizontal="center" vertical="top"/>
    </xf>
    <xf numFmtId="49" fontId="8" fillId="3" borderId="23" xfId="0" applyNumberFormat="1" applyFont="1" applyFill="1" applyBorder="1" applyAlignment="1">
      <alignment horizontal="center" vertical="top"/>
    </xf>
    <xf numFmtId="49" fontId="8" fillId="4" borderId="23" xfId="0" applyNumberFormat="1" applyFont="1" applyFill="1" applyBorder="1" applyAlignment="1">
      <alignment horizontal="center" vertical="top"/>
    </xf>
    <xf numFmtId="49" fontId="8" fillId="2" borderId="23" xfId="0" applyNumberFormat="1" applyFont="1" applyFill="1" applyBorder="1" applyAlignment="1">
      <alignment horizontal="center" vertical="top"/>
    </xf>
    <xf numFmtId="164" fontId="9" fillId="2" borderId="38" xfId="0" applyNumberFormat="1" applyFont="1" applyFill="1" applyBorder="1" applyAlignment="1">
      <alignment horizontal="center" vertical="center"/>
    </xf>
    <xf numFmtId="49" fontId="8" fillId="17" borderId="39" xfId="0" applyNumberFormat="1" applyFont="1" applyFill="1" applyBorder="1" applyAlignment="1">
      <alignment horizontal="center" vertical="top"/>
    </xf>
    <xf numFmtId="49" fontId="8" fillId="3" borderId="40" xfId="0" applyNumberFormat="1" applyFont="1" applyFill="1" applyBorder="1" applyAlignment="1">
      <alignment horizontal="center" vertical="top"/>
    </xf>
    <xf numFmtId="49" fontId="8" fillId="4" borderId="40" xfId="0" applyNumberFormat="1" applyFont="1" applyFill="1" applyBorder="1" applyAlignment="1">
      <alignment horizontal="center" vertical="top"/>
    </xf>
    <xf numFmtId="49" fontId="8" fillId="3" borderId="8" xfId="0" applyNumberFormat="1" applyFont="1" applyFill="1" applyBorder="1" applyAlignment="1">
      <alignment horizontal="center" vertical="top"/>
    </xf>
    <xf numFmtId="49" fontId="8" fillId="0" borderId="8" xfId="0" applyNumberFormat="1" applyFont="1" applyBorder="1" applyAlignment="1">
      <alignment horizontal="center" vertical="top"/>
    </xf>
    <xf numFmtId="0" fontId="9" fillId="0" borderId="10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49" fontId="9" fillId="0" borderId="43" xfId="0" applyNumberFormat="1" applyFont="1" applyBorder="1" applyAlignment="1">
      <alignment horizontal="center" vertical="center" textRotation="90"/>
    </xf>
    <xf numFmtId="49" fontId="9" fillId="0" borderId="65" xfId="0" applyNumberFormat="1" applyFont="1" applyBorder="1" applyAlignment="1">
      <alignment horizontal="center" vertical="center" textRotation="90"/>
    </xf>
    <xf numFmtId="49" fontId="9" fillId="0" borderId="9" xfId="0" applyNumberFormat="1" applyFont="1" applyBorder="1" applyAlignment="1">
      <alignment horizontal="center" vertical="top"/>
    </xf>
    <xf numFmtId="0" fontId="9" fillId="0" borderId="27" xfId="0" applyFont="1" applyBorder="1" applyAlignment="1">
      <alignment horizontal="center" vertical="center" wrapText="1"/>
    </xf>
    <xf numFmtId="164" fontId="9" fillId="0" borderId="8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164" fontId="9" fillId="0" borderId="98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center" vertical="top" wrapText="1"/>
    </xf>
    <xf numFmtId="49" fontId="9" fillId="0" borderId="20" xfId="0" applyNumberFormat="1" applyFont="1" applyBorder="1" applyAlignment="1">
      <alignment horizontal="center" vertical="center" textRotation="90"/>
    </xf>
    <xf numFmtId="49" fontId="9" fillId="0" borderId="67" xfId="0" applyNumberFormat="1" applyFont="1" applyBorder="1" applyAlignment="1">
      <alignment horizontal="center" vertical="center" textRotation="90"/>
    </xf>
    <xf numFmtId="49" fontId="9" fillId="0" borderId="7" xfId="0" applyNumberFormat="1" applyFont="1" applyBorder="1" applyAlignment="1">
      <alignment horizontal="center" vertical="top"/>
    </xf>
    <xf numFmtId="0" fontId="8" fillId="12" borderId="27" xfId="0" applyFont="1" applyFill="1" applyBorder="1" applyAlignment="1">
      <alignment horizontal="center" vertical="top" wrapText="1"/>
    </xf>
    <xf numFmtId="164" fontId="8" fillId="12" borderId="83" xfId="0" applyNumberFormat="1" applyFont="1" applyFill="1" applyBorder="1" applyAlignment="1">
      <alignment horizontal="center" vertical="top"/>
    </xf>
    <xf numFmtId="164" fontId="8" fillId="12" borderId="12" xfId="0" applyNumberFormat="1" applyFont="1" applyFill="1" applyBorder="1" applyAlignment="1">
      <alignment horizontal="center" vertical="top"/>
    </xf>
    <xf numFmtId="164" fontId="8" fillId="12" borderId="13" xfId="0" applyNumberFormat="1" applyFont="1" applyFill="1" applyBorder="1" applyAlignment="1">
      <alignment horizontal="center" vertical="top"/>
    </xf>
    <xf numFmtId="164" fontId="8" fillId="12" borderId="29" xfId="0" applyNumberFormat="1" applyFont="1" applyFill="1" applyBorder="1" applyAlignment="1">
      <alignment horizontal="center" vertical="top"/>
    </xf>
    <xf numFmtId="49" fontId="8" fillId="0" borderId="97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 wrapText="1"/>
    </xf>
    <xf numFmtId="49" fontId="9" fillId="0" borderId="89" xfId="0" applyNumberFormat="1" applyFont="1" applyBorder="1" applyAlignment="1">
      <alignment horizontal="center" vertical="center" textRotation="90"/>
    </xf>
    <xf numFmtId="49" fontId="9" fillId="0" borderId="59" xfId="0" applyNumberFormat="1" applyFont="1" applyBorder="1" applyAlignment="1">
      <alignment horizontal="center" vertical="top" textRotation="90"/>
    </xf>
    <xf numFmtId="49" fontId="9" fillId="0" borderId="81" xfId="0" applyNumberFormat="1" applyFont="1" applyBorder="1" applyAlignment="1">
      <alignment horizontal="center" vertical="top"/>
    </xf>
    <xf numFmtId="49" fontId="9" fillId="0" borderId="59" xfId="0" applyNumberFormat="1" applyFont="1" applyBorder="1" applyAlignment="1">
      <alignment horizontal="center" vertical="top"/>
    </xf>
    <xf numFmtId="0" fontId="9" fillId="0" borderId="81" xfId="0" applyFont="1" applyBorder="1" applyAlignment="1">
      <alignment horizontal="center" vertical="center" wrapText="1"/>
    </xf>
    <xf numFmtId="164" fontId="9" fillId="2" borderId="91" xfId="0" applyNumberFormat="1" applyFont="1" applyFill="1" applyBorder="1" applyAlignment="1">
      <alignment horizontal="center" vertical="center"/>
    </xf>
    <xf numFmtId="164" fontId="9" fillId="0" borderId="97" xfId="0" applyNumberFormat="1" applyFont="1" applyBorder="1" applyAlignment="1">
      <alignment horizontal="center" vertical="center"/>
    </xf>
    <xf numFmtId="164" fontId="9" fillId="0" borderId="100" xfId="0" applyNumberFormat="1" applyFont="1" applyBorder="1" applyAlignment="1">
      <alignment horizontal="center" vertical="center"/>
    </xf>
    <xf numFmtId="164" fontId="9" fillId="0" borderId="91" xfId="0" applyNumberFormat="1" applyFont="1" applyBorder="1" applyAlignment="1">
      <alignment horizontal="center" vertical="center"/>
    </xf>
    <xf numFmtId="164" fontId="9" fillId="0" borderId="101" xfId="0" applyNumberFormat="1" applyFont="1" applyBorder="1" applyAlignment="1">
      <alignment horizontal="center" vertical="center"/>
    </xf>
    <xf numFmtId="164" fontId="9" fillId="0" borderId="102" xfId="0" applyNumberFormat="1" applyFont="1" applyBorder="1" applyAlignment="1">
      <alignment horizontal="center" vertical="center"/>
    </xf>
    <xf numFmtId="49" fontId="8" fillId="17" borderId="48" xfId="0" applyNumberFormat="1" applyFont="1" applyFill="1" applyBorder="1" applyAlignment="1">
      <alignment horizontal="center" vertical="top"/>
    </xf>
    <xf numFmtId="49" fontId="8" fillId="3" borderId="5" xfId="0" applyNumberFormat="1" applyFont="1" applyFill="1" applyBorder="1" applyAlignment="1">
      <alignment horizontal="center" vertical="top"/>
    </xf>
    <xf numFmtId="49" fontId="8" fillId="4" borderId="3" xfId="0" applyNumberFormat="1" applyFont="1" applyFill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49" fontId="9" fillId="0" borderId="47" xfId="0" applyNumberFormat="1" applyFont="1" applyBorder="1" applyAlignment="1">
      <alignment horizontal="center" vertical="center" textRotation="90"/>
    </xf>
    <xf numFmtId="49" fontId="9" fillId="0" borderId="80" xfId="0" applyNumberFormat="1" applyFont="1" applyBorder="1" applyAlignment="1">
      <alignment horizontal="center" vertical="top" textRotation="90"/>
    </xf>
    <xf numFmtId="49" fontId="9" fillId="0" borderId="66" xfId="0" applyNumberFormat="1" applyFont="1" applyBorder="1" applyAlignment="1">
      <alignment horizontal="center" vertical="top"/>
    </xf>
    <xf numFmtId="0" fontId="9" fillId="0" borderId="67" xfId="0" applyFont="1" applyBorder="1" applyAlignment="1">
      <alignment horizontal="center" vertical="center" wrapText="1"/>
    </xf>
    <xf numFmtId="164" fontId="9" fillId="0" borderId="50" xfId="0" applyNumberFormat="1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68" xfId="0" applyNumberFormat="1" applyFont="1" applyBorder="1" applyAlignment="1">
      <alignment horizontal="center" vertical="center"/>
    </xf>
    <xf numFmtId="164" fontId="9" fillId="0" borderId="52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top"/>
    </xf>
    <xf numFmtId="0" fontId="9" fillId="0" borderId="51" xfId="0" applyFont="1" applyBorder="1" applyAlignment="1">
      <alignment horizontal="center" vertical="top" wrapText="1"/>
    </xf>
    <xf numFmtId="49" fontId="9" fillId="0" borderId="52" xfId="0" applyNumberFormat="1" applyFont="1" applyBorder="1" applyAlignment="1">
      <alignment horizontal="center" vertical="center" textRotation="90"/>
    </xf>
    <xf numFmtId="49" fontId="9" fillId="0" borderId="67" xfId="0" applyNumberFormat="1" applyFont="1" applyBorder="1" applyAlignment="1">
      <alignment horizontal="center" vertical="top" textRotation="90"/>
    </xf>
    <xf numFmtId="49" fontId="9" fillId="0" borderId="67" xfId="0" applyNumberFormat="1" applyFont="1" applyBorder="1" applyAlignment="1">
      <alignment horizontal="center" vertical="top"/>
    </xf>
    <xf numFmtId="164" fontId="8" fillId="5" borderId="27" xfId="0" applyNumberFormat="1" applyFont="1" applyFill="1" applyBorder="1" applyAlignment="1">
      <alignment horizontal="center" vertical="top" wrapText="1"/>
    </xf>
    <xf numFmtId="164" fontId="8" fillId="5" borderId="83" xfId="0" applyNumberFormat="1" applyFont="1" applyFill="1" applyBorder="1" applyAlignment="1">
      <alignment horizontal="center" vertical="top"/>
    </xf>
    <xf numFmtId="164" fontId="8" fillId="5" borderId="12" xfId="0" applyNumberFormat="1" applyFont="1" applyFill="1" applyBorder="1" applyAlignment="1">
      <alignment horizontal="center" vertical="top"/>
    </xf>
    <xf numFmtId="164" fontId="8" fillId="5" borderId="29" xfId="0" applyNumberFormat="1" applyFont="1" applyFill="1" applyBorder="1" applyAlignment="1">
      <alignment horizontal="center" vertical="top"/>
    </xf>
    <xf numFmtId="164" fontId="8" fillId="5" borderId="38" xfId="0" applyNumberFormat="1" applyFont="1" applyFill="1" applyBorder="1" applyAlignment="1">
      <alignment horizontal="center" vertical="top"/>
    </xf>
    <xf numFmtId="164" fontId="9" fillId="0" borderId="0" xfId="0" applyNumberFormat="1" applyFont="1"/>
    <xf numFmtId="49" fontId="9" fillId="0" borderId="103" xfId="0" applyNumberFormat="1" applyFont="1" applyBorder="1" applyAlignment="1">
      <alignment horizontal="center" vertical="top"/>
    </xf>
    <xf numFmtId="0" fontId="9" fillId="0" borderId="103" xfId="0" applyFont="1" applyBorder="1" applyAlignment="1">
      <alignment horizontal="center" vertical="center" wrapText="1"/>
    </xf>
    <xf numFmtId="164" fontId="9" fillId="0" borderId="104" xfId="0" applyNumberFormat="1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top" wrapText="1"/>
    </xf>
    <xf numFmtId="49" fontId="9" fillId="0" borderId="103" xfId="0" applyNumberFormat="1" applyFont="1" applyBorder="1" applyAlignment="1">
      <alignment horizontal="center" vertical="top" textRotation="90"/>
    </xf>
    <xf numFmtId="164" fontId="9" fillId="0" borderId="82" xfId="0" applyNumberFormat="1" applyFont="1" applyBorder="1" applyAlignment="1">
      <alignment horizontal="center" vertical="center"/>
    </xf>
    <xf numFmtId="164" fontId="9" fillId="0" borderId="105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4" fontId="9" fillId="2" borderId="0" xfId="0" applyNumberFormat="1" applyFont="1" applyFill="1"/>
    <xf numFmtId="0" fontId="8" fillId="5" borderId="27" xfId="0" applyFont="1" applyFill="1" applyBorder="1" applyAlignment="1">
      <alignment horizontal="center" vertical="top" wrapText="1"/>
    </xf>
    <xf numFmtId="164" fontId="8" fillId="5" borderId="28" xfId="0" applyNumberFormat="1" applyFont="1" applyFill="1" applyBorder="1" applyAlignment="1">
      <alignment horizontal="center" vertical="top"/>
    </xf>
    <xf numFmtId="164" fontId="8" fillId="5" borderId="13" xfId="0" applyNumberFormat="1" applyFont="1" applyFill="1" applyBorder="1" applyAlignment="1">
      <alignment horizontal="center" vertical="top"/>
    </xf>
    <xf numFmtId="164" fontId="8" fillId="5" borderId="17" xfId="0" applyNumberFormat="1" applyFont="1" applyFill="1" applyBorder="1" applyAlignment="1">
      <alignment horizontal="center" vertical="top"/>
    </xf>
    <xf numFmtId="164" fontId="8" fillId="5" borderId="19" xfId="0" applyNumberFormat="1" applyFont="1" applyFill="1" applyBorder="1" applyAlignment="1">
      <alignment horizontal="center" vertical="top"/>
    </xf>
    <xf numFmtId="164" fontId="8" fillId="5" borderId="106" xfId="0" applyNumberFormat="1" applyFont="1" applyFill="1" applyBorder="1" applyAlignment="1">
      <alignment horizontal="center" vertical="top"/>
    </xf>
    <xf numFmtId="0" fontId="9" fillId="7" borderId="97" xfId="0" applyFont="1" applyFill="1" applyBorder="1" applyAlignment="1">
      <alignment horizontal="left" vertical="top" wrapText="1"/>
    </xf>
    <xf numFmtId="0" fontId="9" fillId="7" borderId="51" xfId="0" applyFont="1" applyFill="1" applyBorder="1" applyAlignment="1">
      <alignment horizontal="left" vertical="top" wrapText="1"/>
    </xf>
    <xf numFmtId="49" fontId="8" fillId="7" borderId="23" xfId="0" applyNumberFormat="1" applyFont="1" applyFill="1" applyBorder="1" applyAlignment="1">
      <alignment horizontal="center" vertical="top"/>
    </xf>
    <xf numFmtId="0" fontId="9" fillId="7" borderId="23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center" vertical="top" wrapText="1"/>
    </xf>
    <xf numFmtId="49" fontId="9" fillId="7" borderId="64" xfId="0" applyNumberFormat="1" applyFont="1" applyFill="1" applyBorder="1" applyAlignment="1">
      <alignment horizontal="center" vertical="center" textRotation="90"/>
    </xf>
    <xf numFmtId="49" fontId="9" fillId="7" borderId="59" xfId="0" applyNumberFormat="1" applyFont="1" applyFill="1" applyBorder="1" applyAlignment="1">
      <alignment horizontal="center" vertical="top" textRotation="90"/>
    </xf>
    <xf numFmtId="49" fontId="9" fillId="7" borderId="59" xfId="0" applyNumberFormat="1" applyFont="1" applyFill="1" applyBorder="1" applyAlignment="1">
      <alignment horizontal="center" vertical="top"/>
    </xf>
    <xf numFmtId="0" fontId="9" fillId="7" borderId="27" xfId="0" applyFont="1" applyFill="1" applyBorder="1" applyAlignment="1">
      <alignment horizontal="center" vertical="center" wrapText="1"/>
    </xf>
    <xf numFmtId="164" fontId="9" fillId="7" borderId="28" xfId="0" applyNumberFormat="1" applyFont="1" applyFill="1" applyBorder="1" applyAlignment="1">
      <alignment horizontal="center" vertical="center"/>
    </xf>
    <xf numFmtId="164" fontId="9" fillId="7" borderId="13" xfId="0" applyNumberFormat="1" applyFont="1" applyFill="1" applyBorder="1" applyAlignment="1">
      <alignment horizontal="center" vertical="center"/>
    </xf>
    <xf numFmtId="164" fontId="9" fillId="7" borderId="29" xfId="0" applyNumberFormat="1" applyFont="1" applyFill="1" applyBorder="1" applyAlignment="1">
      <alignment horizontal="center" vertical="center"/>
    </xf>
    <xf numFmtId="49" fontId="8" fillId="7" borderId="8" xfId="0" applyNumberFormat="1" applyFont="1" applyFill="1" applyBorder="1" applyAlignment="1">
      <alignment horizontal="center" vertical="top"/>
    </xf>
    <xf numFmtId="0" fontId="9" fillId="7" borderId="8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top" wrapText="1"/>
    </xf>
    <xf numFmtId="49" fontId="9" fillId="7" borderId="10" xfId="0" applyNumberFormat="1" applyFont="1" applyFill="1" applyBorder="1" applyAlignment="1">
      <alignment horizontal="center" vertical="center" textRotation="90"/>
    </xf>
    <xf numFmtId="49" fontId="9" fillId="7" borderId="7" xfId="0" applyNumberFormat="1" applyFont="1" applyFill="1" applyBorder="1" applyAlignment="1">
      <alignment horizontal="center" vertical="top" textRotation="90"/>
    </xf>
    <xf numFmtId="49" fontId="9" fillId="7" borderId="7" xfId="0" applyNumberFormat="1" applyFont="1" applyFill="1" applyBorder="1" applyAlignment="1">
      <alignment horizontal="center" vertical="top"/>
    </xf>
    <xf numFmtId="164" fontId="8" fillId="10" borderId="58" xfId="0" applyNumberFormat="1" applyFont="1" applyFill="1" applyBorder="1" applyAlignment="1">
      <alignment horizontal="center" vertical="top"/>
    </xf>
    <xf numFmtId="164" fontId="8" fillId="10" borderId="23" xfId="0" applyNumberFormat="1" applyFont="1" applyFill="1" applyBorder="1" applyAlignment="1">
      <alignment horizontal="center" vertical="top"/>
    </xf>
    <xf numFmtId="164" fontId="8" fillId="10" borderId="57" xfId="0" applyNumberFormat="1" applyFont="1" applyFill="1" applyBorder="1" applyAlignment="1">
      <alignment horizontal="center" vertical="top"/>
    </xf>
    <xf numFmtId="164" fontId="8" fillId="10" borderId="21" xfId="0" applyNumberFormat="1" applyFont="1" applyFill="1" applyBorder="1" applyAlignment="1">
      <alignment horizontal="center" vertical="top"/>
    </xf>
    <xf numFmtId="164" fontId="8" fillId="10" borderId="22" xfId="0" applyNumberFormat="1" applyFont="1" applyFill="1" applyBorder="1" applyAlignment="1">
      <alignment horizontal="center" vertical="top"/>
    </xf>
    <xf numFmtId="49" fontId="8" fillId="0" borderId="23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horizontal="left" vertical="top" wrapText="1"/>
    </xf>
    <xf numFmtId="49" fontId="9" fillId="0" borderId="64" xfId="0" applyNumberFormat="1" applyFont="1" applyBorder="1" applyAlignment="1">
      <alignment horizontal="center" vertical="center" textRotation="90"/>
    </xf>
    <xf numFmtId="49" fontId="9" fillId="0" borderId="59" xfId="0" applyNumberFormat="1" applyFont="1" applyBorder="1" applyAlignment="1">
      <alignment horizontal="center" vertical="top" wrapText="1"/>
    </xf>
    <xf numFmtId="49" fontId="9" fillId="0" borderId="69" xfId="0" applyNumberFormat="1" applyFont="1" applyBorder="1" applyAlignment="1">
      <alignment horizontal="center" vertical="center" textRotation="90"/>
    </xf>
    <xf numFmtId="49" fontId="9" fillId="0" borderId="7" xfId="0" applyNumberFormat="1" applyFont="1" applyBorder="1" applyAlignment="1">
      <alignment horizontal="center" vertical="top" textRotation="90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center" textRotation="90"/>
    </xf>
    <xf numFmtId="164" fontId="8" fillId="5" borderId="58" xfId="0" applyNumberFormat="1" applyFont="1" applyFill="1" applyBorder="1" applyAlignment="1">
      <alignment horizontal="center" vertical="top"/>
    </xf>
    <xf numFmtId="164" fontId="8" fillId="5" borderId="23" xfId="0" applyNumberFormat="1" applyFont="1" applyFill="1" applyBorder="1" applyAlignment="1">
      <alignment horizontal="center" vertical="top"/>
    </xf>
    <xf numFmtId="164" fontId="8" fillId="5" borderId="57" xfId="0" applyNumberFormat="1" applyFont="1" applyFill="1" applyBorder="1" applyAlignment="1">
      <alignment horizontal="center" vertical="top"/>
    </xf>
    <xf numFmtId="164" fontId="8" fillId="5" borderId="21" xfId="0" applyNumberFormat="1" applyFont="1" applyFill="1" applyBorder="1" applyAlignment="1">
      <alignment horizontal="center" vertical="top"/>
    </xf>
    <xf numFmtId="164" fontId="8" fillId="5" borderId="22" xfId="0" applyNumberFormat="1" applyFont="1" applyFill="1" applyBorder="1" applyAlignment="1">
      <alignment horizontal="center" vertical="top"/>
    </xf>
    <xf numFmtId="49" fontId="8" fillId="17" borderId="28" xfId="0" applyNumberFormat="1" applyFont="1" applyFill="1" applyBorder="1" applyAlignment="1">
      <alignment horizontal="center" vertical="top"/>
    </xf>
    <xf numFmtId="164" fontId="8" fillId="3" borderId="17" xfId="0" applyNumberFormat="1" applyFont="1" applyFill="1" applyBorder="1" applyAlignment="1">
      <alignment horizontal="center" vertical="top"/>
    </xf>
    <xf numFmtId="164" fontId="8" fillId="4" borderId="13" xfId="0" applyNumberFormat="1" applyFont="1" applyFill="1" applyBorder="1" applyAlignment="1">
      <alignment horizontal="center" vertical="top"/>
    </xf>
    <xf numFmtId="164" fontId="8" fillId="4" borderId="12" xfId="0" applyNumberFormat="1" applyFont="1" applyFill="1" applyBorder="1" applyAlignment="1">
      <alignment horizontal="right" vertical="top"/>
    </xf>
    <xf numFmtId="164" fontId="8" fillId="4" borderId="19" xfId="0" applyNumberFormat="1" applyFont="1" applyFill="1" applyBorder="1" applyAlignment="1">
      <alignment horizontal="right" vertical="top"/>
    </xf>
    <xf numFmtId="164" fontId="8" fillId="4" borderId="28" xfId="0" applyNumberFormat="1" applyFont="1" applyFill="1" applyBorder="1" applyAlignment="1">
      <alignment horizontal="center" vertical="top"/>
    </xf>
    <xf numFmtId="164" fontId="8" fillId="4" borderId="29" xfId="0" applyNumberFormat="1" applyFont="1" applyFill="1" applyBorder="1" applyAlignment="1">
      <alignment horizontal="center" vertical="top"/>
    </xf>
    <xf numFmtId="49" fontId="8" fillId="4" borderId="13" xfId="0" applyNumberFormat="1" applyFont="1" applyFill="1" applyBorder="1" applyAlignment="1">
      <alignment horizontal="center" vertical="top"/>
    </xf>
    <xf numFmtId="0" fontId="8" fillId="4" borderId="12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87" xfId="0" applyFont="1" applyFill="1" applyBorder="1" applyAlignment="1">
      <alignment horizontal="left" vertical="center"/>
    </xf>
    <xf numFmtId="0" fontId="8" fillId="4" borderId="69" xfId="0" applyFont="1" applyFill="1" applyBorder="1" applyAlignment="1">
      <alignment horizontal="left" vertical="center"/>
    </xf>
    <xf numFmtId="0" fontId="9" fillId="8" borderId="23" xfId="0" applyFont="1" applyFill="1" applyBorder="1" applyAlignment="1">
      <alignment horizontal="left" vertical="top" wrapText="1"/>
    </xf>
    <xf numFmtId="164" fontId="9" fillId="2" borderId="28" xfId="0" applyNumberFormat="1" applyFont="1" applyFill="1" applyBorder="1" applyAlignment="1">
      <alignment horizontal="center" vertical="center"/>
    </xf>
    <xf numFmtId="164" fontId="9" fillId="2" borderId="58" xfId="0" applyNumberFormat="1" applyFont="1" applyFill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/>
    </xf>
    <xf numFmtId="0" fontId="9" fillId="8" borderId="40" xfId="0" applyFont="1" applyFill="1" applyBorder="1" applyAlignment="1">
      <alignment horizontal="left" vertical="top" wrapText="1"/>
    </xf>
    <xf numFmtId="164" fontId="8" fillId="10" borderId="38" xfId="0" applyNumberFormat="1" applyFont="1" applyFill="1" applyBorder="1" applyAlignment="1">
      <alignment horizontal="center" vertical="top"/>
    </xf>
    <xf numFmtId="0" fontId="9" fillId="8" borderId="97" xfId="0" applyFont="1" applyFill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center" vertical="center"/>
    </xf>
    <xf numFmtId="164" fontId="9" fillId="0" borderId="61" xfId="0" applyNumberFormat="1" applyFont="1" applyBorder="1" applyAlignment="1">
      <alignment horizontal="center" vertical="center"/>
    </xf>
    <xf numFmtId="0" fontId="9" fillId="8" borderId="51" xfId="0" applyFont="1" applyFill="1" applyBorder="1" applyAlignment="1">
      <alignment horizontal="left" vertical="top" wrapText="1"/>
    </xf>
    <xf numFmtId="164" fontId="9" fillId="0" borderId="40" xfId="0" applyNumberFormat="1" applyFont="1" applyBorder="1" applyAlignment="1">
      <alignment horizontal="center" vertical="center"/>
    </xf>
    <xf numFmtId="164" fontId="9" fillId="0" borderId="41" xfId="0" applyNumberFormat="1" applyFont="1" applyBorder="1" applyAlignment="1">
      <alignment horizontal="center" vertical="center"/>
    </xf>
    <xf numFmtId="164" fontId="8" fillId="5" borderId="62" xfId="0" applyNumberFormat="1" applyFont="1" applyFill="1" applyBorder="1" applyAlignment="1">
      <alignment horizontal="center" vertical="top"/>
    </xf>
    <xf numFmtId="164" fontId="9" fillId="0" borderId="17" xfId="0" applyNumberFormat="1" applyFont="1" applyBorder="1" applyAlignment="1">
      <alignment horizontal="center" vertical="center"/>
    </xf>
    <xf numFmtId="164" fontId="9" fillId="2" borderId="88" xfId="0" applyNumberFormat="1" applyFont="1" applyFill="1" applyBorder="1" applyAlignment="1">
      <alignment horizontal="center" vertical="center"/>
    </xf>
    <xf numFmtId="164" fontId="9" fillId="2" borderId="45" xfId="0" applyNumberFormat="1" applyFont="1" applyFill="1" applyBorder="1" applyAlignment="1">
      <alignment horizontal="center" vertical="center"/>
    </xf>
    <xf numFmtId="164" fontId="9" fillId="0" borderId="108" xfId="0" applyNumberFormat="1" applyFont="1" applyBorder="1" applyAlignment="1">
      <alignment horizontal="center" vertical="center"/>
    </xf>
    <xf numFmtId="164" fontId="9" fillId="0" borderId="109" xfId="0" applyNumberFormat="1" applyFont="1" applyBorder="1" applyAlignment="1">
      <alignment horizontal="center" vertical="center"/>
    </xf>
    <xf numFmtId="164" fontId="9" fillId="2" borderId="99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49" fontId="9" fillId="0" borderId="66" xfId="0" applyNumberFormat="1" applyFont="1" applyBorder="1" applyAlignment="1">
      <alignment horizontal="center" vertical="top" textRotation="90"/>
    </xf>
    <xf numFmtId="164" fontId="9" fillId="0" borderId="49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35" xfId="0" applyNumberFormat="1" applyFont="1" applyBorder="1" applyAlignment="1">
      <alignment horizontal="center" vertical="center"/>
    </xf>
    <xf numFmtId="164" fontId="9" fillId="0" borderId="62" xfId="0" applyNumberFormat="1" applyFont="1" applyBorder="1" applyAlignment="1">
      <alignment horizontal="center" vertical="center"/>
    </xf>
    <xf numFmtId="164" fontId="9" fillId="2" borderId="107" xfId="0" applyNumberFormat="1" applyFont="1" applyFill="1" applyBorder="1" applyAlignment="1">
      <alignment horizontal="center" vertical="center"/>
    </xf>
    <xf numFmtId="49" fontId="9" fillId="0" borderId="89" xfId="0" applyNumberFormat="1" applyFont="1" applyBorder="1" applyAlignment="1">
      <alignment horizontal="center" vertical="center" textRotation="90" wrapText="1"/>
    </xf>
    <xf numFmtId="164" fontId="9" fillId="11" borderId="91" xfId="0" applyNumberFormat="1" applyFont="1" applyFill="1" applyBorder="1" applyAlignment="1">
      <alignment horizontal="center" vertical="center"/>
    </xf>
    <xf numFmtId="164" fontId="9" fillId="7" borderId="97" xfId="0" applyNumberFormat="1" applyFont="1" applyFill="1" applyBorder="1" applyAlignment="1">
      <alignment horizontal="center" vertical="center"/>
    </xf>
    <xf numFmtId="164" fontId="9" fillId="7" borderId="100" xfId="0" applyNumberFormat="1" applyFont="1" applyFill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164" fontId="9" fillId="2" borderId="53" xfId="0" applyNumberFormat="1" applyFont="1" applyFill="1" applyBorder="1" applyAlignment="1">
      <alignment horizontal="center" vertical="center"/>
    </xf>
    <xf numFmtId="164" fontId="9" fillId="11" borderId="39" xfId="0" applyNumberFormat="1" applyFont="1" applyFill="1" applyBorder="1" applyAlignment="1">
      <alignment horizontal="center" vertical="center"/>
    </xf>
    <xf numFmtId="164" fontId="9" fillId="7" borderId="40" xfId="0" applyNumberFormat="1" applyFont="1" applyFill="1" applyBorder="1" applyAlignment="1">
      <alignment horizontal="center" vertical="center"/>
    </xf>
    <xf numFmtId="164" fontId="9" fillId="7" borderId="41" xfId="0" applyNumberFormat="1" applyFont="1" applyFill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 textRotation="90" wrapText="1"/>
    </xf>
    <xf numFmtId="164" fontId="8" fillId="10" borderId="28" xfId="0" applyNumberFormat="1" applyFont="1" applyFill="1" applyBorder="1" applyAlignment="1">
      <alignment horizontal="center" vertical="top"/>
    </xf>
    <xf numFmtId="164" fontId="8" fillId="10" borderId="17" xfId="0" applyNumberFormat="1" applyFont="1" applyFill="1" applyBorder="1" applyAlignment="1">
      <alignment horizontal="center" vertical="top"/>
    </xf>
    <xf numFmtId="164" fontId="8" fillId="10" borderId="62" xfId="0" applyNumberFormat="1" applyFont="1" applyFill="1" applyBorder="1" applyAlignment="1">
      <alignment horizontal="center" vertical="top"/>
    </xf>
    <xf numFmtId="0" fontId="9" fillId="9" borderId="27" xfId="0" applyFont="1" applyFill="1" applyBorder="1" applyAlignment="1">
      <alignment horizontal="center" vertical="center" wrapText="1"/>
    </xf>
    <xf numFmtId="164" fontId="9" fillId="9" borderId="28" xfId="0" applyNumberFormat="1" applyFont="1" applyFill="1" applyBorder="1" applyAlignment="1">
      <alignment horizontal="center" vertical="center"/>
    </xf>
    <xf numFmtId="164" fontId="9" fillId="9" borderId="13" xfId="0" applyNumberFormat="1" applyFont="1" applyFill="1" applyBorder="1" applyAlignment="1">
      <alignment horizontal="center" vertical="center"/>
    </xf>
    <xf numFmtId="164" fontId="9" fillId="9" borderId="29" xfId="0" applyNumberFormat="1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left" vertical="top" wrapText="1"/>
    </xf>
    <xf numFmtId="164" fontId="8" fillId="5" borderId="152" xfId="0" applyNumberFormat="1" applyFont="1" applyFill="1" applyBorder="1" applyAlignment="1">
      <alignment horizontal="center" vertical="top"/>
    </xf>
    <xf numFmtId="49" fontId="8" fillId="4" borderId="90" xfId="0" applyNumberFormat="1" applyFont="1" applyFill="1" applyBorder="1" applyAlignment="1">
      <alignment horizontal="right" vertical="top"/>
    </xf>
    <xf numFmtId="49" fontId="8" fillId="4" borderId="12" xfId="0" applyNumberFormat="1" applyFont="1" applyFill="1" applyBorder="1" applyAlignment="1">
      <alignment horizontal="right" vertical="top"/>
    </xf>
    <xf numFmtId="165" fontId="8" fillId="4" borderId="83" xfId="0" applyNumberFormat="1" applyFont="1" applyFill="1" applyBorder="1" applyAlignment="1">
      <alignment horizontal="center" vertical="top"/>
    </xf>
    <xf numFmtId="165" fontId="8" fillId="4" borderId="153" xfId="0" applyNumberFormat="1" applyFont="1" applyFill="1" applyBorder="1" applyAlignment="1">
      <alignment horizontal="center" vertical="top"/>
    </xf>
    <xf numFmtId="165" fontId="8" fillId="4" borderId="106" xfId="0" applyNumberFormat="1" applyFont="1" applyFill="1" applyBorder="1" applyAlignment="1">
      <alignment horizontal="center" vertical="top"/>
    </xf>
    <xf numFmtId="0" fontId="8" fillId="4" borderId="90" xfId="0" applyFont="1" applyFill="1" applyBorder="1" applyAlignment="1">
      <alignment horizontal="left" vertical="center" wrapText="1"/>
    </xf>
    <xf numFmtId="0" fontId="8" fillId="4" borderId="115" xfId="0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top" wrapText="1"/>
    </xf>
    <xf numFmtId="49" fontId="9" fillId="0" borderId="64" xfId="0" applyNumberFormat="1" applyFont="1" applyBorder="1" applyAlignment="1">
      <alignment horizontal="center" vertical="top" textRotation="90"/>
    </xf>
    <xf numFmtId="49" fontId="9" fillId="0" borderId="27" xfId="0" applyNumberFormat="1" applyFont="1" applyBorder="1" applyAlignment="1">
      <alignment horizontal="center" vertical="top"/>
    </xf>
    <xf numFmtId="164" fontId="9" fillId="0" borderId="58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top" textRotation="90"/>
    </xf>
    <xf numFmtId="164" fontId="8" fillId="12" borderId="28" xfId="0" applyNumberFormat="1" applyFont="1" applyFill="1" applyBorder="1" applyAlignment="1">
      <alignment horizontal="center" vertical="top"/>
    </xf>
    <xf numFmtId="164" fontId="8" fillId="12" borderId="17" xfId="0" applyNumberFormat="1" applyFont="1" applyFill="1" applyBorder="1" applyAlignment="1">
      <alignment horizontal="center" vertical="top"/>
    </xf>
    <xf numFmtId="164" fontId="8" fillId="12" borderId="58" xfId="0" applyNumberFormat="1" applyFont="1" applyFill="1" applyBorder="1" applyAlignment="1">
      <alignment horizontal="center" vertical="top"/>
    </xf>
    <xf numFmtId="164" fontId="8" fillId="12" borderId="23" xfId="0" applyNumberFormat="1" applyFont="1" applyFill="1" applyBorder="1" applyAlignment="1">
      <alignment horizontal="center" vertical="top"/>
    </xf>
    <xf numFmtId="164" fontId="8" fillId="12" borderId="57" xfId="0" applyNumberFormat="1" applyFont="1" applyFill="1" applyBorder="1" applyAlignment="1">
      <alignment horizontal="center" vertical="top"/>
    </xf>
    <xf numFmtId="49" fontId="8" fillId="4" borderId="90" xfId="0" applyNumberFormat="1" applyFont="1" applyFill="1" applyBorder="1" applyAlignment="1">
      <alignment horizontal="right" vertical="center"/>
    </xf>
    <xf numFmtId="49" fontId="8" fillId="4" borderId="25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horizontal="right" vertical="center"/>
    </xf>
    <xf numFmtId="49" fontId="8" fillId="4" borderId="27" xfId="0" applyNumberFormat="1" applyFont="1" applyFill="1" applyBorder="1" applyAlignment="1">
      <alignment horizontal="right" vertical="center"/>
    </xf>
    <xf numFmtId="164" fontId="8" fillId="4" borderId="17" xfId="0" applyNumberFormat="1" applyFont="1" applyFill="1" applyBorder="1" applyAlignment="1">
      <alignment horizontal="center" vertical="top"/>
    </xf>
    <xf numFmtId="164" fontId="8" fillId="4" borderId="38" xfId="0" applyNumberFormat="1" applyFont="1" applyFill="1" applyBorder="1" applyAlignment="1">
      <alignment horizontal="center" vertical="top"/>
    </xf>
    <xf numFmtId="164" fontId="8" fillId="4" borderId="12" xfId="0" applyNumberFormat="1" applyFont="1" applyFill="1" applyBorder="1" applyAlignment="1">
      <alignment horizontal="center" vertical="top"/>
    </xf>
    <xf numFmtId="164" fontId="8" fillId="4" borderId="83" xfId="0" applyNumberFormat="1" applyFont="1" applyFill="1" applyBorder="1" applyAlignment="1">
      <alignment horizontal="center" vertical="top"/>
    </xf>
    <xf numFmtId="164" fontId="8" fillId="4" borderId="106" xfId="0" applyNumberFormat="1" applyFont="1" applyFill="1" applyBorder="1" applyAlignment="1">
      <alignment horizontal="center" vertical="top"/>
    </xf>
    <xf numFmtId="164" fontId="8" fillId="3" borderId="90" xfId="0" applyNumberFormat="1" applyFont="1" applyFill="1" applyBorder="1" applyAlignment="1">
      <alignment horizontal="right" vertical="top"/>
    </xf>
    <xf numFmtId="164" fontId="8" fillId="3" borderId="12" xfId="0" applyNumberFormat="1" applyFont="1" applyFill="1" applyBorder="1" applyAlignment="1">
      <alignment horizontal="right" vertical="top"/>
    </xf>
    <xf numFmtId="164" fontId="8" fillId="3" borderId="29" xfId="0" applyNumberFormat="1" applyFont="1" applyFill="1" applyBorder="1" applyAlignment="1">
      <alignment horizontal="right" vertical="top"/>
    </xf>
    <xf numFmtId="164" fontId="8" fillId="3" borderId="28" xfId="0" applyNumberFormat="1" applyFont="1" applyFill="1" applyBorder="1" applyAlignment="1">
      <alignment horizontal="center" vertical="top"/>
    </xf>
    <xf numFmtId="164" fontId="8" fillId="3" borderId="13" xfId="0" applyNumberFormat="1" applyFont="1" applyFill="1" applyBorder="1" applyAlignment="1">
      <alignment horizontal="center" vertical="top"/>
    </xf>
    <xf numFmtId="164" fontId="8" fillId="3" borderId="19" xfId="0" applyNumberFormat="1" applyFont="1" applyFill="1" applyBorder="1" applyAlignment="1">
      <alignment horizontal="center" vertical="top"/>
    </xf>
    <xf numFmtId="164" fontId="8" fillId="3" borderId="29" xfId="0" applyNumberFormat="1" applyFont="1" applyFill="1" applyBorder="1" applyAlignment="1">
      <alignment horizontal="center" vertical="top"/>
    </xf>
    <xf numFmtId="164" fontId="8" fillId="3" borderId="12" xfId="0" applyNumberFormat="1" applyFont="1" applyFill="1" applyBorder="1" applyAlignment="1">
      <alignment horizontal="center" vertical="top"/>
    </xf>
    <xf numFmtId="164" fontId="8" fillId="3" borderId="83" xfId="0" applyNumberFormat="1" applyFont="1" applyFill="1" applyBorder="1" applyAlignment="1">
      <alignment horizontal="center" vertical="top"/>
    </xf>
    <xf numFmtId="164" fontId="8" fillId="3" borderId="106" xfId="0" applyNumberFormat="1" applyFont="1" applyFill="1" applyBorder="1" applyAlignment="1">
      <alignment horizontal="center" vertical="top"/>
    </xf>
    <xf numFmtId="49" fontId="8" fillId="3" borderId="115" xfId="0" applyNumberFormat="1" applyFont="1" applyFill="1" applyBorder="1" applyAlignment="1">
      <alignment horizontal="left" vertical="center"/>
    </xf>
    <xf numFmtId="49" fontId="8" fillId="3" borderId="41" xfId="0" applyNumberFormat="1" applyFont="1" applyFill="1" applyBorder="1" applyAlignment="1">
      <alignment horizontal="left" vertical="center"/>
    </xf>
    <xf numFmtId="0" fontId="8" fillId="4" borderId="29" xfId="0" applyFont="1" applyFill="1" applyBorder="1" applyAlignment="1">
      <alignment horizontal="left" vertical="center" wrapText="1"/>
    </xf>
    <xf numFmtId="164" fontId="9" fillId="0" borderId="97" xfId="0" applyNumberFormat="1" applyFont="1" applyBorder="1" applyAlignment="1">
      <alignment horizontal="left" vertical="top" wrapText="1"/>
    </xf>
    <xf numFmtId="164" fontId="9" fillId="0" borderId="89" xfId="0" applyNumberFormat="1" applyFont="1" applyBorder="1" applyAlignment="1">
      <alignment horizontal="center" vertical="center" textRotation="90"/>
    </xf>
    <xf numFmtId="164" fontId="9" fillId="0" borderId="103" xfId="0" applyNumberFormat="1" applyFont="1" applyBorder="1" applyAlignment="1">
      <alignment horizontal="center" vertical="top"/>
    </xf>
    <xf numFmtId="164" fontId="9" fillId="0" borderId="59" xfId="0" applyNumberFormat="1" applyFont="1" applyBorder="1" applyAlignment="1">
      <alignment horizontal="center" vertical="top"/>
    </xf>
    <xf numFmtId="164" fontId="9" fillId="0" borderId="51" xfId="0" applyNumberFormat="1" applyFont="1" applyBorder="1" applyAlignment="1">
      <alignment horizontal="left" vertical="top" wrapText="1"/>
    </xf>
    <xf numFmtId="164" fontId="9" fillId="0" borderId="52" xfId="0" applyNumberFormat="1" applyFont="1" applyBorder="1" applyAlignment="1">
      <alignment horizontal="center" vertical="center" textRotation="90"/>
    </xf>
    <xf numFmtId="164" fontId="9" fillId="0" borderId="67" xfId="0" applyNumberFormat="1" applyFont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164" fontId="8" fillId="0" borderId="97" xfId="0" applyNumberFormat="1" applyFont="1" applyBorder="1" applyAlignment="1">
      <alignment horizontal="center" vertical="top"/>
    </xf>
    <xf numFmtId="164" fontId="9" fillId="0" borderId="97" xfId="0" applyNumberFormat="1" applyFont="1" applyBorder="1" applyAlignment="1">
      <alignment horizontal="center" vertical="top" wrapText="1"/>
    </xf>
    <xf numFmtId="1" fontId="9" fillId="0" borderId="103" xfId="0" applyNumberFormat="1" applyFont="1" applyBorder="1" applyAlignment="1">
      <alignment horizontal="center" vertical="top" textRotation="90"/>
    </xf>
    <xf numFmtId="164" fontId="9" fillId="7" borderId="27" xfId="0" applyNumberFormat="1" applyFont="1" applyFill="1" applyBorder="1" applyAlignment="1">
      <alignment horizontal="center" vertical="center" wrapText="1"/>
    </xf>
    <xf numFmtId="164" fontId="9" fillId="7" borderId="62" xfId="0" applyNumberFormat="1" applyFont="1" applyFill="1" applyBorder="1" applyAlignment="1">
      <alignment horizontal="center" vertical="center"/>
    </xf>
    <xf numFmtId="164" fontId="9" fillId="7" borderId="12" xfId="0" applyNumberFormat="1" applyFont="1" applyFill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164" fontId="9" fillId="0" borderId="69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top"/>
    </xf>
    <xf numFmtId="164" fontId="9" fillId="0" borderId="51" xfId="0" applyNumberFormat="1" applyFont="1" applyBorder="1" applyAlignment="1">
      <alignment horizontal="center" vertical="top" wrapText="1"/>
    </xf>
    <xf numFmtId="1" fontId="9" fillId="0" borderId="67" xfId="0" applyNumberFormat="1" applyFont="1" applyBorder="1" applyAlignment="1">
      <alignment horizontal="center" vertical="top" textRotation="90"/>
    </xf>
    <xf numFmtId="49" fontId="8" fillId="4" borderId="13" xfId="0" applyNumberFormat="1" applyFont="1" applyFill="1" applyBorder="1" applyAlignment="1">
      <alignment horizontal="right" vertical="top"/>
    </xf>
    <xf numFmtId="49" fontId="8" fillId="4" borderId="29" xfId="0" applyNumberFormat="1" applyFont="1" applyFill="1" applyBorder="1" applyAlignment="1">
      <alignment horizontal="right" vertical="top"/>
    </xf>
    <xf numFmtId="164" fontId="8" fillId="4" borderId="28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164" fontId="8" fillId="4" borderId="62" xfId="0" applyNumberFormat="1" applyFont="1" applyFill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/>
    </xf>
    <xf numFmtId="164" fontId="8" fillId="4" borderId="29" xfId="0" applyNumberFormat="1" applyFont="1" applyFill="1" applyBorder="1" applyAlignment="1">
      <alignment horizontal="center" vertical="center"/>
    </xf>
    <xf numFmtId="164" fontId="8" fillId="4" borderId="60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164" fontId="8" fillId="4" borderId="64" xfId="0" applyNumberFormat="1" applyFont="1" applyFill="1" applyBorder="1" applyAlignment="1">
      <alignment horizontal="center" vertical="center"/>
    </xf>
    <xf numFmtId="49" fontId="8" fillId="3" borderId="90" xfId="0" applyNumberFormat="1" applyFont="1" applyFill="1" applyBorder="1" applyAlignment="1">
      <alignment horizontal="right" vertical="top"/>
    </xf>
    <xf numFmtId="49" fontId="8" fillId="3" borderId="12" xfId="0" applyNumberFormat="1" applyFont="1" applyFill="1" applyBorder="1" applyAlignment="1">
      <alignment horizontal="right" vertical="top"/>
    </xf>
    <xf numFmtId="49" fontId="8" fillId="3" borderId="29" xfId="0" applyNumberFormat="1" applyFont="1" applyFill="1" applyBorder="1" applyAlignment="1">
      <alignment horizontal="right" vertical="top"/>
    </xf>
    <xf numFmtId="164" fontId="8" fillId="3" borderId="38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/>
    </xf>
    <xf numFmtId="164" fontId="8" fillId="3" borderId="29" xfId="0" applyNumberFormat="1" applyFont="1" applyFill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/>
    </xf>
    <xf numFmtId="164" fontId="8" fillId="3" borderId="83" xfId="0" applyNumberFormat="1" applyFont="1" applyFill="1" applyBorder="1" applyAlignment="1">
      <alignment horizontal="center" vertical="center"/>
    </xf>
    <xf numFmtId="164" fontId="8" fillId="3" borderId="106" xfId="0" applyNumberFormat="1" applyFont="1" applyFill="1" applyBorder="1" applyAlignment="1">
      <alignment horizontal="center" vertical="center"/>
    </xf>
    <xf numFmtId="164" fontId="8" fillId="17" borderId="15" xfId="0" applyNumberFormat="1" applyFont="1" applyFill="1" applyBorder="1" applyAlignment="1">
      <alignment horizontal="right" vertical="top"/>
    </xf>
    <xf numFmtId="164" fontId="8" fillId="17" borderId="19" xfId="0" applyNumberFormat="1" applyFont="1" applyFill="1" applyBorder="1" applyAlignment="1">
      <alignment horizontal="right" vertical="top"/>
    </xf>
    <xf numFmtId="164" fontId="8" fillId="17" borderId="62" xfId="0" applyNumberFormat="1" applyFont="1" applyFill="1" applyBorder="1" applyAlignment="1">
      <alignment horizontal="right" vertical="top"/>
    </xf>
    <xf numFmtId="164" fontId="8" fillId="17" borderId="28" xfId="0" applyNumberFormat="1" applyFont="1" applyFill="1" applyBorder="1" applyAlignment="1">
      <alignment horizontal="center" vertical="center"/>
    </xf>
    <xf numFmtId="164" fontId="8" fillId="17" borderId="17" xfId="0" applyNumberFormat="1" applyFont="1" applyFill="1" applyBorder="1" applyAlignment="1">
      <alignment horizontal="center" vertical="center"/>
    </xf>
    <xf numFmtId="164" fontId="8" fillId="17" borderId="29" xfId="0" applyNumberFormat="1" applyFont="1" applyFill="1" applyBorder="1" applyAlignment="1">
      <alignment horizontal="center" vertical="center"/>
    </xf>
    <xf numFmtId="164" fontId="8" fillId="17" borderId="39" xfId="0" applyNumberFormat="1" applyFont="1" applyFill="1" applyBorder="1" applyAlignment="1">
      <alignment horizontal="center" vertical="center"/>
    </xf>
    <xf numFmtId="164" fontId="8" fillId="17" borderId="42" xfId="0" applyNumberFormat="1" applyFont="1" applyFill="1" applyBorder="1" applyAlignment="1">
      <alignment horizontal="center" vertical="center"/>
    </xf>
    <xf numFmtId="164" fontId="8" fillId="17" borderId="69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/>
    </xf>
    <xf numFmtId="49" fontId="9" fillId="2" borderId="0" xfId="0" applyNumberFormat="1" applyFont="1" applyFill="1" applyAlignment="1">
      <alignment horizontal="center" vertical="top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108"/>
  <sheetViews>
    <sheetView tabSelected="1" zoomScale="90" zoomScaleNormal="90" zoomScaleSheetLayoutView="100" workbookViewId="0">
      <pane ySplit="16" topLeftCell="A88" activePane="bottomLeft" state="frozen"/>
      <selection pane="bottomLeft" activeCell="AB88" sqref="AB88"/>
    </sheetView>
  </sheetViews>
  <sheetFormatPr defaultRowHeight="12.75" x14ac:dyDescent="0.2"/>
  <cols>
    <col min="1" max="4" width="3.140625" style="171" customWidth="1"/>
    <col min="5" max="5" width="26.5703125" style="171" customWidth="1"/>
    <col min="6" max="6" width="4.28515625" style="171" customWidth="1"/>
    <col min="7" max="7" width="5.85546875" style="171" customWidth="1"/>
    <col min="8" max="8" width="3.140625" style="171" customWidth="1"/>
    <col min="9" max="9" width="4.140625" style="171" customWidth="1"/>
    <col min="10" max="10" width="12" style="171" customWidth="1"/>
    <col min="11" max="12" width="8.28515625" style="171" customWidth="1"/>
    <col min="13" max="13" width="8.42578125" style="171" customWidth="1"/>
    <col min="14" max="14" width="8.5703125" style="171" customWidth="1"/>
    <col min="15" max="15" width="7.85546875" style="171" customWidth="1"/>
    <col min="16" max="17" width="8" style="171" customWidth="1"/>
    <col min="18" max="18" width="7.5703125" style="171" customWidth="1"/>
    <col min="19" max="19" width="7.7109375" style="171" customWidth="1"/>
    <col min="20" max="21" width="7.5703125" style="171" customWidth="1"/>
    <col min="22" max="23" width="7.42578125" style="171" customWidth="1"/>
    <col min="24" max="24" width="7.5703125" style="171" customWidth="1"/>
    <col min="25" max="25" width="7.7109375" style="171" customWidth="1"/>
    <col min="26" max="26" width="7.42578125" style="171" customWidth="1"/>
    <col min="27" max="27" width="7.85546875" style="171" customWidth="1"/>
    <col min="28" max="28" width="8.7109375" style="171" customWidth="1"/>
    <col min="29" max="29" width="7.7109375" style="171" customWidth="1"/>
    <col min="30" max="1018" width="8.7109375" style="171" customWidth="1"/>
    <col min="1019" max="16384" width="9.140625" style="171"/>
  </cols>
  <sheetData>
    <row r="1" spans="1:248" ht="15" customHeight="1" x14ac:dyDescent="0.2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3" t="s">
        <v>117</v>
      </c>
      <c r="V1" s="173"/>
      <c r="W1" s="173"/>
      <c r="X1" s="173"/>
      <c r="Y1" s="173"/>
      <c r="Z1" s="173"/>
      <c r="AA1" s="173"/>
    </row>
    <row r="2" spans="1:248" ht="15" customHeight="1" x14ac:dyDescent="0.2"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1" t="s">
        <v>171</v>
      </c>
    </row>
    <row r="3" spans="1:248" ht="15" customHeight="1" x14ac:dyDescent="0.2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3" t="s">
        <v>172</v>
      </c>
      <c r="V3" s="173"/>
      <c r="W3" s="173"/>
      <c r="X3" s="173"/>
      <c r="Y3" s="173"/>
      <c r="Z3" s="173"/>
      <c r="AA3" s="173"/>
    </row>
    <row r="4" spans="1:248" ht="15" customHeight="1" x14ac:dyDescent="0.2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3" t="s">
        <v>173</v>
      </c>
      <c r="V4" s="173"/>
      <c r="W4" s="173"/>
      <c r="X4" s="173"/>
      <c r="Y4" s="173"/>
      <c r="Z4" s="173"/>
      <c r="AA4" s="173"/>
    </row>
    <row r="5" spans="1:248" ht="15" customHeight="1" x14ac:dyDescent="0.2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3" t="s">
        <v>174</v>
      </c>
      <c r="V5" s="173"/>
      <c r="W5" s="173"/>
      <c r="X5" s="173"/>
      <c r="Y5" s="173"/>
      <c r="Z5" s="173"/>
      <c r="AA5" s="173"/>
    </row>
    <row r="6" spans="1:248" ht="15" customHeight="1" x14ac:dyDescent="0.2"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3" t="s">
        <v>175</v>
      </c>
      <c r="V6" s="173"/>
      <c r="W6" s="173"/>
      <c r="X6" s="173"/>
      <c r="Y6" s="173"/>
      <c r="Z6" s="173"/>
      <c r="AA6" s="173"/>
    </row>
    <row r="7" spans="1:248" ht="15" customHeight="1" x14ac:dyDescent="0.2"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3" t="s">
        <v>176</v>
      </c>
      <c r="V7" s="173"/>
      <c r="W7" s="173"/>
      <c r="X7" s="173"/>
      <c r="Y7" s="173"/>
      <c r="Z7" s="173"/>
      <c r="AA7" s="173"/>
    </row>
    <row r="8" spans="1:248" ht="15" customHeight="1" x14ac:dyDescent="0.2"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3" t="s">
        <v>177</v>
      </c>
      <c r="V8" s="173"/>
      <c r="W8" s="173"/>
      <c r="X8" s="173"/>
      <c r="Y8" s="173"/>
      <c r="Z8" s="173"/>
      <c r="AA8" s="173"/>
    </row>
    <row r="9" spans="1:248" ht="15" customHeight="1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3" t="s">
        <v>178</v>
      </c>
      <c r="V9" s="173"/>
      <c r="W9" s="173"/>
      <c r="X9" s="173"/>
      <c r="Y9" s="173"/>
      <c r="Z9" s="173"/>
      <c r="AA9" s="173"/>
    </row>
    <row r="10" spans="1:248" x14ac:dyDescent="0.2">
      <c r="B10" s="175" t="s">
        <v>179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</row>
    <row r="11" spans="1:248" x14ac:dyDescent="0.2">
      <c r="B11" s="176" t="s">
        <v>0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</row>
    <row r="12" spans="1:248" ht="13.5" customHeight="1" x14ac:dyDescent="0.2">
      <c r="A12" s="177" t="s">
        <v>169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</row>
    <row r="13" spans="1:248" ht="12.75" customHeight="1" thickBot="1" x14ac:dyDescent="0.25">
      <c r="A13" s="179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80" t="s">
        <v>94</v>
      </c>
      <c r="Z13" s="180"/>
      <c r="AA13" s="180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</row>
    <row r="14" spans="1:248" ht="20.25" customHeight="1" thickBot="1" x14ac:dyDescent="0.25">
      <c r="A14" s="181" t="s">
        <v>1</v>
      </c>
      <c r="B14" s="182" t="s">
        <v>2</v>
      </c>
      <c r="C14" s="183" t="s">
        <v>3</v>
      </c>
      <c r="D14" s="184" t="s">
        <v>4</v>
      </c>
      <c r="E14" s="185" t="s">
        <v>5</v>
      </c>
      <c r="F14" s="186" t="s">
        <v>6</v>
      </c>
      <c r="G14" s="187" t="s">
        <v>7</v>
      </c>
      <c r="H14" s="187" t="s">
        <v>8</v>
      </c>
      <c r="I14" s="187" t="s">
        <v>9</v>
      </c>
      <c r="J14" s="188" t="s">
        <v>131</v>
      </c>
      <c r="K14" s="187" t="s">
        <v>10</v>
      </c>
      <c r="L14" s="189" t="s">
        <v>132</v>
      </c>
      <c r="M14" s="190"/>
      <c r="N14" s="190"/>
      <c r="O14" s="191"/>
      <c r="P14" s="189" t="s">
        <v>180</v>
      </c>
      <c r="Q14" s="190"/>
      <c r="R14" s="190"/>
      <c r="S14" s="191"/>
      <c r="T14" s="192" t="s">
        <v>136</v>
      </c>
      <c r="U14" s="193"/>
      <c r="V14" s="193"/>
      <c r="W14" s="194"/>
      <c r="X14" s="192" t="s">
        <v>133</v>
      </c>
      <c r="Y14" s="193"/>
      <c r="Z14" s="193"/>
      <c r="AA14" s="194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</row>
    <row r="15" spans="1:248" ht="15" customHeight="1" thickTop="1" thickBot="1" x14ac:dyDescent="0.25">
      <c r="A15" s="195"/>
      <c r="B15" s="196"/>
      <c r="C15" s="197"/>
      <c r="D15" s="198"/>
      <c r="E15" s="199"/>
      <c r="F15" s="200"/>
      <c r="G15" s="201"/>
      <c r="H15" s="201"/>
      <c r="I15" s="201"/>
      <c r="J15" s="202"/>
      <c r="K15" s="201"/>
      <c r="L15" s="203" t="s">
        <v>11</v>
      </c>
      <c r="M15" s="204" t="s">
        <v>12</v>
      </c>
      <c r="N15" s="204"/>
      <c r="O15" s="205" t="s">
        <v>92</v>
      </c>
      <c r="P15" s="203" t="s">
        <v>11</v>
      </c>
      <c r="Q15" s="204" t="s">
        <v>12</v>
      </c>
      <c r="R15" s="204"/>
      <c r="S15" s="205" t="s">
        <v>92</v>
      </c>
      <c r="T15" s="206" t="s">
        <v>11</v>
      </c>
      <c r="U15" s="207" t="s">
        <v>12</v>
      </c>
      <c r="V15" s="207"/>
      <c r="W15" s="208" t="s">
        <v>92</v>
      </c>
      <c r="X15" s="206" t="s">
        <v>11</v>
      </c>
      <c r="Y15" s="207" t="s">
        <v>12</v>
      </c>
      <c r="Z15" s="207"/>
      <c r="AA15" s="208" t="s">
        <v>92</v>
      </c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</row>
    <row r="16" spans="1:248" ht="122.25" customHeight="1" thickTop="1" thickBot="1" x14ac:dyDescent="0.25">
      <c r="A16" s="209"/>
      <c r="B16" s="210"/>
      <c r="C16" s="211"/>
      <c r="D16" s="212"/>
      <c r="E16" s="213"/>
      <c r="F16" s="214"/>
      <c r="G16" s="215"/>
      <c r="H16" s="215"/>
      <c r="I16" s="215"/>
      <c r="J16" s="216"/>
      <c r="K16" s="215"/>
      <c r="L16" s="217"/>
      <c r="M16" s="218" t="s">
        <v>11</v>
      </c>
      <c r="N16" s="218" t="s">
        <v>73</v>
      </c>
      <c r="O16" s="219"/>
      <c r="P16" s="217"/>
      <c r="Q16" s="218" t="s">
        <v>11</v>
      </c>
      <c r="R16" s="218" t="s">
        <v>73</v>
      </c>
      <c r="S16" s="219"/>
      <c r="T16" s="220"/>
      <c r="U16" s="221" t="s">
        <v>11</v>
      </c>
      <c r="V16" s="221" t="s">
        <v>73</v>
      </c>
      <c r="W16" s="222"/>
      <c r="X16" s="220"/>
      <c r="Y16" s="221" t="s">
        <v>11</v>
      </c>
      <c r="Z16" s="221" t="s">
        <v>73</v>
      </c>
      <c r="AA16" s="222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</row>
    <row r="17" spans="1:248" ht="18" customHeight="1" thickBot="1" x14ac:dyDescent="0.25">
      <c r="A17" s="223" t="s">
        <v>13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5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</row>
    <row r="18" spans="1:248" ht="18.75" customHeight="1" thickBot="1" x14ac:dyDescent="0.25">
      <c r="A18" s="226" t="s">
        <v>14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</row>
    <row r="19" spans="1:248" ht="18" customHeight="1" thickBot="1" x14ac:dyDescent="0.25">
      <c r="A19" s="229" t="s">
        <v>15</v>
      </c>
      <c r="B19" s="230" t="s">
        <v>16</v>
      </c>
      <c r="C19" s="231" t="s">
        <v>17</v>
      </c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2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8"/>
      <c r="HI19" s="178"/>
      <c r="HJ19" s="178"/>
      <c r="HK19" s="178"/>
      <c r="HL19" s="178"/>
      <c r="HM19" s="178"/>
      <c r="HN19" s="178"/>
      <c r="HO19" s="178"/>
      <c r="HP19" s="178"/>
      <c r="HQ19" s="178"/>
      <c r="HR19" s="178"/>
      <c r="HS19" s="178"/>
      <c r="HT19" s="178"/>
      <c r="HU19" s="178"/>
      <c r="HV19" s="178"/>
      <c r="HW19" s="178"/>
      <c r="HX19" s="178"/>
      <c r="HY19" s="178"/>
      <c r="HZ19" s="178"/>
      <c r="IA19" s="178"/>
      <c r="IB19" s="178"/>
      <c r="IC19" s="178"/>
      <c r="ID19" s="178"/>
      <c r="IE19" s="178"/>
      <c r="IF19" s="178"/>
      <c r="IG19" s="178"/>
      <c r="IH19" s="178"/>
      <c r="II19" s="178"/>
      <c r="IJ19" s="178"/>
      <c r="IK19" s="178"/>
      <c r="IL19" s="178"/>
      <c r="IM19" s="178"/>
    </row>
    <row r="20" spans="1:248" ht="19.5" customHeight="1" thickBot="1" x14ac:dyDescent="0.25">
      <c r="A20" s="229" t="s">
        <v>15</v>
      </c>
      <c r="B20" s="230" t="s">
        <v>18</v>
      </c>
      <c r="C20" s="233" t="s">
        <v>18</v>
      </c>
      <c r="D20" s="234" t="s">
        <v>19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5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</row>
    <row r="21" spans="1:248" ht="23.25" customHeight="1" thickBot="1" x14ac:dyDescent="0.25">
      <c r="A21" s="236" t="s">
        <v>15</v>
      </c>
      <c r="B21" s="237" t="s">
        <v>18</v>
      </c>
      <c r="C21" s="238" t="s">
        <v>18</v>
      </c>
      <c r="D21" s="239" t="s">
        <v>18</v>
      </c>
      <c r="E21" s="240" t="s">
        <v>20</v>
      </c>
      <c r="F21" s="241" t="s">
        <v>144</v>
      </c>
      <c r="G21" s="242" t="s">
        <v>130</v>
      </c>
      <c r="H21" s="243" t="s">
        <v>21</v>
      </c>
      <c r="I21" s="244" t="s">
        <v>64</v>
      </c>
      <c r="J21" s="245" t="s">
        <v>145</v>
      </c>
      <c r="K21" s="246" t="s">
        <v>22</v>
      </c>
      <c r="L21" s="247">
        <f>+M21+O21</f>
        <v>186.8</v>
      </c>
      <c r="M21" s="248">
        <v>186.8</v>
      </c>
      <c r="N21" s="248">
        <v>173.1</v>
      </c>
      <c r="O21" s="249">
        <v>0</v>
      </c>
      <c r="P21" s="247">
        <f>+Q21+S21</f>
        <v>190.1</v>
      </c>
      <c r="Q21" s="250">
        <v>190.1</v>
      </c>
      <c r="R21" s="250">
        <v>176.3</v>
      </c>
      <c r="S21" s="249">
        <v>0</v>
      </c>
      <c r="T21" s="247">
        <f>+U21+W21</f>
        <v>294.7</v>
      </c>
      <c r="U21" s="248">
        <v>294.7</v>
      </c>
      <c r="V21" s="248">
        <v>290</v>
      </c>
      <c r="W21" s="249">
        <v>0</v>
      </c>
      <c r="X21" s="247">
        <f>+Y21+AA21</f>
        <v>294.7</v>
      </c>
      <c r="Y21" s="248">
        <v>294.7</v>
      </c>
      <c r="Z21" s="248">
        <v>290</v>
      </c>
      <c r="AA21" s="249">
        <v>0</v>
      </c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8"/>
      <c r="CU21" s="178"/>
      <c r="CV21" s="178"/>
      <c r="CW21" s="178"/>
      <c r="CX21" s="178"/>
      <c r="CY21" s="178"/>
      <c r="CZ21" s="178"/>
      <c r="DA21" s="178"/>
      <c r="DB21" s="178"/>
      <c r="DC21" s="178"/>
      <c r="DD21" s="178"/>
      <c r="DE21" s="178"/>
      <c r="DF21" s="178"/>
      <c r="DG21" s="178"/>
      <c r="DH21" s="178"/>
      <c r="DI21" s="178"/>
      <c r="DJ21" s="178"/>
      <c r="DK21" s="178"/>
      <c r="DL21" s="178"/>
      <c r="DM21" s="178"/>
      <c r="DN21" s="178"/>
      <c r="DO21" s="178"/>
      <c r="DP21" s="178"/>
      <c r="DQ21" s="178"/>
      <c r="DR21" s="178"/>
      <c r="DS21" s="178"/>
      <c r="DT21" s="178"/>
      <c r="DU21" s="178"/>
      <c r="DV21" s="178"/>
      <c r="DW21" s="178"/>
      <c r="DX21" s="178"/>
      <c r="DY21" s="178"/>
      <c r="DZ21" s="178"/>
      <c r="EA21" s="178"/>
      <c r="EB21" s="178"/>
      <c r="EC21" s="178"/>
      <c r="ED21" s="178"/>
      <c r="EE21" s="178"/>
      <c r="EF21" s="178"/>
      <c r="EG21" s="178"/>
      <c r="EH21" s="178"/>
      <c r="EI21" s="178"/>
      <c r="EJ21" s="178"/>
      <c r="EK21" s="178"/>
      <c r="EL21" s="178"/>
      <c r="EM21" s="178"/>
      <c r="EN21" s="178"/>
      <c r="EO21" s="178"/>
      <c r="EP21" s="178"/>
      <c r="EQ21" s="178"/>
      <c r="ER21" s="178"/>
      <c r="ES21" s="178"/>
      <c r="ET21" s="178"/>
      <c r="EU21" s="178"/>
      <c r="EV21" s="178"/>
      <c r="EW21" s="178"/>
      <c r="EX21" s="178"/>
      <c r="EY21" s="178"/>
      <c r="EZ21" s="178"/>
      <c r="FA21" s="178"/>
      <c r="FB21" s="178"/>
      <c r="FC21" s="178"/>
      <c r="FD21" s="178"/>
      <c r="FE21" s="178"/>
      <c r="FF21" s="178"/>
      <c r="FG21" s="178"/>
      <c r="FH21" s="178"/>
      <c r="FI21" s="178"/>
      <c r="FJ21" s="178"/>
      <c r="FK21" s="178"/>
      <c r="FL21" s="178"/>
      <c r="FM21" s="178"/>
      <c r="FN21" s="178"/>
      <c r="FO21" s="178"/>
      <c r="FP21" s="178"/>
      <c r="FQ21" s="178"/>
      <c r="FR21" s="178"/>
      <c r="FS21" s="178"/>
      <c r="FT21" s="178"/>
      <c r="FU21" s="178"/>
      <c r="FV21" s="178"/>
      <c r="FW21" s="178"/>
      <c r="FX21" s="178"/>
      <c r="FY21" s="178"/>
      <c r="FZ21" s="178"/>
      <c r="GA21" s="178"/>
      <c r="GB21" s="178"/>
      <c r="GC21" s="178"/>
      <c r="GD21" s="178"/>
      <c r="GE21" s="178"/>
      <c r="GF21" s="178"/>
      <c r="GG21" s="178"/>
      <c r="GH21" s="178"/>
      <c r="GI21" s="178"/>
      <c r="GJ21" s="178"/>
      <c r="GK21" s="178"/>
      <c r="GL21" s="178"/>
      <c r="GM21" s="178"/>
      <c r="GN21" s="178"/>
      <c r="GO21" s="178"/>
      <c r="GP21" s="178"/>
      <c r="GQ21" s="178"/>
      <c r="GR21" s="178"/>
      <c r="GS21" s="178"/>
      <c r="GT21" s="178"/>
      <c r="GU21" s="178"/>
      <c r="GV21" s="178"/>
      <c r="GW21" s="178"/>
      <c r="GX21" s="178"/>
      <c r="GY21" s="178"/>
      <c r="GZ21" s="178"/>
      <c r="HA21" s="178"/>
      <c r="HB21" s="178"/>
      <c r="HC21" s="178"/>
      <c r="HD21" s="178"/>
      <c r="HE21" s="178"/>
      <c r="HF21" s="178"/>
      <c r="HG21" s="178"/>
      <c r="HH21" s="178"/>
      <c r="HI21" s="178"/>
      <c r="HJ21" s="178"/>
      <c r="HK21" s="178"/>
      <c r="HL21" s="178"/>
      <c r="HM21" s="178"/>
      <c r="HN21" s="178"/>
      <c r="HO21" s="178"/>
      <c r="HP21" s="178"/>
      <c r="HQ21" s="178"/>
      <c r="HR21" s="178"/>
      <c r="HS21" s="178"/>
      <c r="HT21" s="178"/>
      <c r="HU21" s="178"/>
      <c r="HV21" s="178"/>
      <c r="HW21" s="178"/>
      <c r="HX21" s="178"/>
      <c r="HY21" s="178"/>
      <c r="HZ21" s="178"/>
      <c r="IA21" s="178"/>
      <c r="IB21" s="178"/>
      <c r="IC21" s="178"/>
      <c r="ID21" s="178"/>
      <c r="IE21" s="178"/>
      <c r="IF21" s="178"/>
      <c r="IG21" s="178"/>
      <c r="IH21" s="178"/>
      <c r="II21" s="178"/>
      <c r="IJ21" s="178"/>
      <c r="IK21" s="178"/>
      <c r="IL21" s="178"/>
      <c r="IM21" s="178"/>
      <c r="IN21" s="178"/>
    </row>
    <row r="22" spans="1:248" ht="22.5" customHeight="1" thickBot="1" x14ac:dyDescent="0.25">
      <c r="A22" s="251"/>
      <c r="B22" s="252"/>
      <c r="C22" s="253"/>
      <c r="D22" s="254"/>
      <c r="E22" s="255"/>
      <c r="F22" s="256"/>
      <c r="G22" s="257"/>
      <c r="H22" s="258"/>
      <c r="I22" s="259"/>
      <c r="J22" s="260"/>
      <c r="K22" s="261" t="s">
        <v>31</v>
      </c>
      <c r="L22" s="262">
        <f>M22+O22</f>
        <v>7.3</v>
      </c>
      <c r="M22" s="263">
        <v>7.3</v>
      </c>
      <c r="N22" s="263">
        <v>7.2</v>
      </c>
      <c r="O22" s="264">
        <v>0</v>
      </c>
      <c r="P22" s="262">
        <f>Q22+S22</f>
        <v>7.3</v>
      </c>
      <c r="Q22" s="265">
        <v>7.3</v>
      </c>
      <c r="R22" s="266">
        <v>7.2</v>
      </c>
      <c r="S22" s="264">
        <v>0</v>
      </c>
      <c r="T22" s="262">
        <f>W22</f>
        <v>0</v>
      </c>
      <c r="U22" s="263">
        <v>0</v>
      </c>
      <c r="V22" s="263">
        <v>0</v>
      </c>
      <c r="W22" s="264">
        <v>0</v>
      </c>
      <c r="X22" s="262">
        <f>Y22+AA22</f>
        <v>0</v>
      </c>
      <c r="Y22" s="263">
        <v>0</v>
      </c>
      <c r="Z22" s="263">
        <v>0</v>
      </c>
      <c r="AA22" s="264">
        <v>0</v>
      </c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8"/>
      <c r="CT22" s="178"/>
      <c r="CU22" s="178"/>
      <c r="CV22" s="178"/>
      <c r="CW22" s="178"/>
      <c r="CX22" s="178"/>
      <c r="CY22" s="178"/>
      <c r="CZ22" s="178"/>
      <c r="DA22" s="178"/>
      <c r="DB22" s="178"/>
      <c r="DC22" s="178"/>
      <c r="DD22" s="178"/>
      <c r="DE22" s="178"/>
      <c r="DF22" s="178"/>
      <c r="DG22" s="178"/>
      <c r="DH22" s="178"/>
      <c r="DI22" s="178"/>
      <c r="DJ22" s="178"/>
      <c r="DK22" s="178"/>
      <c r="DL22" s="178"/>
      <c r="DM22" s="178"/>
      <c r="DN22" s="178"/>
      <c r="DO22" s="178"/>
      <c r="DP22" s="178"/>
      <c r="DQ22" s="178"/>
      <c r="DR22" s="178"/>
      <c r="DS22" s="178"/>
      <c r="DT22" s="178"/>
      <c r="DU22" s="178"/>
      <c r="DV22" s="178"/>
      <c r="DW22" s="178"/>
      <c r="DX22" s="178"/>
      <c r="DY22" s="178"/>
      <c r="DZ22" s="178"/>
      <c r="EA22" s="178"/>
      <c r="EB22" s="178"/>
      <c r="EC22" s="178"/>
      <c r="ED22" s="178"/>
      <c r="EE22" s="178"/>
      <c r="EF22" s="178"/>
      <c r="EG22" s="178"/>
      <c r="EH22" s="178"/>
      <c r="EI22" s="178"/>
      <c r="EJ22" s="178"/>
      <c r="EK22" s="178"/>
      <c r="EL22" s="178"/>
      <c r="EM22" s="178"/>
      <c r="EN22" s="178"/>
      <c r="EO22" s="178"/>
      <c r="EP22" s="178"/>
      <c r="EQ22" s="178"/>
      <c r="ER22" s="178"/>
      <c r="ES22" s="178"/>
      <c r="ET22" s="178"/>
      <c r="EU22" s="178"/>
      <c r="EV22" s="178"/>
      <c r="EW22" s="178"/>
      <c r="EX22" s="178"/>
      <c r="EY22" s="178"/>
      <c r="EZ22" s="178"/>
      <c r="FA22" s="178"/>
      <c r="FB22" s="178"/>
      <c r="FC22" s="178"/>
      <c r="FD22" s="178"/>
      <c r="FE22" s="178"/>
      <c r="FF22" s="178"/>
      <c r="FG22" s="178"/>
      <c r="FH22" s="178"/>
      <c r="FI22" s="178"/>
      <c r="FJ22" s="178"/>
      <c r="FK22" s="178"/>
      <c r="FL22" s="178"/>
      <c r="FM22" s="178"/>
      <c r="FN22" s="178"/>
      <c r="FO22" s="178"/>
      <c r="FP22" s="178"/>
      <c r="FQ22" s="178"/>
      <c r="FR22" s="178"/>
      <c r="FS22" s="178"/>
      <c r="FT22" s="178"/>
      <c r="FU22" s="178"/>
      <c r="FV22" s="178"/>
      <c r="FW22" s="178"/>
      <c r="FX22" s="178"/>
      <c r="FY22" s="178"/>
      <c r="FZ22" s="178"/>
      <c r="GA22" s="178"/>
      <c r="GB22" s="178"/>
      <c r="GC22" s="178"/>
      <c r="GD22" s="178"/>
      <c r="GE22" s="178"/>
      <c r="GF22" s="178"/>
      <c r="GG22" s="178"/>
      <c r="GH22" s="178"/>
      <c r="GI22" s="178"/>
      <c r="GJ22" s="178"/>
      <c r="GK22" s="178"/>
      <c r="GL22" s="178"/>
      <c r="GM22" s="178"/>
      <c r="GN22" s="178"/>
      <c r="GO22" s="178"/>
      <c r="GP22" s="178"/>
      <c r="GQ22" s="178"/>
      <c r="GR22" s="178"/>
      <c r="GS22" s="178"/>
      <c r="GT22" s="178"/>
      <c r="GU22" s="178"/>
      <c r="GV22" s="178"/>
      <c r="GW22" s="178"/>
      <c r="GX22" s="178"/>
      <c r="GY22" s="178"/>
      <c r="GZ22" s="178"/>
      <c r="HA22" s="178"/>
      <c r="HB22" s="178"/>
      <c r="HC22" s="178"/>
      <c r="HD22" s="178"/>
      <c r="HE22" s="178"/>
      <c r="HF22" s="178"/>
      <c r="HG22" s="178"/>
      <c r="HH22" s="178"/>
      <c r="HI22" s="178"/>
      <c r="HJ22" s="178"/>
      <c r="HK22" s="178"/>
      <c r="HL22" s="178"/>
      <c r="HM22" s="178"/>
      <c r="HN22" s="178"/>
      <c r="HO22" s="178"/>
      <c r="HP22" s="178"/>
      <c r="HQ22" s="178"/>
      <c r="HR22" s="178"/>
      <c r="HS22" s="178"/>
      <c r="HT22" s="178"/>
      <c r="HU22" s="178"/>
      <c r="HV22" s="178"/>
      <c r="HW22" s="178"/>
      <c r="HX22" s="178"/>
      <c r="HY22" s="178"/>
      <c r="HZ22" s="178"/>
      <c r="IA22" s="178"/>
      <c r="IB22" s="178"/>
      <c r="IC22" s="178"/>
      <c r="ID22" s="178"/>
      <c r="IE22" s="178"/>
      <c r="IF22" s="178"/>
      <c r="IG22" s="178"/>
      <c r="IH22" s="178"/>
      <c r="II22" s="178"/>
      <c r="IJ22" s="178"/>
      <c r="IK22" s="178"/>
      <c r="IL22" s="178"/>
      <c r="IM22" s="178"/>
      <c r="IN22" s="178"/>
    </row>
    <row r="23" spans="1:248" ht="27.75" customHeight="1" thickBot="1" x14ac:dyDescent="0.25">
      <c r="A23" s="267"/>
      <c r="B23" s="268"/>
      <c r="C23" s="269"/>
      <c r="D23" s="270"/>
      <c r="E23" s="271"/>
      <c r="F23" s="272"/>
      <c r="G23" s="273"/>
      <c r="H23" s="258"/>
      <c r="I23" s="259"/>
      <c r="J23" s="259"/>
      <c r="K23" s="274" t="s">
        <v>11</v>
      </c>
      <c r="L23" s="275">
        <f>SUM(L21:L22)</f>
        <v>194.10000000000002</v>
      </c>
      <c r="M23" s="276">
        <f t="shared" ref="M23:AA23" si="0">SUM(M21:M22)</f>
        <v>194.10000000000002</v>
      </c>
      <c r="N23" s="276">
        <f t="shared" si="0"/>
        <v>180.29999999999998</v>
      </c>
      <c r="O23" s="277">
        <f t="shared" si="0"/>
        <v>0</v>
      </c>
      <c r="P23" s="275">
        <f t="shared" si="0"/>
        <v>197.4</v>
      </c>
      <c r="Q23" s="276">
        <f t="shared" si="0"/>
        <v>197.4</v>
      </c>
      <c r="R23" s="276">
        <f t="shared" si="0"/>
        <v>183.5</v>
      </c>
      <c r="S23" s="277">
        <f t="shared" si="0"/>
        <v>0</v>
      </c>
      <c r="T23" s="275">
        <f t="shared" si="0"/>
        <v>294.7</v>
      </c>
      <c r="U23" s="276">
        <f t="shared" si="0"/>
        <v>294.7</v>
      </c>
      <c r="V23" s="276">
        <f t="shared" si="0"/>
        <v>290</v>
      </c>
      <c r="W23" s="277">
        <f t="shared" si="0"/>
        <v>0</v>
      </c>
      <c r="X23" s="275">
        <f t="shared" si="0"/>
        <v>294.7</v>
      </c>
      <c r="Y23" s="276">
        <f t="shared" si="0"/>
        <v>294.7</v>
      </c>
      <c r="Z23" s="276">
        <f t="shared" si="0"/>
        <v>290</v>
      </c>
      <c r="AA23" s="277">
        <f t="shared" si="0"/>
        <v>0</v>
      </c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8"/>
      <c r="CQ23" s="178"/>
      <c r="CR23" s="178"/>
      <c r="CS23" s="178"/>
      <c r="CT23" s="178"/>
      <c r="CU23" s="178"/>
      <c r="CV23" s="178"/>
      <c r="CW23" s="178"/>
      <c r="CX23" s="178"/>
      <c r="CY23" s="178"/>
      <c r="CZ23" s="178"/>
      <c r="DA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8"/>
      <c r="DQ23" s="178"/>
      <c r="DR23" s="178"/>
      <c r="DS23" s="178"/>
      <c r="DT23" s="178"/>
      <c r="DU23" s="178"/>
      <c r="DV23" s="178"/>
      <c r="DW23" s="178"/>
      <c r="DX23" s="178"/>
      <c r="DY23" s="178"/>
      <c r="DZ23" s="178"/>
      <c r="EA23" s="178"/>
      <c r="EB23" s="178"/>
      <c r="EC23" s="178"/>
      <c r="ED23" s="178"/>
      <c r="EE23" s="178"/>
      <c r="EF23" s="178"/>
      <c r="EG23" s="178"/>
      <c r="EH23" s="178"/>
      <c r="EI23" s="178"/>
      <c r="EJ23" s="178"/>
      <c r="EK23" s="178"/>
      <c r="EL23" s="178"/>
      <c r="EM23" s="178"/>
      <c r="EN23" s="178"/>
      <c r="EO23" s="178"/>
      <c r="EP23" s="178"/>
      <c r="EQ23" s="178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8"/>
      <c r="FC23" s="178"/>
      <c r="FD23" s="178"/>
      <c r="FE23" s="178"/>
      <c r="FF23" s="178"/>
      <c r="FG23" s="178"/>
      <c r="FH23" s="178"/>
      <c r="FI23" s="178"/>
      <c r="FJ23" s="178"/>
      <c r="FK23" s="178"/>
      <c r="FL23" s="178"/>
      <c r="FM23" s="178"/>
      <c r="FN23" s="178"/>
      <c r="FO23" s="178"/>
      <c r="FP23" s="178"/>
      <c r="FQ23" s="178"/>
      <c r="FR23" s="178"/>
      <c r="FS23" s="178"/>
      <c r="FT23" s="178"/>
      <c r="FU23" s="178"/>
      <c r="FV23" s="178"/>
      <c r="FW23" s="178"/>
      <c r="FX23" s="178"/>
      <c r="FY23" s="178"/>
      <c r="FZ23" s="178"/>
      <c r="GA23" s="178"/>
      <c r="GB23" s="178"/>
      <c r="GC23" s="178"/>
      <c r="GD23" s="178"/>
      <c r="GE23" s="178"/>
      <c r="GF23" s="178"/>
      <c r="GG23" s="178"/>
      <c r="GH23" s="178"/>
      <c r="GI23" s="178"/>
      <c r="GJ23" s="178"/>
      <c r="GK23" s="178"/>
      <c r="GL23" s="178"/>
      <c r="GM23" s="178"/>
      <c r="GN23" s="178"/>
      <c r="GO23" s="178"/>
      <c r="GP23" s="178"/>
      <c r="GQ23" s="178"/>
      <c r="GR23" s="178"/>
      <c r="GS23" s="178"/>
      <c r="GT23" s="178"/>
      <c r="GU23" s="178"/>
      <c r="GV23" s="178"/>
      <c r="GW23" s="178"/>
      <c r="GX23" s="178"/>
      <c r="GY23" s="178"/>
      <c r="GZ23" s="178"/>
      <c r="HA23" s="178"/>
      <c r="HB23" s="178"/>
      <c r="HC23" s="178"/>
      <c r="HD23" s="178"/>
      <c r="HE23" s="178"/>
      <c r="HF23" s="178"/>
      <c r="HG23" s="178"/>
      <c r="HH23" s="178"/>
      <c r="HI23" s="178"/>
      <c r="HJ23" s="178"/>
      <c r="HK23" s="178"/>
      <c r="HL23" s="178"/>
      <c r="HM23" s="178"/>
      <c r="HN23" s="178"/>
      <c r="HO23" s="178"/>
      <c r="HP23" s="178"/>
      <c r="HQ23" s="178"/>
      <c r="HR23" s="178"/>
      <c r="HS23" s="178"/>
      <c r="HT23" s="178"/>
      <c r="HU23" s="178"/>
      <c r="HV23" s="178"/>
      <c r="HW23" s="178"/>
      <c r="HX23" s="178"/>
      <c r="HY23" s="178"/>
      <c r="HZ23" s="178"/>
      <c r="IA23" s="178"/>
      <c r="IB23" s="178"/>
      <c r="IC23" s="178"/>
      <c r="ID23" s="178"/>
      <c r="IE23" s="178"/>
      <c r="IF23" s="178"/>
      <c r="IG23" s="178"/>
      <c r="IH23" s="178"/>
      <c r="II23" s="178"/>
      <c r="IJ23" s="178"/>
      <c r="IK23" s="178"/>
      <c r="IL23" s="178"/>
      <c r="IM23" s="178"/>
      <c r="IN23" s="178"/>
    </row>
    <row r="24" spans="1:248" ht="26.25" customHeight="1" thickBot="1" x14ac:dyDescent="0.25">
      <c r="A24" s="278" t="s">
        <v>15</v>
      </c>
      <c r="B24" s="279" t="s">
        <v>18</v>
      </c>
      <c r="C24" s="280" t="s">
        <v>18</v>
      </c>
      <c r="D24" s="281" t="s">
        <v>23</v>
      </c>
      <c r="E24" s="282" t="s">
        <v>24</v>
      </c>
      <c r="F24" s="283" t="s">
        <v>144</v>
      </c>
      <c r="G24" s="284" t="s">
        <v>130</v>
      </c>
      <c r="H24" s="285" t="s">
        <v>21</v>
      </c>
      <c r="I24" s="286" t="s">
        <v>64</v>
      </c>
      <c r="J24" s="245" t="s">
        <v>145</v>
      </c>
      <c r="K24" s="287" t="s">
        <v>22</v>
      </c>
      <c r="L24" s="288">
        <f>+M24+O24</f>
        <v>22</v>
      </c>
      <c r="M24" s="289">
        <v>22</v>
      </c>
      <c r="N24" s="289">
        <v>0</v>
      </c>
      <c r="O24" s="290">
        <v>0</v>
      </c>
      <c r="P24" s="288">
        <f>+Q24+S24</f>
        <v>22</v>
      </c>
      <c r="Q24" s="291">
        <v>22</v>
      </c>
      <c r="R24" s="292">
        <v>0</v>
      </c>
      <c r="S24" s="293">
        <v>0</v>
      </c>
      <c r="T24" s="288">
        <f>+U24+W24</f>
        <v>24</v>
      </c>
      <c r="U24" s="292">
        <v>24</v>
      </c>
      <c r="V24" s="292">
        <v>0</v>
      </c>
      <c r="W24" s="293">
        <v>0</v>
      </c>
      <c r="X24" s="288">
        <f>+Y24+AA24</f>
        <v>24</v>
      </c>
      <c r="Y24" s="292">
        <v>24</v>
      </c>
      <c r="Z24" s="292">
        <v>0</v>
      </c>
      <c r="AA24" s="293">
        <v>0</v>
      </c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</row>
    <row r="25" spans="1:248" ht="27" customHeight="1" thickBot="1" x14ac:dyDescent="0.25">
      <c r="A25" s="267"/>
      <c r="B25" s="268"/>
      <c r="C25" s="269"/>
      <c r="D25" s="294"/>
      <c r="E25" s="295"/>
      <c r="F25" s="296"/>
      <c r="G25" s="297"/>
      <c r="H25" s="258"/>
      <c r="I25" s="244"/>
      <c r="J25" s="259"/>
      <c r="K25" s="298" t="s">
        <v>11</v>
      </c>
      <c r="L25" s="275">
        <f t="shared" ref="L25:O25" si="1">SUM(L24:L24)</f>
        <v>22</v>
      </c>
      <c r="M25" s="299">
        <f t="shared" si="1"/>
        <v>22</v>
      </c>
      <c r="N25" s="299">
        <f t="shared" si="1"/>
        <v>0</v>
      </c>
      <c r="O25" s="300">
        <f t="shared" si="1"/>
        <v>0</v>
      </c>
      <c r="P25" s="275">
        <f t="shared" ref="P25:AA25" si="2">SUM(P24:P24)</f>
        <v>22</v>
      </c>
      <c r="Q25" s="301">
        <f t="shared" si="2"/>
        <v>22</v>
      </c>
      <c r="R25" s="299">
        <f t="shared" si="2"/>
        <v>0</v>
      </c>
      <c r="S25" s="300">
        <f t="shared" si="2"/>
        <v>0</v>
      </c>
      <c r="T25" s="275">
        <f t="shared" si="2"/>
        <v>24</v>
      </c>
      <c r="U25" s="299">
        <f t="shared" si="2"/>
        <v>24</v>
      </c>
      <c r="V25" s="299">
        <f t="shared" si="2"/>
        <v>0</v>
      </c>
      <c r="W25" s="300">
        <f t="shared" si="2"/>
        <v>0</v>
      </c>
      <c r="X25" s="275">
        <f t="shared" si="2"/>
        <v>24</v>
      </c>
      <c r="Y25" s="299">
        <f t="shared" si="2"/>
        <v>24</v>
      </c>
      <c r="Z25" s="299">
        <f t="shared" si="2"/>
        <v>0</v>
      </c>
      <c r="AA25" s="300">
        <f t="shared" si="2"/>
        <v>0</v>
      </c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</row>
    <row r="26" spans="1:248" ht="25.5" customHeight="1" thickBot="1" x14ac:dyDescent="0.25">
      <c r="A26" s="278" t="s">
        <v>15</v>
      </c>
      <c r="B26" s="302" t="s">
        <v>18</v>
      </c>
      <c r="C26" s="280" t="s">
        <v>18</v>
      </c>
      <c r="D26" s="281" t="s">
        <v>25</v>
      </c>
      <c r="E26" s="282" t="s">
        <v>26</v>
      </c>
      <c r="F26" s="303" t="s">
        <v>144</v>
      </c>
      <c r="G26" s="284" t="s">
        <v>130</v>
      </c>
      <c r="H26" s="304" t="s">
        <v>21</v>
      </c>
      <c r="I26" s="286" t="s">
        <v>64</v>
      </c>
      <c r="J26" s="245" t="s">
        <v>145</v>
      </c>
      <c r="K26" s="287" t="s">
        <v>22</v>
      </c>
      <c r="L26" s="305">
        <f>+M26+O26</f>
        <v>265.8</v>
      </c>
      <c r="M26" s="306">
        <v>265.8</v>
      </c>
      <c r="N26" s="306">
        <v>169</v>
      </c>
      <c r="O26" s="307">
        <v>0</v>
      </c>
      <c r="P26" s="305">
        <f>+Q26+S26</f>
        <v>270</v>
      </c>
      <c r="Q26" s="308">
        <v>270</v>
      </c>
      <c r="R26" s="306">
        <v>173</v>
      </c>
      <c r="S26" s="307">
        <v>0</v>
      </c>
      <c r="T26" s="305">
        <f>+U26+W26</f>
        <v>335</v>
      </c>
      <c r="U26" s="306">
        <v>335</v>
      </c>
      <c r="V26" s="306">
        <v>335</v>
      </c>
      <c r="W26" s="307">
        <v>0</v>
      </c>
      <c r="X26" s="305">
        <f>+Y26+AA26</f>
        <v>335</v>
      </c>
      <c r="Y26" s="306">
        <v>335</v>
      </c>
      <c r="Z26" s="306">
        <v>335</v>
      </c>
      <c r="AA26" s="307">
        <v>0</v>
      </c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  <c r="BR26" s="178"/>
      <c r="BS26" s="178"/>
      <c r="BT26" s="178"/>
      <c r="BU26" s="178"/>
      <c r="BV26" s="178"/>
      <c r="BW26" s="178"/>
      <c r="BX26" s="178"/>
      <c r="BY26" s="178"/>
      <c r="BZ26" s="178"/>
      <c r="CA26" s="178"/>
      <c r="CB26" s="178"/>
      <c r="CC26" s="178"/>
      <c r="CD26" s="178"/>
      <c r="CE26" s="178"/>
      <c r="CF26" s="178"/>
      <c r="CG26" s="178"/>
      <c r="CH26" s="178"/>
      <c r="CI26" s="178"/>
      <c r="CJ26" s="178"/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CU26" s="178"/>
      <c r="CV26" s="178"/>
      <c r="CW26" s="178"/>
      <c r="CX26" s="178"/>
      <c r="CY26" s="178"/>
      <c r="CZ26" s="178"/>
      <c r="DA26" s="178"/>
      <c r="DB26" s="178"/>
      <c r="DC26" s="178"/>
      <c r="DD26" s="178"/>
      <c r="DE26" s="178"/>
      <c r="DF26" s="178"/>
      <c r="DG26" s="178"/>
      <c r="DH26" s="178"/>
      <c r="DI26" s="178"/>
      <c r="DJ26" s="178"/>
      <c r="DK26" s="178"/>
      <c r="DL26" s="178"/>
      <c r="DM26" s="178"/>
      <c r="DN26" s="178"/>
      <c r="DO26" s="178"/>
      <c r="DP26" s="178"/>
      <c r="DQ26" s="178"/>
      <c r="DR26" s="178"/>
      <c r="DS26" s="178"/>
      <c r="DT26" s="178"/>
      <c r="DU26" s="178"/>
      <c r="DV26" s="178"/>
      <c r="DW26" s="178"/>
      <c r="DX26" s="178"/>
      <c r="DY26" s="178"/>
      <c r="DZ26" s="178"/>
      <c r="EA26" s="178"/>
      <c r="EB26" s="178"/>
      <c r="EC26" s="178"/>
      <c r="ED26" s="178"/>
      <c r="EE26" s="178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8"/>
      <c r="EQ26" s="178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8"/>
      <c r="FH26" s="178"/>
      <c r="FI26" s="178"/>
      <c r="FJ26" s="178"/>
      <c r="FK26" s="178"/>
      <c r="FL26" s="178"/>
      <c r="FM26" s="178"/>
      <c r="FN26" s="178"/>
      <c r="FO26" s="178"/>
      <c r="FP26" s="178"/>
      <c r="FQ26" s="178"/>
      <c r="FR26" s="178"/>
      <c r="FS26" s="178"/>
      <c r="FT26" s="178"/>
      <c r="FU26" s="178"/>
      <c r="FV26" s="178"/>
      <c r="FW26" s="178"/>
      <c r="FX26" s="178"/>
      <c r="FY26" s="178"/>
      <c r="FZ26" s="178"/>
      <c r="GA26" s="178"/>
      <c r="GB26" s="178"/>
      <c r="GC26" s="178"/>
      <c r="GD26" s="178"/>
      <c r="GE26" s="178"/>
      <c r="GF26" s="178"/>
      <c r="GG26" s="178"/>
      <c r="GH26" s="178"/>
      <c r="GI26" s="178"/>
      <c r="GJ26" s="178"/>
      <c r="GK26" s="178"/>
      <c r="GL26" s="178"/>
      <c r="GM26" s="178"/>
      <c r="GN26" s="178"/>
      <c r="GO26" s="178"/>
      <c r="GP26" s="178"/>
      <c r="GQ26" s="178"/>
      <c r="GR26" s="178"/>
      <c r="GS26" s="178"/>
      <c r="GT26" s="178"/>
      <c r="GU26" s="178"/>
      <c r="GV26" s="178"/>
      <c r="GW26" s="178"/>
      <c r="GX26" s="178"/>
      <c r="GY26" s="178"/>
      <c r="GZ26" s="178"/>
      <c r="HA26" s="178"/>
      <c r="HB26" s="178"/>
      <c r="HC26" s="178"/>
      <c r="HD26" s="178"/>
      <c r="HE26" s="178"/>
      <c r="HF26" s="178"/>
      <c r="HG26" s="178"/>
      <c r="HH26" s="178"/>
      <c r="HI26" s="178"/>
      <c r="HJ26" s="178"/>
      <c r="HK26" s="178"/>
      <c r="HL26" s="178"/>
      <c r="HM26" s="178"/>
      <c r="HN26" s="178"/>
      <c r="HO26" s="178"/>
      <c r="HP26" s="178"/>
      <c r="HQ26" s="178"/>
      <c r="HR26" s="178"/>
      <c r="HS26" s="178"/>
      <c r="HT26" s="178"/>
      <c r="HU26" s="178"/>
      <c r="HV26" s="178"/>
      <c r="HW26" s="178"/>
      <c r="HX26" s="178"/>
      <c r="HY26" s="178"/>
      <c r="HZ26" s="178"/>
      <c r="IA26" s="178"/>
      <c r="IB26" s="178"/>
      <c r="IC26" s="178"/>
      <c r="ID26" s="178"/>
      <c r="IE26" s="178"/>
      <c r="IF26" s="178"/>
      <c r="IG26" s="178"/>
      <c r="IH26" s="178"/>
      <c r="II26" s="178"/>
      <c r="IJ26" s="178"/>
      <c r="IK26" s="178"/>
      <c r="IL26" s="178"/>
      <c r="IM26" s="178"/>
      <c r="IN26" s="178"/>
    </row>
    <row r="27" spans="1:248" ht="30" customHeight="1" thickBot="1" x14ac:dyDescent="0.25">
      <c r="A27" s="267"/>
      <c r="B27" s="268"/>
      <c r="C27" s="269"/>
      <c r="D27" s="294"/>
      <c r="E27" s="295"/>
      <c r="F27" s="296"/>
      <c r="G27" s="297"/>
      <c r="H27" s="309"/>
      <c r="I27" s="310"/>
      <c r="J27" s="259"/>
      <c r="K27" s="298" t="s">
        <v>11</v>
      </c>
      <c r="L27" s="275">
        <f t="shared" ref="L27:O27" si="3">SUM(L26:L26)</f>
        <v>265.8</v>
      </c>
      <c r="M27" s="299">
        <f t="shared" si="3"/>
        <v>265.8</v>
      </c>
      <c r="N27" s="311">
        <f t="shared" si="3"/>
        <v>169</v>
      </c>
      <c r="O27" s="300">
        <f t="shared" si="3"/>
        <v>0</v>
      </c>
      <c r="P27" s="275">
        <f t="shared" ref="P27:AA27" si="4">SUM(P26:P26)</f>
        <v>270</v>
      </c>
      <c r="Q27" s="301">
        <f t="shared" si="4"/>
        <v>270</v>
      </c>
      <c r="R27" s="301">
        <f t="shared" si="4"/>
        <v>173</v>
      </c>
      <c r="S27" s="300">
        <f t="shared" si="4"/>
        <v>0</v>
      </c>
      <c r="T27" s="275">
        <f t="shared" si="4"/>
        <v>335</v>
      </c>
      <c r="U27" s="299">
        <f t="shared" si="4"/>
        <v>335</v>
      </c>
      <c r="V27" s="311">
        <f t="shared" si="4"/>
        <v>335</v>
      </c>
      <c r="W27" s="300">
        <f t="shared" si="4"/>
        <v>0</v>
      </c>
      <c r="X27" s="275">
        <f t="shared" si="4"/>
        <v>335</v>
      </c>
      <c r="Y27" s="299">
        <f t="shared" si="4"/>
        <v>335</v>
      </c>
      <c r="Z27" s="299">
        <f t="shared" si="4"/>
        <v>335</v>
      </c>
      <c r="AA27" s="300">
        <f t="shared" si="4"/>
        <v>0</v>
      </c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78"/>
      <c r="ED27" s="178"/>
      <c r="EE27" s="178"/>
      <c r="EF27" s="178"/>
      <c r="EG27" s="178"/>
      <c r="EH27" s="178"/>
      <c r="EI27" s="178"/>
      <c r="EJ27" s="178"/>
      <c r="EK27" s="178"/>
      <c r="EL27" s="178"/>
      <c r="EM27" s="178"/>
      <c r="EN27" s="178"/>
      <c r="EO27" s="178"/>
      <c r="EP27" s="178"/>
      <c r="EQ27" s="178"/>
      <c r="ER27" s="178"/>
      <c r="ES27" s="178"/>
      <c r="ET27" s="178"/>
      <c r="EU27" s="178"/>
      <c r="EV27" s="178"/>
      <c r="EW27" s="178"/>
      <c r="EX27" s="178"/>
      <c r="EY27" s="178"/>
      <c r="EZ27" s="178"/>
      <c r="FA27" s="178"/>
      <c r="FB27" s="178"/>
      <c r="FC27" s="178"/>
      <c r="FD27" s="178"/>
      <c r="FE27" s="178"/>
      <c r="FF27" s="178"/>
      <c r="FG27" s="178"/>
      <c r="FH27" s="178"/>
      <c r="FI27" s="178"/>
      <c r="FJ27" s="178"/>
      <c r="FK27" s="178"/>
      <c r="FL27" s="178"/>
      <c r="FM27" s="178"/>
      <c r="FN27" s="178"/>
      <c r="FO27" s="178"/>
      <c r="FP27" s="178"/>
      <c r="FQ27" s="178"/>
      <c r="FR27" s="178"/>
      <c r="FS27" s="178"/>
      <c r="FT27" s="178"/>
      <c r="FU27" s="178"/>
      <c r="FV27" s="178"/>
      <c r="FW27" s="178"/>
      <c r="FX27" s="178"/>
      <c r="FY27" s="178"/>
      <c r="FZ27" s="178"/>
      <c r="GA27" s="178"/>
      <c r="GB27" s="178"/>
      <c r="GC27" s="178"/>
      <c r="GD27" s="178"/>
      <c r="GE27" s="178"/>
      <c r="GF27" s="178"/>
      <c r="GG27" s="178"/>
      <c r="GH27" s="178"/>
      <c r="GI27" s="178"/>
      <c r="GJ27" s="178"/>
      <c r="GK27" s="178"/>
      <c r="GL27" s="178"/>
      <c r="GM27" s="178"/>
      <c r="GN27" s="178"/>
      <c r="GO27" s="178"/>
      <c r="GP27" s="178"/>
      <c r="GQ27" s="178"/>
      <c r="GR27" s="178"/>
      <c r="GS27" s="178"/>
      <c r="GT27" s="178"/>
      <c r="GU27" s="178"/>
      <c r="GV27" s="178"/>
      <c r="GW27" s="178"/>
      <c r="GX27" s="178"/>
      <c r="GY27" s="178"/>
      <c r="GZ27" s="178"/>
      <c r="HA27" s="178"/>
      <c r="HB27" s="178"/>
      <c r="HC27" s="178"/>
      <c r="HD27" s="178"/>
      <c r="HE27" s="178"/>
      <c r="HF27" s="178"/>
      <c r="HG27" s="178"/>
      <c r="HH27" s="178"/>
      <c r="HI27" s="178"/>
      <c r="HJ27" s="178"/>
      <c r="HK27" s="178"/>
      <c r="HL27" s="178"/>
      <c r="HM27" s="178"/>
      <c r="HN27" s="178"/>
      <c r="HO27" s="178"/>
      <c r="HP27" s="178"/>
      <c r="HQ27" s="178"/>
      <c r="HR27" s="178"/>
      <c r="HS27" s="178"/>
      <c r="HT27" s="178"/>
      <c r="HU27" s="178"/>
      <c r="HV27" s="178"/>
      <c r="HW27" s="178"/>
      <c r="HX27" s="178"/>
      <c r="HY27" s="178"/>
      <c r="HZ27" s="178"/>
      <c r="IA27" s="178"/>
      <c r="IB27" s="178"/>
      <c r="IC27" s="178"/>
      <c r="ID27" s="178"/>
      <c r="IE27" s="178"/>
      <c r="IF27" s="178"/>
      <c r="IG27" s="178"/>
      <c r="IH27" s="178"/>
      <c r="II27" s="178"/>
      <c r="IJ27" s="178"/>
      <c r="IK27" s="178"/>
      <c r="IL27" s="178"/>
      <c r="IM27" s="178"/>
      <c r="IN27" s="178"/>
    </row>
    <row r="28" spans="1:248" ht="27.75" customHeight="1" thickBot="1" x14ac:dyDescent="0.25">
      <c r="A28" s="312" t="s">
        <v>15</v>
      </c>
      <c r="B28" s="313" t="s">
        <v>18</v>
      </c>
      <c r="C28" s="314" t="s">
        <v>18</v>
      </c>
      <c r="D28" s="315" t="s">
        <v>27</v>
      </c>
      <c r="E28" s="282" t="s">
        <v>28</v>
      </c>
      <c r="F28" s="303" t="s">
        <v>144</v>
      </c>
      <c r="G28" s="284" t="s">
        <v>122</v>
      </c>
      <c r="H28" s="285" t="s">
        <v>21</v>
      </c>
      <c r="I28" s="245" t="s">
        <v>64</v>
      </c>
      <c r="J28" s="245" t="s">
        <v>145</v>
      </c>
      <c r="K28" s="287" t="s">
        <v>22</v>
      </c>
      <c r="L28" s="305">
        <f>+M28+O28</f>
        <v>40.4</v>
      </c>
      <c r="M28" s="306">
        <v>40.4</v>
      </c>
      <c r="N28" s="306">
        <v>0</v>
      </c>
      <c r="O28" s="307">
        <v>0</v>
      </c>
      <c r="P28" s="316">
        <f>+Q28+S28</f>
        <v>46</v>
      </c>
      <c r="Q28" s="308">
        <v>46</v>
      </c>
      <c r="R28" s="306">
        <v>0</v>
      </c>
      <c r="S28" s="307">
        <v>0</v>
      </c>
      <c r="T28" s="305">
        <f>+U28+W28</f>
        <v>46</v>
      </c>
      <c r="U28" s="306">
        <v>46</v>
      </c>
      <c r="V28" s="306">
        <v>0</v>
      </c>
      <c r="W28" s="307">
        <v>0</v>
      </c>
      <c r="X28" s="305">
        <f>+Y28+AA28</f>
        <v>46</v>
      </c>
      <c r="Y28" s="306">
        <v>46</v>
      </c>
      <c r="Z28" s="306">
        <v>0</v>
      </c>
      <c r="AA28" s="307">
        <v>0</v>
      </c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8"/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8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78"/>
      <c r="FV28" s="178"/>
      <c r="FW28" s="178"/>
      <c r="FX28" s="178"/>
      <c r="FY28" s="178"/>
      <c r="FZ28" s="178"/>
      <c r="GA28" s="178"/>
      <c r="GB28" s="178"/>
      <c r="GC28" s="178"/>
      <c r="GD28" s="178"/>
      <c r="GE28" s="178"/>
      <c r="GF28" s="178"/>
      <c r="GG28" s="178"/>
      <c r="GH28" s="178"/>
      <c r="GI28" s="178"/>
      <c r="GJ28" s="178"/>
      <c r="GK28" s="178"/>
      <c r="GL28" s="178"/>
      <c r="GM28" s="178"/>
      <c r="GN28" s="178"/>
      <c r="GO28" s="178"/>
      <c r="GP28" s="178"/>
      <c r="GQ28" s="178"/>
      <c r="GR28" s="178"/>
      <c r="GS28" s="178"/>
      <c r="GT28" s="178"/>
      <c r="GU28" s="178"/>
      <c r="GV28" s="178"/>
      <c r="GW28" s="178"/>
      <c r="GX28" s="178"/>
      <c r="GY28" s="178"/>
      <c r="GZ28" s="178"/>
      <c r="HA28" s="178"/>
      <c r="HB28" s="178"/>
      <c r="HC28" s="178"/>
      <c r="HD28" s="178"/>
      <c r="HE28" s="178"/>
      <c r="HF28" s="178"/>
      <c r="HG28" s="178"/>
      <c r="HH28" s="178"/>
      <c r="HI28" s="178"/>
      <c r="HJ28" s="178"/>
      <c r="HK28" s="178"/>
      <c r="HL28" s="178"/>
      <c r="HM28" s="178"/>
      <c r="HN28" s="178"/>
      <c r="HO28" s="178"/>
      <c r="HP28" s="178"/>
      <c r="HQ28" s="178"/>
      <c r="HR28" s="178"/>
      <c r="HS28" s="178"/>
      <c r="HT28" s="178"/>
      <c r="HU28" s="178"/>
      <c r="HV28" s="178"/>
      <c r="HW28" s="178"/>
      <c r="HX28" s="178"/>
      <c r="HY28" s="178"/>
      <c r="HZ28" s="178"/>
      <c r="IA28" s="178"/>
      <c r="IB28" s="178"/>
      <c r="IC28" s="178"/>
      <c r="ID28" s="178"/>
      <c r="IE28" s="178"/>
      <c r="IF28" s="178"/>
      <c r="IG28" s="178"/>
      <c r="IH28" s="178"/>
      <c r="II28" s="178"/>
      <c r="IJ28" s="178"/>
      <c r="IK28" s="178"/>
      <c r="IL28" s="178"/>
      <c r="IM28" s="178"/>
      <c r="IN28" s="178"/>
    </row>
    <row r="29" spans="1:248" ht="28.5" customHeight="1" thickBot="1" x14ac:dyDescent="0.25">
      <c r="A29" s="317"/>
      <c r="B29" s="318"/>
      <c r="C29" s="319"/>
      <c r="D29" s="270"/>
      <c r="E29" s="295"/>
      <c r="F29" s="272"/>
      <c r="G29" s="297"/>
      <c r="H29" s="309"/>
      <c r="I29" s="259"/>
      <c r="J29" s="259"/>
      <c r="K29" s="298" t="s">
        <v>11</v>
      </c>
      <c r="L29" s="275">
        <f t="shared" ref="L29:O29" si="5">SUM(L28:L28)</f>
        <v>40.4</v>
      </c>
      <c r="M29" s="301">
        <f t="shared" si="5"/>
        <v>40.4</v>
      </c>
      <c r="N29" s="301">
        <f t="shared" si="5"/>
        <v>0</v>
      </c>
      <c r="O29" s="300">
        <f t="shared" si="5"/>
        <v>0</v>
      </c>
      <c r="P29" s="275">
        <f t="shared" ref="P29:AA29" si="6">SUM(P28:P28)</f>
        <v>46</v>
      </c>
      <c r="Q29" s="299">
        <f t="shared" si="6"/>
        <v>46</v>
      </c>
      <c r="R29" s="299">
        <f t="shared" si="6"/>
        <v>0</v>
      </c>
      <c r="S29" s="300">
        <f t="shared" si="6"/>
        <v>0</v>
      </c>
      <c r="T29" s="275">
        <f t="shared" si="6"/>
        <v>46</v>
      </c>
      <c r="U29" s="301">
        <f t="shared" si="6"/>
        <v>46</v>
      </c>
      <c r="V29" s="301">
        <f t="shared" si="6"/>
        <v>0</v>
      </c>
      <c r="W29" s="300">
        <f t="shared" si="6"/>
        <v>0</v>
      </c>
      <c r="X29" s="275">
        <f t="shared" si="6"/>
        <v>46</v>
      </c>
      <c r="Y29" s="299">
        <f t="shared" si="6"/>
        <v>46</v>
      </c>
      <c r="Z29" s="299">
        <f t="shared" si="6"/>
        <v>0</v>
      </c>
      <c r="AA29" s="300">
        <f t="shared" si="6"/>
        <v>0</v>
      </c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8"/>
      <c r="DC29" s="178"/>
      <c r="DD29" s="178"/>
      <c r="DE29" s="178"/>
      <c r="DF29" s="178"/>
      <c r="DG29" s="178"/>
      <c r="DH29" s="178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8"/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78"/>
      <c r="FV29" s="178"/>
      <c r="FW29" s="178"/>
      <c r="FX29" s="178"/>
      <c r="FY29" s="178"/>
      <c r="FZ29" s="178"/>
      <c r="GA29" s="178"/>
      <c r="GB29" s="178"/>
      <c r="GC29" s="178"/>
      <c r="GD29" s="178"/>
      <c r="GE29" s="178"/>
      <c r="GF29" s="178"/>
      <c r="GG29" s="178"/>
      <c r="GH29" s="178"/>
      <c r="GI29" s="178"/>
      <c r="GJ29" s="178"/>
      <c r="GK29" s="178"/>
      <c r="GL29" s="178"/>
      <c r="GM29" s="178"/>
      <c r="GN29" s="178"/>
      <c r="GO29" s="178"/>
      <c r="GP29" s="178"/>
      <c r="GQ29" s="178"/>
      <c r="GR29" s="178"/>
      <c r="GS29" s="178"/>
      <c r="GT29" s="178"/>
      <c r="GU29" s="178"/>
      <c r="GV29" s="178"/>
      <c r="GW29" s="178"/>
      <c r="GX29" s="178"/>
      <c r="GY29" s="178"/>
      <c r="GZ29" s="178"/>
      <c r="HA29" s="178"/>
      <c r="HB29" s="178"/>
      <c r="HC29" s="178"/>
      <c r="HD29" s="178"/>
      <c r="HE29" s="178"/>
      <c r="HF29" s="178"/>
      <c r="HG29" s="178"/>
      <c r="HH29" s="178"/>
      <c r="HI29" s="178"/>
      <c r="HJ29" s="178"/>
      <c r="HK29" s="178"/>
      <c r="HL29" s="178"/>
      <c r="HM29" s="178"/>
      <c r="HN29" s="178"/>
      <c r="HO29" s="178"/>
      <c r="HP29" s="178"/>
      <c r="HQ29" s="178"/>
      <c r="HR29" s="178"/>
      <c r="HS29" s="178"/>
      <c r="HT29" s="178"/>
      <c r="HU29" s="178"/>
      <c r="HV29" s="178"/>
      <c r="HW29" s="178"/>
      <c r="HX29" s="178"/>
      <c r="HY29" s="178"/>
      <c r="HZ29" s="178"/>
      <c r="IA29" s="178"/>
      <c r="IB29" s="178"/>
      <c r="IC29" s="178"/>
      <c r="ID29" s="178"/>
      <c r="IE29" s="178"/>
      <c r="IF29" s="178"/>
      <c r="IG29" s="178"/>
      <c r="IH29" s="178"/>
      <c r="II29" s="178"/>
      <c r="IJ29" s="178"/>
      <c r="IK29" s="178"/>
      <c r="IL29" s="178"/>
      <c r="IM29" s="178"/>
      <c r="IN29" s="178"/>
    </row>
    <row r="30" spans="1:248" ht="24" customHeight="1" thickBot="1" x14ac:dyDescent="0.25">
      <c r="A30" s="251" t="s">
        <v>15</v>
      </c>
      <c r="B30" s="320" t="s">
        <v>18</v>
      </c>
      <c r="C30" s="253" t="s">
        <v>18</v>
      </c>
      <c r="D30" s="321" t="s">
        <v>29</v>
      </c>
      <c r="E30" s="322" t="s">
        <v>128</v>
      </c>
      <c r="F30" s="323" t="s">
        <v>144</v>
      </c>
      <c r="G30" s="324" t="s">
        <v>130</v>
      </c>
      <c r="H30" s="325" t="s">
        <v>21</v>
      </c>
      <c r="I30" s="326" t="s">
        <v>64</v>
      </c>
      <c r="J30" s="326" t="s">
        <v>145</v>
      </c>
      <c r="K30" s="327" t="s">
        <v>22</v>
      </c>
      <c r="L30" s="328">
        <f>+M30+O30</f>
        <v>170.1</v>
      </c>
      <c r="M30" s="329">
        <v>170.1</v>
      </c>
      <c r="N30" s="329">
        <v>166.7</v>
      </c>
      <c r="O30" s="330">
        <v>0</v>
      </c>
      <c r="P30" s="328">
        <f>+Q30+S30</f>
        <v>173.5</v>
      </c>
      <c r="Q30" s="331">
        <v>173.5</v>
      </c>
      <c r="R30" s="331">
        <v>170</v>
      </c>
      <c r="S30" s="330">
        <v>0</v>
      </c>
      <c r="T30" s="328">
        <f>+U30+W30</f>
        <v>231.8</v>
      </c>
      <c r="U30" s="329">
        <v>231.8</v>
      </c>
      <c r="V30" s="329">
        <v>228</v>
      </c>
      <c r="W30" s="330">
        <v>0</v>
      </c>
      <c r="X30" s="328">
        <f>+Y30+AA30</f>
        <v>231.8</v>
      </c>
      <c r="Y30" s="329">
        <v>231.8</v>
      </c>
      <c r="Z30" s="329">
        <v>228</v>
      </c>
      <c r="AA30" s="330">
        <v>0</v>
      </c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8"/>
      <c r="CL30" s="178"/>
      <c r="CM30" s="178"/>
      <c r="CN30" s="178"/>
      <c r="CO30" s="178"/>
      <c r="CP30" s="178"/>
      <c r="CQ30" s="178"/>
      <c r="CR30" s="178"/>
      <c r="CS30" s="178"/>
      <c r="CT30" s="178"/>
      <c r="CU30" s="178"/>
      <c r="CV30" s="178"/>
      <c r="CW30" s="178"/>
      <c r="CX30" s="178"/>
      <c r="CY30" s="178"/>
      <c r="CZ30" s="178"/>
      <c r="DA30" s="178"/>
      <c r="DB30" s="178"/>
      <c r="DC30" s="178"/>
      <c r="DD30" s="178"/>
      <c r="DE30" s="178"/>
      <c r="DF30" s="178"/>
      <c r="DG30" s="178"/>
      <c r="DH30" s="178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78"/>
      <c r="ED30" s="178"/>
      <c r="EE30" s="178"/>
      <c r="EF30" s="178"/>
      <c r="EG30" s="178"/>
      <c r="EH30" s="178"/>
      <c r="EI30" s="178"/>
      <c r="EJ30" s="17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8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178"/>
      <c r="FQ30" s="178"/>
      <c r="FR30" s="178"/>
      <c r="FS30" s="178"/>
      <c r="FT30" s="178"/>
      <c r="FU30" s="178"/>
      <c r="FV30" s="178"/>
      <c r="FW30" s="178"/>
      <c r="FX30" s="178"/>
      <c r="FY30" s="178"/>
      <c r="FZ30" s="178"/>
      <c r="GA30" s="178"/>
      <c r="GB30" s="178"/>
      <c r="GC30" s="178"/>
      <c r="GD30" s="178"/>
      <c r="GE30" s="178"/>
      <c r="GF30" s="178"/>
      <c r="GG30" s="178"/>
      <c r="GH30" s="178"/>
      <c r="GI30" s="178"/>
      <c r="GJ30" s="178"/>
      <c r="GK30" s="178"/>
      <c r="GL30" s="178"/>
      <c r="GM30" s="178"/>
      <c r="GN30" s="178"/>
      <c r="GO30" s="178"/>
      <c r="GP30" s="178"/>
      <c r="GQ30" s="178"/>
      <c r="GR30" s="178"/>
      <c r="GS30" s="178"/>
      <c r="GT30" s="178"/>
      <c r="GU30" s="178"/>
      <c r="GV30" s="178"/>
      <c r="GW30" s="178"/>
      <c r="GX30" s="178"/>
      <c r="GY30" s="178"/>
      <c r="GZ30" s="178"/>
      <c r="HA30" s="178"/>
      <c r="HB30" s="178"/>
      <c r="HC30" s="178"/>
      <c r="HD30" s="178"/>
      <c r="HE30" s="178"/>
      <c r="HF30" s="178"/>
      <c r="HG30" s="178"/>
      <c r="HH30" s="178"/>
      <c r="HI30" s="178"/>
      <c r="HJ30" s="178"/>
      <c r="HK30" s="178"/>
      <c r="HL30" s="178"/>
      <c r="HM30" s="178"/>
      <c r="HN30" s="178"/>
      <c r="HO30" s="178"/>
      <c r="HP30" s="178"/>
      <c r="HQ30" s="178"/>
      <c r="HR30" s="178"/>
      <c r="HS30" s="178"/>
      <c r="HT30" s="178"/>
      <c r="HU30" s="178"/>
      <c r="HV30" s="178"/>
      <c r="HW30" s="178"/>
      <c r="HX30" s="178"/>
      <c r="HY30" s="178"/>
      <c r="HZ30" s="178"/>
      <c r="IA30" s="178"/>
      <c r="IB30" s="178"/>
      <c r="IC30" s="178"/>
      <c r="ID30" s="178"/>
      <c r="IE30" s="178"/>
      <c r="IF30" s="178"/>
      <c r="IG30" s="178"/>
      <c r="IH30" s="178"/>
      <c r="II30" s="178"/>
      <c r="IJ30" s="178"/>
      <c r="IK30" s="178"/>
      <c r="IL30" s="178"/>
      <c r="IM30" s="178"/>
      <c r="IN30" s="178"/>
    </row>
    <row r="31" spans="1:248" ht="31.5" customHeight="1" thickBot="1" x14ac:dyDescent="0.25">
      <c r="A31" s="317"/>
      <c r="B31" s="318"/>
      <c r="C31" s="319"/>
      <c r="D31" s="332"/>
      <c r="E31" s="333"/>
      <c r="F31" s="334"/>
      <c r="G31" s="335"/>
      <c r="H31" s="336"/>
      <c r="I31" s="337"/>
      <c r="J31" s="337"/>
      <c r="K31" s="338" t="s">
        <v>11</v>
      </c>
      <c r="L31" s="339">
        <f t="shared" ref="L31:O31" si="7">SUM(L30:L30)</f>
        <v>170.1</v>
      </c>
      <c r="M31" s="340">
        <f t="shared" si="7"/>
        <v>170.1</v>
      </c>
      <c r="N31" s="341">
        <f t="shared" si="7"/>
        <v>166.7</v>
      </c>
      <c r="O31" s="342">
        <f t="shared" si="7"/>
        <v>0</v>
      </c>
      <c r="P31" s="339">
        <f t="shared" ref="P31:AA31" si="8">SUM(P30:P30)</f>
        <v>173.5</v>
      </c>
      <c r="Q31" s="340">
        <f t="shared" si="8"/>
        <v>173.5</v>
      </c>
      <c r="R31" s="341">
        <f t="shared" si="8"/>
        <v>170</v>
      </c>
      <c r="S31" s="342">
        <f t="shared" si="8"/>
        <v>0</v>
      </c>
      <c r="T31" s="339">
        <f t="shared" si="8"/>
        <v>231.8</v>
      </c>
      <c r="U31" s="340">
        <f t="shared" si="8"/>
        <v>231.8</v>
      </c>
      <c r="V31" s="341">
        <f t="shared" si="8"/>
        <v>228</v>
      </c>
      <c r="W31" s="342">
        <f t="shared" si="8"/>
        <v>0</v>
      </c>
      <c r="X31" s="339">
        <f t="shared" si="8"/>
        <v>231.8</v>
      </c>
      <c r="Y31" s="341">
        <f t="shared" si="8"/>
        <v>231.8</v>
      </c>
      <c r="Z31" s="341">
        <f t="shared" si="8"/>
        <v>228</v>
      </c>
      <c r="AA31" s="342">
        <f t="shared" si="8"/>
        <v>0</v>
      </c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  <c r="GY31" s="178"/>
      <c r="GZ31" s="178"/>
      <c r="HA31" s="178"/>
      <c r="HB31" s="178"/>
      <c r="HC31" s="178"/>
      <c r="HD31" s="178"/>
      <c r="HE31" s="178"/>
      <c r="HF31" s="178"/>
      <c r="HG31" s="178"/>
      <c r="HH31" s="178"/>
      <c r="HI31" s="178"/>
      <c r="HJ31" s="178"/>
      <c r="HK31" s="178"/>
      <c r="HL31" s="178"/>
      <c r="HM31" s="178"/>
      <c r="HN31" s="178"/>
      <c r="HO31" s="178"/>
      <c r="HP31" s="178"/>
      <c r="HQ31" s="178"/>
      <c r="HR31" s="178"/>
      <c r="HS31" s="178"/>
      <c r="HT31" s="178"/>
      <c r="HU31" s="178"/>
      <c r="HV31" s="178"/>
      <c r="HW31" s="178"/>
      <c r="HX31" s="178"/>
      <c r="HY31" s="178"/>
      <c r="HZ31" s="178"/>
      <c r="IA31" s="178"/>
      <c r="IB31" s="178"/>
      <c r="IC31" s="178"/>
      <c r="ID31" s="178"/>
      <c r="IE31" s="178"/>
      <c r="IF31" s="178"/>
      <c r="IG31" s="178"/>
      <c r="IH31" s="178"/>
      <c r="II31" s="178"/>
      <c r="IJ31" s="178"/>
      <c r="IK31" s="178"/>
      <c r="IL31" s="178"/>
      <c r="IM31" s="178"/>
      <c r="IN31" s="178"/>
    </row>
    <row r="32" spans="1:248" ht="18.75" customHeight="1" x14ac:dyDescent="0.2">
      <c r="A32" s="236" t="s">
        <v>15</v>
      </c>
      <c r="B32" s="237" t="s">
        <v>18</v>
      </c>
      <c r="C32" s="238" t="s">
        <v>18</v>
      </c>
      <c r="D32" s="343" t="s">
        <v>15</v>
      </c>
      <c r="E32" s="240" t="s">
        <v>30</v>
      </c>
      <c r="F32" s="344" t="s">
        <v>144</v>
      </c>
      <c r="G32" s="345" t="s">
        <v>122</v>
      </c>
      <c r="H32" s="346" t="s">
        <v>21</v>
      </c>
      <c r="I32" s="347" t="s">
        <v>64</v>
      </c>
      <c r="J32" s="348" t="s">
        <v>145</v>
      </c>
      <c r="K32" s="349" t="s">
        <v>22</v>
      </c>
      <c r="L32" s="350">
        <f>+M32+O32</f>
        <v>4140.7</v>
      </c>
      <c r="M32" s="351">
        <v>3524</v>
      </c>
      <c r="N32" s="351">
        <v>2829.3</v>
      </c>
      <c r="O32" s="352">
        <v>616.70000000000005</v>
      </c>
      <c r="P32" s="353">
        <f>+Q32+S32</f>
        <v>4469.2</v>
      </c>
      <c r="Q32" s="354">
        <v>3852.4</v>
      </c>
      <c r="R32" s="354">
        <v>2951</v>
      </c>
      <c r="S32" s="355">
        <v>616.79999999999995</v>
      </c>
      <c r="T32" s="350">
        <f>+U32+W32</f>
        <v>5574</v>
      </c>
      <c r="U32" s="351">
        <v>4778</v>
      </c>
      <c r="V32" s="351">
        <v>3900</v>
      </c>
      <c r="W32" s="352">
        <v>796</v>
      </c>
      <c r="X32" s="350">
        <f>+Y32+AA32</f>
        <v>5326.7</v>
      </c>
      <c r="Y32" s="351">
        <v>5028</v>
      </c>
      <c r="Z32" s="351">
        <v>4000</v>
      </c>
      <c r="AA32" s="352">
        <v>298.7</v>
      </c>
    </row>
    <row r="33" spans="1:248" ht="20.25" customHeight="1" thickBot="1" x14ac:dyDescent="0.25">
      <c r="A33" s="356"/>
      <c r="B33" s="357"/>
      <c r="C33" s="358"/>
      <c r="D33" s="359"/>
      <c r="E33" s="360"/>
      <c r="F33" s="361"/>
      <c r="G33" s="362"/>
      <c r="H33" s="363"/>
      <c r="I33" s="364"/>
      <c r="J33" s="326"/>
      <c r="K33" s="365" t="s">
        <v>31</v>
      </c>
      <c r="L33" s="366">
        <f>+M33+O33</f>
        <v>0</v>
      </c>
      <c r="M33" s="367">
        <v>0</v>
      </c>
      <c r="N33" s="367">
        <v>0</v>
      </c>
      <c r="O33" s="368">
        <v>0</v>
      </c>
      <c r="P33" s="366">
        <f>+Q33+S33</f>
        <v>0</v>
      </c>
      <c r="Q33" s="367">
        <v>0</v>
      </c>
      <c r="R33" s="369">
        <v>0</v>
      </c>
      <c r="S33" s="370">
        <v>0</v>
      </c>
      <c r="T33" s="366">
        <f>+U33+W33</f>
        <v>0</v>
      </c>
      <c r="U33" s="367">
        <v>0</v>
      </c>
      <c r="V33" s="367">
        <v>0</v>
      </c>
      <c r="W33" s="368">
        <v>0</v>
      </c>
      <c r="X33" s="366">
        <f>+Y33+AA33</f>
        <v>0</v>
      </c>
      <c r="Y33" s="367">
        <v>0</v>
      </c>
      <c r="Z33" s="367">
        <v>0</v>
      </c>
      <c r="AA33" s="368">
        <v>0</v>
      </c>
    </row>
    <row r="34" spans="1:248" ht="23.25" customHeight="1" thickBot="1" x14ac:dyDescent="0.25">
      <c r="A34" s="267"/>
      <c r="B34" s="268"/>
      <c r="C34" s="269"/>
      <c r="D34" s="371"/>
      <c r="E34" s="295"/>
      <c r="F34" s="372"/>
      <c r="G34" s="373"/>
      <c r="H34" s="374"/>
      <c r="I34" s="375"/>
      <c r="J34" s="337"/>
      <c r="K34" s="376" t="s">
        <v>11</v>
      </c>
      <c r="L34" s="377">
        <f t="shared" ref="L34:O34" si="9">SUM(L32:L33)</f>
        <v>4140.7</v>
      </c>
      <c r="M34" s="378">
        <f t="shared" si="9"/>
        <v>3524</v>
      </c>
      <c r="N34" s="378">
        <f t="shared" si="9"/>
        <v>2829.3</v>
      </c>
      <c r="O34" s="379">
        <f t="shared" si="9"/>
        <v>616.70000000000005</v>
      </c>
      <c r="P34" s="377">
        <f t="shared" ref="P34:AA34" si="10">SUM(P32:P33)</f>
        <v>4469.2</v>
      </c>
      <c r="Q34" s="378">
        <f t="shared" si="10"/>
        <v>3852.4</v>
      </c>
      <c r="R34" s="378">
        <f t="shared" si="10"/>
        <v>2951</v>
      </c>
      <c r="S34" s="379">
        <f t="shared" si="10"/>
        <v>616.79999999999995</v>
      </c>
      <c r="T34" s="377">
        <f t="shared" si="10"/>
        <v>5574</v>
      </c>
      <c r="U34" s="378">
        <f t="shared" si="10"/>
        <v>4778</v>
      </c>
      <c r="V34" s="378">
        <f t="shared" si="10"/>
        <v>3900</v>
      </c>
      <c r="W34" s="379">
        <f t="shared" si="10"/>
        <v>796</v>
      </c>
      <c r="X34" s="380">
        <f t="shared" si="10"/>
        <v>5326.7</v>
      </c>
      <c r="Y34" s="378">
        <f t="shared" si="10"/>
        <v>5028</v>
      </c>
      <c r="Z34" s="378">
        <f t="shared" si="10"/>
        <v>4000</v>
      </c>
      <c r="AA34" s="379">
        <f t="shared" si="10"/>
        <v>298.7</v>
      </c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  <c r="AM34" s="381"/>
      <c r="AN34" s="381"/>
      <c r="AO34" s="381"/>
      <c r="AP34" s="381"/>
      <c r="AQ34" s="381"/>
      <c r="AR34" s="381"/>
      <c r="AS34" s="381"/>
      <c r="AT34" s="381"/>
      <c r="AU34" s="381"/>
      <c r="AV34" s="381"/>
      <c r="AW34" s="381"/>
      <c r="AX34" s="381"/>
      <c r="AY34" s="381"/>
      <c r="AZ34" s="381"/>
      <c r="BA34" s="381"/>
      <c r="BB34" s="381"/>
      <c r="BC34" s="381"/>
      <c r="BD34" s="381"/>
      <c r="BE34" s="381"/>
      <c r="BF34" s="381"/>
      <c r="BG34" s="381"/>
      <c r="BH34" s="381"/>
      <c r="BI34" s="381"/>
      <c r="BJ34" s="381"/>
      <c r="BK34" s="381"/>
      <c r="BL34" s="381"/>
      <c r="BM34" s="381"/>
      <c r="BN34" s="381"/>
      <c r="BO34" s="381"/>
      <c r="BP34" s="381"/>
      <c r="BQ34" s="381"/>
      <c r="BR34" s="381"/>
      <c r="BS34" s="381"/>
      <c r="BT34" s="381"/>
      <c r="BU34" s="381"/>
      <c r="BV34" s="381"/>
      <c r="BW34" s="381"/>
      <c r="BX34" s="381"/>
      <c r="BY34" s="381"/>
      <c r="BZ34" s="381"/>
      <c r="CA34" s="381"/>
      <c r="CB34" s="381"/>
      <c r="CC34" s="381"/>
      <c r="CD34" s="381"/>
      <c r="CE34" s="381"/>
      <c r="CF34" s="381"/>
      <c r="CG34" s="381"/>
      <c r="CH34" s="381"/>
      <c r="CI34" s="381"/>
      <c r="CJ34" s="381"/>
      <c r="CK34" s="381"/>
      <c r="CL34" s="381"/>
      <c r="CM34" s="381"/>
      <c r="CN34" s="381"/>
      <c r="CO34" s="381"/>
      <c r="CP34" s="381"/>
      <c r="CQ34" s="381"/>
      <c r="CR34" s="381"/>
      <c r="CS34" s="381"/>
      <c r="CT34" s="381"/>
      <c r="CU34" s="381"/>
      <c r="CV34" s="381"/>
      <c r="CW34" s="381"/>
      <c r="CX34" s="381"/>
      <c r="CY34" s="381"/>
      <c r="CZ34" s="381"/>
      <c r="DA34" s="381"/>
      <c r="DB34" s="381"/>
      <c r="DC34" s="381"/>
      <c r="DD34" s="381"/>
      <c r="DE34" s="381"/>
      <c r="DF34" s="381"/>
      <c r="DG34" s="381"/>
      <c r="DH34" s="381"/>
      <c r="DI34" s="381"/>
      <c r="DJ34" s="381"/>
      <c r="DK34" s="381"/>
      <c r="DL34" s="381"/>
      <c r="DM34" s="381"/>
      <c r="DN34" s="381"/>
      <c r="DO34" s="381"/>
      <c r="DP34" s="381"/>
      <c r="DQ34" s="381"/>
      <c r="DR34" s="381"/>
      <c r="DS34" s="381"/>
      <c r="DT34" s="381"/>
      <c r="DU34" s="381"/>
      <c r="DV34" s="381"/>
      <c r="DW34" s="381"/>
      <c r="DX34" s="381"/>
      <c r="DY34" s="381"/>
      <c r="DZ34" s="381"/>
      <c r="EA34" s="381"/>
      <c r="EB34" s="381"/>
      <c r="EC34" s="381"/>
      <c r="ED34" s="381"/>
      <c r="EE34" s="381"/>
      <c r="EF34" s="381"/>
      <c r="EG34" s="381"/>
      <c r="EH34" s="381"/>
      <c r="EI34" s="381"/>
      <c r="EJ34" s="381"/>
      <c r="EK34" s="381"/>
      <c r="EL34" s="381"/>
      <c r="EM34" s="381"/>
      <c r="EN34" s="381"/>
      <c r="EO34" s="381"/>
      <c r="EP34" s="381"/>
      <c r="EQ34" s="381"/>
      <c r="ER34" s="381"/>
      <c r="ES34" s="381"/>
      <c r="ET34" s="381"/>
      <c r="EU34" s="381"/>
      <c r="EV34" s="381"/>
      <c r="EW34" s="381"/>
      <c r="EX34" s="381"/>
      <c r="EY34" s="381"/>
      <c r="EZ34" s="381"/>
      <c r="FA34" s="381"/>
      <c r="FB34" s="381"/>
      <c r="FC34" s="381"/>
      <c r="FD34" s="381"/>
      <c r="FE34" s="381"/>
      <c r="FF34" s="381"/>
      <c r="FG34" s="381"/>
      <c r="FH34" s="381"/>
      <c r="FI34" s="381"/>
      <c r="FJ34" s="381"/>
      <c r="FK34" s="381"/>
      <c r="FL34" s="381"/>
      <c r="FM34" s="381"/>
      <c r="FN34" s="381"/>
      <c r="FO34" s="381"/>
      <c r="FP34" s="381"/>
      <c r="FQ34" s="381"/>
      <c r="FR34" s="381"/>
      <c r="FS34" s="381"/>
      <c r="FT34" s="381"/>
      <c r="FU34" s="381"/>
      <c r="FV34" s="381"/>
      <c r="FW34" s="381"/>
      <c r="FX34" s="381"/>
      <c r="FY34" s="381"/>
      <c r="FZ34" s="381"/>
      <c r="GA34" s="381"/>
      <c r="GB34" s="381"/>
      <c r="GC34" s="381"/>
      <c r="GD34" s="381"/>
      <c r="GE34" s="381"/>
      <c r="GF34" s="381"/>
      <c r="GG34" s="381"/>
      <c r="GH34" s="381"/>
      <c r="GI34" s="381"/>
      <c r="GJ34" s="381"/>
      <c r="GK34" s="381"/>
      <c r="GL34" s="381"/>
      <c r="GM34" s="381"/>
      <c r="GN34" s="381"/>
      <c r="GO34" s="381"/>
      <c r="GP34" s="381"/>
      <c r="GQ34" s="381"/>
      <c r="GR34" s="381"/>
      <c r="GS34" s="381"/>
      <c r="GT34" s="381"/>
      <c r="GU34" s="381"/>
      <c r="GV34" s="381"/>
      <c r="GW34" s="381"/>
      <c r="GX34" s="381"/>
      <c r="GY34" s="381"/>
      <c r="GZ34" s="381"/>
      <c r="HA34" s="381"/>
      <c r="HB34" s="381"/>
      <c r="HC34" s="381"/>
      <c r="HD34" s="381"/>
      <c r="HE34" s="381"/>
      <c r="HF34" s="381"/>
      <c r="HG34" s="381"/>
      <c r="HH34" s="381"/>
      <c r="HI34" s="381"/>
      <c r="HJ34" s="381"/>
      <c r="HK34" s="381"/>
      <c r="HL34" s="381"/>
      <c r="HM34" s="381"/>
      <c r="HN34" s="381"/>
      <c r="HO34" s="381"/>
      <c r="HP34" s="381"/>
      <c r="HQ34" s="381"/>
      <c r="HR34" s="381"/>
      <c r="HS34" s="381"/>
      <c r="HT34" s="381"/>
      <c r="HU34" s="381"/>
      <c r="HV34" s="381"/>
      <c r="HW34" s="381"/>
      <c r="HX34" s="381"/>
      <c r="HY34" s="381"/>
      <c r="HZ34" s="381"/>
      <c r="IA34" s="381"/>
      <c r="IB34" s="381"/>
      <c r="IC34" s="381"/>
      <c r="ID34" s="381"/>
      <c r="IE34" s="381"/>
      <c r="IF34" s="381"/>
      <c r="IG34" s="381"/>
      <c r="IH34" s="381"/>
      <c r="II34" s="381"/>
      <c r="IJ34" s="381"/>
      <c r="IK34" s="381"/>
      <c r="IL34" s="381"/>
      <c r="IM34" s="381"/>
      <c r="IN34" s="381"/>
    </row>
    <row r="35" spans="1:248" ht="18" customHeight="1" x14ac:dyDescent="0.2">
      <c r="A35" s="236" t="s">
        <v>15</v>
      </c>
      <c r="B35" s="237" t="s">
        <v>18</v>
      </c>
      <c r="C35" s="238" t="s">
        <v>18</v>
      </c>
      <c r="D35" s="343" t="s">
        <v>32</v>
      </c>
      <c r="E35" s="240" t="s">
        <v>167</v>
      </c>
      <c r="F35" s="344" t="s">
        <v>144</v>
      </c>
      <c r="G35" s="345" t="s">
        <v>33</v>
      </c>
      <c r="H35" s="346" t="s">
        <v>21</v>
      </c>
      <c r="I35" s="382" t="s">
        <v>64</v>
      </c>
      <c r="J35" s="348" t="s">
        <v>145</v>
      </c>
      <c r="K35" s="383" t="s">
        <v>22</v>
      </c>
      <c r="L35" s="350">
        <f>+M35+O35</f>
        <v>70.2</v>
      </c>
      <c r="M35" s="351">
        <v>70.2</v>
      </c>
      <c r="N35" s="351">
        <v>69</v>
      </c>
      <c r="O35" s="352">
        <v>0</v>
      </c>
      <c r="P35" s="353">
        <f>+Q35+S35</f>
        <v>70.900000000000006</v>
      </c>
      <c r="Q35" s="354">
        <v>70.900000000000006</v>
      </c>
      <c r="R35" s="354">
        <v>69.7</v>
      </c>
      <c r="S35" s="352">
        <v>0</v>
      </c>
      <c r="T35" s="350">
        <f>+U35+W35</f>
        <v>80.400000000000006</v>
      </c>
      <c r="U35" s="351">
        <v>80.400000000000006</v>
      </c>
      <c r="V35" s="351">
        <v>79</v>
      </c>
      <c r="W35" s="352">
        <v>0</v>
      </c>
      <c r="X35" s="350">
        <f>+Y35+AA35</f>
        <v>80.400000000000006</v>
      </c>
      <c r="Y35" s="351">
        <v>80.400000000000006</v>
      </c>
      <c r="Z35" s="351">
        <v>79</v>
      </c>
      <c r="AA35" s="352">
        <v>0</v>
      </c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  <c r="AM35" s="381"/>
      <c r="AN35" s="381"/>
      <c r="AO35" s="381"/>
      <c r="AP35" s="381"/>
      <c r="AQ35" s="381"/>
      <c r="AR35" s="381"/>
      <c r="AS35" s="381"/>
      <c r="AT35" s="381"/>
      <c r="AU35" s="381"/>
      <c r="AV35" s="381"/>
      <c r="AW35" s="381"/>
      <c r="AX35" s="381"/>
      <c r="AY35" s="381"/>
      <c r="AZ35" s="381"/>
      <c r="BA35" s="381"/>
      <c r="BB35" s="381"/>
      <c r="BC35" s="381"/>
      <c r="BD35" s="381"/>
      <c r="BE35" s="381"/>
      <c r="BF35" s="381"/>
      <c r="BG35" s="381"/>
      <c r="BH35" s="381"/>
      <c r="BI35" s="381"/>
      <c r="BJ35" s="381"/>
      <c r="BK35" s="381"/>
      <c r="BL35" s="381"/>
      <c r="BM35" s="381"/>
      <c r="BN35" s="381"/>
      <c r="BO35" s="381"/>
      <c r="BP35" s="381"/>
      <c r="BQ35" s="381"/>
      <c r="BR35" s="381"/>
      <c r="BS35" s="381"/>
      <c r="BT35" s="381"/>
      <c r="BU35" s="381"/>
      <c r="BV35" s="381"/>
      <c r="BW35" s="381"/>
      <c r="BX35" s="381"/>
      <c r="BY35" s="381"/>
      <c r="BZ35" s="381"/>
      <c r="CA35" s="381"/>
      <c r="CB35" s="381"/>
      <c r="CC35" s="381"/>
      <c r="CD35" s="381"/>
      <c r="CE35" s="381"/>
      <c r="CF35" s="381"/>
      <c r="CG35" s="381"/>
      <c r="CH35" s="381"/>
      <c r="CI35" s="381"/>
      <c r="CJ35" s="381"/>
      <c r="CK35" s="381"/>
      <c r="CL35" s="381"/>
      <c r="CM35" s="381"/>
      <c r="CN35" s="381"/>
      <c r="CO35" s="381"/>
      <c r="CP35" s="381"/>
      <c r="CQ35" s="381"/>
      <c r="CR35" s="381"/>
      <c r="CS35" s="381"/>
      <c r="CT35" s="381"/>
      <c r="CU35" s="381"/>
      <c r="CV35" s="381"/>
      <c r="CW35" s="381"/>
      <c r="CX35" s="381"/>
      <c r="CY35" s="381"/>
      <c r="CZ35" s="381"/>
      <c r="DA35" s="381"/>
      <c r="DB35" s="381"/>
      <c r="DC35" s="381"/>
      <c r="DD35" s="381"/>
      <c r="DE35" s="381"/>
      <c r="DF35" s="381"/>
      <c r="DG35" s="381"/>
      <c r="DH35" s="381"/>
      <c r="DI35" s="381"/>
      <c r="DJ35" s="381"/>
      <c r="DK35" s="381"/>
      <c r="DL35" s="381"/>
      <c r="DM35" s="381"/>
      <c r="DN35" s="381"/>
      <c r="DO35" s="381"/>
      <c r="DP35" s="381"/>
      <c r="DQ35" s="381"/>
      <c r="DR35" s="381"/>
      <c r="DS35" s="381"/>
      <c r="DT35" s="381"/>
      <c r="DU35" s="381"/>
      <c r="DV35" s="381"/>
      <c r="DW35" s="381"/>
      <c r="DX35" s="381"/>
      <c r="DY35" s="381"/>
      <c r="DZ35" s="381"/>
      <c r="EA35" s="381"/>
      <c r="EB35" s="381"/>
      <c r="EC35" s="381"/>
      <c r="ED35" s="381"/>
      <c r="EE35" s="381"/>
      <c r="EF35" s="381"/>
      <c r="EG35" s="381"/>
      <c r="EH35" s="381"/>
      <c r="EI35" s="381"/>
      <c r="EJ35" s="381"/>
      <c r="EK35" s="381"/>
      <c r="EL35" s="381"/>
      <c r="EM35" s="381"/>
      <c r="EN35" s="381"/>
      <c r="EO35" s="381"/>
      <c r="EP35" s="381"/>
      <c r="EQ35" s="381"/>
      <c r="ER35" s="381"/>
      <c r="ES35" s="381"/>
      <c r="ET35" s="381"/>
      <c r="EU35" s="381"/>
      <c r="EV35" s="381"/>
      <c r="EW35" s="381"/>
      <c r="EX35" s="381"/>
      <c r="EY35" s="381"/>
      <c r="EZ35" s="381"/>
      <c r="FA35" s="381"/>
      <c r="FB35" s="381"/>
      <c r="FC35" s="381"/>
      <c r="FD35" s="381"/>
      <c r="FE35" s="381"/>
      <c r="FF35" s="381"/>
      <c r="FG35" s="381"/>
      <c r="FH35" s="381"/>
      <c r="FI35" s="381"/>
      <c r="FJ35" s="381"/>
      <c r="FK35" s="381"/>
      <c r="FL35" s="381"/>
      <c r="FM35" s="381"/>
      <c r="FN35" s="381"/>
      <c r="FO35" s="381"/>
      <c r="FP35" s="381"/>
      <c r="FQ35" s="381"/>
      <c r="FR35" s="381"/>
      <c r="FS35" s="381"/>
      <c r="FT35" s="381"/>
      <c r="FU35" s="381"/>
      <c r="FV35" s="381"/>
      <c r="FW35" s="381"/>
      <c r="FX35" s="381"/>
      <c r="FY35" s="381"/>
      <c r="FZ35" s="381"/>
      <c r="GA35" s="381"/>
      <c r="GB35" s="381"/>
      <c r="GC35" s="381"/>
      <c r="GD35" s="381"/>
      <c r="GE35" s="381"/>
      <c r="GF35" s="381"/>
      <c r="GG35" s="381"/>
      <c r="GH35" s="381"/>
      <c r="GI35" s="381"/>
      <c r="GJ35" s="381"/>
      <c r="GK35" s="381"/>
      <c r="GL35" s="381"/>
      <c r="GM35" s="381"/>
      <c r="GN35" s="381"/>
      <c r="GO35" s="381"/>
      <c r="GP35" s="381"/>
      <c r="GQ35" s="381"/>
      <c r="GR35" s="381"/>
      <c r="GS35" s="381"/>
      <c r="GT35" s="381"/>
      <c r="GU35" s="381"/>
      <c r="GV35" s="381"/>
      <c r="GW35" s="381"/>
      <c r="GX35" s="381"/>
      <c r="GY35" s="381"/>
      <c r="GZ35" s="381"/>
      <c r="HA35" s="381"/>
      <c r="HB35" s="381"/>
      <c r="HC35" s="381"/>
      <c r="HD35" s="381"/>
      <c r="HE35" s="381"/>
      <c r="HF35" s="381"/>
      <c r="HG35" s="381"/>
      <c r="HH35" s="381"/>
      <c r="HI35" s="381"/>
      <c r="HJ35" s="381"/>
      <c r="HK35" s="381"/>
      <c r="HL35" s="381"/>
      <c r="HM35" s="381"/>
      <c r="HN35" s="381"/>
      <c r="HO35" s="381"/>
      <c r="HP35" s="381"/>
      <c r="HQ35" s="381"/>
      <c r="HR35" s="381"/>
      <c r="HS35" s="381"/>
      <c r="HT35" s="381"/>
      <c r="HU35" s="381"/>
      <c r="HV35" s="381"/>
      <c r="HW35" s="381"/>
      <c r="HX35" s="381"/>
      <c r="HY35" s="381"/>
      <c r="HZ35" s="381"/>
      <c r="IA35" s="381"/>
      <c r="IB35" s="381"/>
      <c r="IC35" s="381"/>
      <c r="ID35" s="381"/>
      <c r="IE35" s="381"/>
      <c r="IF35" s="381"/>
      <c r="IG35" s="381"/>
      <c r="IH35" s="381"/>
      <c r="II35" s="381"/>
      <c r="IJ35" s="381"/>
      <c r="IK35" s="381"/>
      <c r="IL35" s="381"/>
      <c r="IM35" s="381"/>
      <c r="IN35" s="381"/>
    </row>
    <row r="36" spans="1:248" ht="20.25" customHeight="1" thickBot="1" x14ac:dyDescent="0.25">
      <c r="A36" s="356"/>
      <c r="B36" s="357"/>
      <c r="C36" s="358"/>
      <c r="D36" s="359"/>
      <c r="E36" s="360"/>
      <c r="F36" s="361"/>
      <c r="G36" s="362"/>
      <c r="H36" s="363"/>
      <c r="I36" s="364"/>
      <c r="J36" s="326"/>
      <c r="K36" s="365" t="s">
        <v>31</v>
      </c>
      <c r="L36" s="366">
        <f>+M36+O36</f>
        <v>0</v>
      </c>
      <c r="M36" s="367">
        <v>0</v>
      </c>
      <c r="N36" s="367">
        <v>0</v>
      </c>
      <c r="O36" s="368">
        <v>0</v>
      </c>
      <c r="P36" s="366">
        <f>+Q36+S36</f>
        <v>0</v>
      </c>
      <c r="Q36" s="367">
        <v>0</v>
      </c>
      <c r="R36" s="369">
        <v>0</v>
      </c>
      <c r="S36" s="370">
        <v>0</v>
      </c>
      <c r="T36" s="366">
        <f>+U36+W36</f>
        <v>0</v>
      </c>
      <c r="U36" s="367">
        <v>0</v>
      </c>
      <c r="V36" s="367">
        <v>0</v>
      </c>
      <c r="W36" s="368">
        <v>0</v>
      </c>
      <c r="X36" s="366">
        <f>+Y36+AA36</f>
        <v>0</v>
      </c>
      <c r="Y36" s="367">
        <v>0</v>
      </c>
      <c r="Z36" s="367">
        <v>0</v>
      </c>
      <c r="AA36" s="368">
        <v>0</v>
      </c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81"/>
      <c r="EF36" s="381"/>
      <c r="EG36" s="381"/>
      <c r="EH36" s="381"/>
      <c r="EI36" s="381"/>
      <c r="EJ36" s="381"/>
      <c r="EK36" s="381"/>
      <c r="EL36" s="381"/>
      <c r="EM36" s="381"/>
      <c r="EN36" s="381"/>
      <c r="EO36" s="381"/>
      <c r="EP36" s="381"/>
      <c r="EQ36" s="381"/>
      <c r="ER36" s="381"/>
      <c r="ES36" s="381"/>
      <c r="ET36" s="381"/>
      <c r="EU36" s="381"/>
      <c r="EV36" s="381"/>
      <c r="EW36" s="381"/>
      <c r="EX36" s="381"/>
      <c r="EY36" s="381"/>
      <c r="EZ36" s="381"/>
      <c r="FA36" s="381"/>
      <c r="FB36" s="381"/>
      <c r="FC36" s="381"/>
      <c r="FD36" s="381"/>
      <c r="FE36" s="381"/>
      <c r="FF36" s="381"/>
      <c r="FG36" s="381"/>
      <c r="FH36" s="381"/>
      <c r="FI36" s="381"/>
      <c r="FJ36" s="381"/>
      <c r="FK36" s="381"/>
      <c r="FL36" s="381"/>
      <c r="FM36" s="381"/>
      <c r="FN36" s="381"/>
      <c r="FO36" s="381"/>
      <c r="FP36" s="381"/>
      <c r="FQ36" s="381"/>
      <c r="FR36" s="381"/>
      <c r="FS36" s="381"/>
      <c r="FT36" s="381"/>
      <c r="FU36" s="381"/>
      <c r="FV36" s="381"/>
      <c r="FW36" s="381"/>
      <c r="FX36" s="381"/>
      <c r="FY36" s="381"/>
      <c r="FZ36" s="381"/>
      <c r="GA36" s="381"/>
      <c r="GB36" s="381"/>
      <c r="GC36" s="381"/>
      <c r="GD36" s="381"/>
      <c r="GE36" s="381"/>
      <c r="GF36" s="381"/>
      <c r="GG36" s="381"/>
      <c r="GH36" s="381"/>
      <c r="GI36" s="381"/>
      <c r="GJ36" s="381"/>
      <c r="GK36" s="381"/>
      <c r="GL36" s="381"/>
      <c r="GM36" s="381"/>
      <c r="GN36" s="381"/>
      <c r="GO36" s="381"/>
      <c r="GP36" s="381"/>
      <c r="GQ36" s="381"/>
      <c r="GR36" s="381"/>
      <c r="GS36" s="381"/>
      <c r="GT36" s="381"/>
      <c r="GU36" s="381"/>
      <c r="GV36" s="381"/>
      <c r="GW36" s="381"/>
      <c r="GX36" s="381"/>
      <c r="GY36" s="381"/>
      <c r="GZ36" s="381"/>
      <c r="HA36" s="381"/>
      <c r="HB36" s="381"/>
      <c r="HC36" s="381"/>
      <c r="HD36" s="381"/>
      <c r="HE36" s="381"/>
      <c r="HF36" s="381"/>
      <c r="HG36" s="381"/>
      <c r="HH36" s="381"/>
      <c r="HI36" s="381"/>
      <c r="HJ36" s="381"/>
      <c r="HK36" s="381"/>
      <c r="HL36" s="381"/>
      <c r="HM36" s="381"/>
      <c r="HN36" s="381"/>
      <c r="HO36" s="381"/>
      <c r="HP36" s="381"/>
      <c r="HQ36" s="381"/>
      <c r="HR36" s="381"/>
      <c r="HS36" s="381"/>
      <c r="HT36" s="381"/>
      <c r="HU36" s="381"/>
      <c r="HV36" s="381"/>
      <c r="HW36" s="381"/>
      <c r="HX36" s="381"/>
      <c r="HY36" s="381"/>
      <c r="HZ36" s="381"/>
      <c r="IA36" s="381"/>
      <c r="IB36" s="381"/>
      <c r="IC36" s="381"/>
      <c r="ID36" s="381"/>
      <c r="IE36" s="381"/>
      <c r="IF36" s="381"/>
      <c r="IG36" s="381"/>
      <c r="IH36" s="381"/>
      <c r="II36" s="381"/>
      <c r="IJ36" s="381"/>
      <c r="IK36" s="381"/>
      <c r="IL36" s="381"/>
      <c r="IM36" s="381"/>
      <c r="IN36" s="381"/>
    </row>
    <row r="37" spans="1:248" ht="21.75" customHeight="1" thickBot="1" x14ac:dyDescent="0.25">
      <c r="A37" s="267"/>
      <c r="B37" s="268"/>
      <c r="C37" s="269"/>
      <c r="D37" s="371"/>
      <c r="E37" s="295"/>
      <c r="F37" s="372"/>
      <c r="G37" s="373"/>
      <c r="H37" s="374"/>
      <c r="I37" s="375"/>
      <c r="J37" s="337"/>
      <c r="K37" s="376" t="s">
        <v>11</v>
      </c>
      <c r="L37" s="377">
        <f t="shared" ref="L37:O37" si="11">SUM(L35:L36)</f>
        <v>70.2</v>
      </c>
      <c r="M37" s="378">
        <f t="shared" si="11"/>
        <v>70.2</v>
      </c>
      <c r="N37" s="378">
        <f t="shared" si="11"/>
        <v>69</v>
      </c>
      <c r="O37" s="379">
        <f t="shared" si="11"/>
        <v>0</v>
      </c>
      <c r="P37" s="377">
        <f t="shared" ref="P37:AA37" si="12">SUM(P35:P36)</f>
        <v>70.900000000000006</v>
      </c>
      <c r="Q37" s="378">
        <f t="shared" si="12"/>
        <v>70.900000000000006</v>
      </c>
      <c r="R37" s="378">
        <f t="shared" si="12"/>
        <v>69.7</v>
      </c>
      <c r="S37" s="379">
        <f t="shared" si="12"/>
        <v>0</v>
      </c>
      <c r="T37" s="377">
        <f t="shared" si="12"/>
        <v>80.400000000000006</v>
      </c>
      <c r="U37" s="378">
        <f t="shared" si="12"/>
        <v>80.400000000000006</v>
      </c>
      <c r="V37" s="378">
        <f t="shared" si="12"/>
        <v>79</v>
      </c>
      <c r="W37" s="379">
        <f t="shared" si="12"/>
        <v>0</v>
      </c>
      <c r="X37" s="380">
        <f t="shared" si="12"/>
        <v>80.400000000000006</v>
      </c>
      <c r="Y37" s="378">
        <f t="shared" si="12"/>
        <v>80.400000000000006</v>
      </c>
      <c r="Z37" s="378">
        <f t="shared" si="12"/>
        <v>79</v>
      </c>
      <c r="AA37" s="379">
        <f t="shared" si="12"/>
        <v>0</v>
      </c>
      <c r="AB37" s="381"/>
      <c r="AC37" s="381"/>
      <c r="AD37" s="381"/>
      <c r="AE37" s="381"/>
      <c r="AF37" s="381"/>
      <c r="AG37" s="381"/>
      <c r="AH37" s="381"/>
      <c r="AI37" s="381"/>
      <c r="AJ37" s="381"/>
      <c r="AK37" s="381"/>
      <c r="AL37" s="381"/>
      <c r="AM37" s="381"/>
      <c r="AN37" s="381"/>
      <c r="AO37" s="381"/>
      <c r="AP37" s="381"/>
      <c r="AQ37" s="381"/>
      <c r="AR37" s="381"/>
      <c r="AS37" s="381"/>
      <c r="AT37" s="381"/>
      <c r="AU37" s="381"/>
      <c r="AV37" s="381"/>
      <c r="AW37" s="381"/>
      <c r="AX37" s="381"/>
      <c r="AY37" s="381"/>
      <c r="AZ37" s="381"/>
      <c r="BA37" s="381"/>
      <c r="BB37" s="381"/>
      <c r="BC37" s="381"/>
      <c r="BD37" s="381"/>
      <c r="BE37" s="381"/>
      <c r="BF37" s="381"/>
      <c r="BG37" s="381"/>
      <c r="BH37" s="381"/>
      <c r="BI37" s="381"/>
      <c r="BJ37" s="381"/>
      <c r="BK37" s="381"/>
      <c r="BL37" s="381"/>
      <c r="BM37" s="381"/>
      <c r="BN37" s="381"/>
      <c r="BO37" s="381"/>
      <c r="BP37" s="381"/>
      <c r="BQ37" s="381"/>
      <c r="BR37" s="381"/>
      <c r="BS37" s="381"/>
      <c r="BT37" s="381"/>
      <c r="BU37" s="381"/>
      <c r="BV37" s="381"/>
      <c r="BW37" s="381"/>
      <c r="BX37" s="381"/>
      <c r="BY37" s="381"/>
      <c r="BZ37" s="381"/>
      <c r="CA37" s="381"/>
      <c r="CB37" s="381"/>
      <c r="CC37" s="381"/>
      <c r="CD37" s="381"/>
      <c r="CE37" s="381"/>
      <c r="CF37" s="381"/>
      <c r="CG37" s="381"/>
      <c r="CH37" s="381"/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1"/>
      <c r="DS37" s="381"/>
      <c r="DT37" s="381"/>
      <c r="DU37" s="381"/>
      <c r="DV37" s="381"/>
      <c r="DW37" s="381"/>
      <c r="DX37" s="381"/>
      <c r="DY37" s="381"/>
      <c r="DZ37" s="381"/>
      <c r="EA37" s="381"/>
      <c r="EB37" s="381"/>
      <c r="EC37" s="381"/>
      <c r="ED37" s="381"/>
      <c r="EE37" s="381"/>
      <c r="EF37" s="381"/>
      <c r="EG37" s="381"/>
      <c r="EH37" s="381"/>
      <c r="EI37" s="381"/>
      <c r="EJ37" s="381"/>
      <c r="EK37" s="381"/>
      <c r="EL37" s="381"/>
      <c r="EM37" s="381"/>
      <c r="EN37" s="381"/>
      <c r="EO37" s="381"/>
      <c r="EP37" s="381"/>
      <c r="EQ37" s="381"/>
      <c r="ER37" s="381"/>
      <c r="ES37" s="381"/>
      <c r="ET37" s="381"/>
      <c r="EU37" s="381"/>
      <c r="EV37" s="381"/>
      <c r="EW37" s="381"/>
      <c r="EX37" s="381"/>
      <c r="EY37" s="381"/>
      <c r="EZ37" s="381"/>
      <c r="FA37" s="381"/>
      <c r="FB37" s="381"/>
      <c r="FC37" s="381"/>
      <c r="FD37" s="381"/>
      <c r="FE37" s="381"/>
      <c r="FF37" s="381"/>
      <c r="FG37" s="381"/>
      <c r="FH37" s="381"/>
      <c r="FI37" s="381"/>
      <c r="FJ37" s="381"/>
      <c r="FK37" s="381"/>
      <c r="FL37" s="381"/>
      <c r="FM37" s="381"/>
      <c r="FN37" s="381"/>
      <c r="FO37" s="381"/>
      <c r="FP37" s="381"/>
      <c r="FQ37" s="381"/>
      <c r="FR37" s="381"/>
      <c r="FS37" s="381"/>
      <c r="FT37" s="381"/>
      <c r="FU37" s="381"/>
      <c r="FV37" s="381"/>
      <c r="FW37" s="381"/>
      <c r="FX37" s="381"/>
      <c r="FY37" s="381"/>
      <c r="FZ37" s="381"/>
      <c r="GA37" s="381"/>
      <c r="GB37" s="381"/>
      <c r="GC37" s="381"/>
      <c r="GD37" s="381"/>
      <c r="GE37" s="381"/>
      <c r="GF37" s="381"/>
      <c r="GG37" s="381"/>
      <c r="GH37" s="381"/>
      <c r="GI37" s="381"/>
      <c r="GJ37" s="381"/>
      <c r="GK37" s="381"/>
      <c r="GL37" s="381"/>
      <c r="GM37" s="381"/>
      <c r="GN37" s="381"/>
      <c r="GO37" s="381"/>
      <c r="GP37" s="381"/>
      <c r="GQ37" s="381"/>
      <c r="GR37" s="381"/>
      <c r="GS37" s="381"/>
      <c r="GT37" s="381"/>
      <c r="GU37" s="381"/>
      <c r="GV37" s="381"/>
      <c r="GW37" s="381"/>
      <c r="GX37" s="381"/>
      <c r="GY37" s="381"/>
      <c r="GZ37" s="381"/>
      <c r="HA37" s="381"/>
      <c r="HB37" s="381"/>
      <c r="HC37" s="381"/>
      <c r="HD37" s="381"/>
      <c r="HE37" s="381"/>
      <c r="HF37" s="381"/>
      <c r="HG37" s="381"/>
      <c r="HH37" s="381"/>
      <c r="HI37" s="381"/>
      <c r="HJ37" s="381"/>
      <c r="HK37" s="381"/>
      <c r="HL37" s="381"/>
      <c r="HM37" s="381"/>
      <c r="HN37" s="381"/>
      <c r="HO37" s="381"/>
      <c r="HP37" s="381"/>
      <c r="HQ37" s="381"/>
      <c r="HR37" s="381"/>
      <c r="HS37" s="381"/>
      <c r="HT37" s="381"/>
      <c r="HU37" s="381"/>
      <c r="HV37" s="381"/>
      <c r="HW37" s="381"/>
      <c r="HX37" s="381"/>
      <c r="HY37" s="381"/>
      <c r="HZ37" s="381"/>
      <c r="IA37" s="381"/>
      <c r="IB37" s="381"/>
      <c r="IC37" s="381"/>
      <c r="ID37" s="381"/>
      <c r="IE37" s="381"/>
      <c r="IF37" s="381"/>
      <c r="IG37" s="381"/>
      <c r="IH37" s="381"/>
      <c r="II37" s="381"/>
      <c r="IJ37" s="381"/>
      <c r="IK37" s="381"/>
      <c r="IL37" s="381"/>
      <c r="IM37" s="381"/>
      <c r="IN37" s="381"/>
    </row>
    <row r="38" spans="1:248" ht="17.25" customHeight="1" x14ac:dyDescent="0.2">
      <c r="A38" s="236" t="s">
        <v>15</v>
      </c>
      <c r="B38" s="237" t="s">
        <v>18</v>
      </c>
      <c r="C38" s="238" t="s">
        <v>18</v>
      </c>
      <c r="D38" s="343" t="s">
        <v>34</v>
      </c>
      <c r="E38" s="240" t="s">
        <v>168</v>
      </c>
      <c r="F38" s="344" t="s">
        <v>144</v>
      </c>
      <c r="G38" s="345" t="s">
        <v>35</v>
      </c>
      <c r="H38" s="346" t="s">
        <v>21</v>
      </c>
      <c r="I38" s="382" t="s">
        <v>64</v>
      </c>
      <c r="J38" s="348" t="s">
        <v>145</v>
      </c>
      <c r="K38" s="383" t="s">
        <v>22</v>
      </c>
      <c r="L38" s="350">
        <f>+M38+O38</f>
        <v>216.1</v>
      </c>
      <c r="M38" s="351">
        <v>216.1</v>
      </c>
      <c r="N38" s="351">
        <v>212.4</v>
      </c>
      <c r="O38" s="352">
        <v>0</v>
      </c>
      <c r="P38" s="384">
        <f>+Q38+S38</f>
        <v>218.7</v>
      </c>
      <c r="Q38" s="354">
        <v>218.7</v>
      </c>
      <c r="R38" s="354">
        <v>214.8</v>
      </c>
      <c r="S38" s="355">
        <v>0</v>
      </c>
      <c r="T38" s="350">
        <f>+U38+W38</f>
        <v>291.5</v>
      </c>
      <c r="U38" s="351">
        <v>291.5</v>
      </c>
      <c r="V38" s="351">
        <v>287</v>
      </c>
      <c r="W38" s="352">
        <v>0</v>
      </c>
      <c r="X38" s="350">
        <f>+Y38+AA38</f>
        <v>291.5</v>
      </c>
      <c r="Y38" s="351">
        <v>291.5</v>
      </c>
      <c r="Z38" s="351">
        <v>287</v>
      </c>
      <c r="AA38" s="352">
        <v>0</v>
      </c>
      <c r="AB38" s="381"/>
      <c r="AC38" s="381"/>
      <c r="AD38" s="381"/>
      <c r="AE38" s="381"/>
      <c r="AF38" s="381"/>
      <c r="AG38" s="381"/>
      <c r="AH38" s="381"/>
      <c r="AI38" s="381"/>
      <c r="AJ38" s="381"/>
      <c r="AK38" s="381"/>
      <c r="AL38" s="381"/>
      <c r="AM38" s="381"/>
      <c r="AN38" s="381"/>
      <c r="AO38" s="381"/>
      <c r="AP38" s="381"/>
      <c r="AQ38" s="381"/>
      <c r="AR38" s="381"/>
      <c r="AS38" s="381"/>
      <c r="AT38" s="381"/>
      <c r="AU38" s="381"/>
      <c r="AV38" s="381"/>
      <c r="AW38" s="381"/>
      <c r="AX38" s="381"/>
      <c r="AY38" s="381"/>
      <c r="AZ38" s="381"/>
      <c r="BA38" s="381"/>
      <c r="BB38" s="381"/>
      <c r="BC38" s="381"/>
      <c r="BD38" s="381"/>
      <c r="BE38" s="381"/>
      <c r="BF38" s="381"/>
      <c r="BG38" s="381"/>
      <c r="BH38" s="381"/>
      <c r="BI38" s="381"/>
      <c r="BJ38" s="381"/>
      <c r="BK38" s="381"/>
      <c r="BL38" s="381"/>
      <c r="BM38" s="381"/>
      <c r="BN38" s="381"/>
      <c r="BO38" s="381"/>
      <c r="BP38" s="381"/>
      <c r="BQ38" s="381"/>
      <c r="BR38" s="381"/>
      <c r="BS38" s="381"/>
      <c r="BT38" s="381"/>
      <c r="BU38" s="381"/>
      <c r="BV38" s="381"/>
      <c r="BW38" s="381"/>
      <c r="BX38" s="381"/>
      <c r="BY38" s="381"/>
      <c r="BZ38" s="381"/>
      <c r="CA38" s="381"/>
      <c r="CB38" s="381"/>
      <c r="CC38" s="381"/>
      <c r="CD38" s="381"/>
      <c r="CE38" s="381"/>
      <c r="CF38" s="381"/>
      <c r="CG38" s="381"/>
      <c r="CH38" s="381"/>
      <c r="CI38" s="381"/>
      <c r="CJ38" s="381"/>
      <c r="CK38" s="381"/>
      <c r="CL38" s="381"/>
      <c r="CM38" s="381"/>
      <c r="CN38" s="381"/>
      <c r="CO38" s="381"/>
      <c r="CP38" s="381"/>
      <c r="CQ38" s="381"/>
      <c r="CR38" s="381"/>
      <c r="CS38" s="381"/>
      <c r="CT38" s="381"/>
      <c r="CU38" s="381"/>
      <c r="CV38" s="381"/>
      <c r="CW38" s="381"/>
      <c r="CX38" s="381"/>
      <c r="CY38" s="381"/>
      <c r="CZ38" s="381"/>
      <c r="DA38" s="381"/>
      <c r="DB38" s="381"/>
      <c r="DC38" s="381"/>
      <c r="DD38" s="381"/>
      <c r="DE38" s="381"/>
      <c r="DF38" s="381"/>
      <c r="DG38" s="381"/>
      <c r="DH38" s="381"/>
      <c r="DI38" s="381"/>
      <c r="DJ38" s="381"/>
      <c r="DK38" s="381"/>
      <c r="DL38" s="381"/>
      <c r="DM38" s="381"/>
      <c r="DN38" s="381"/>
      <c r="DO38" s="381"/>
      <c r="DP38" s="381"/>
      <c r="DQ38" s="381"/>
      <c r="DR38" s="381"/>
      <c r="DS38" s="381"/>
      <c r="DT38" s="381"/>
      <c r="DU38" s="381"/>
      <c r="DV38" s="381"/>
      <c r="DW38" s="381"/>
      <c r="DX38" s="381"/>
      <c r="DY38" s="381"/>
      <c r="DZ38" s="381"/>
      <c r="EA38" s="381"/>
      <c r="EB38" s="381"/>
      <c r="EC38" s="381"/>
      <c r="ED38" s="381"/>
      <c r="EE38" s="381"/>
      <c r="EF38" s="381"/>
      <c r="EG38" s="381"/>
      <c r="EH38" s="381"/>
      <c r="EI38" s="381"/>
      <c r="EJ38" s="381"/>
      <c r="EK38" s="381"/>
      <c r="EL38" s="381"/>
      <c r="EM38" s="381"/>
      <c r="EN38" s="381"/>
      <c r="EO38" s="381"/>
      <c r="EP38" s="381"/>
      <c r="EQ38" s="381"/>
      <c r="ER38" s="381"/>
      <c r="ES38" s="381"/>
      <c r="ET38" s="381"/>
      <c r="EU38" s="381"/>
      <c r="EV38" s="381"/>
      <c r="EW38" s="381"/>
      <c r="EX38" s="381"/>
      <c r="EY38" s="381"/>
      <c r="EZ38" s="381"/>
      <c r="FA38" s="381"/>
      <c r="FB38" s="381"/>
      <c r="FC38" s="381"/>
      <c r="FD38" s="381"/>
      <c r="FE38" s="381"/>
      <c r="FF38" s="381"/>
      <c r="FG38" s="381"/>
      <c r="FH38" s="381"/>
      <c r="FI38" s="381"/>
      <c r="FJ38" s="381"/>
      <c r="FK38" s="381"/>
      <c r="FL38" s="381"/>
      <c r="FM38" s="381"/>
      <c r="FN38" s="381"/>
      <c r="FO38" s="381"/>
      <c r="FP38" s="381"/>
      <c r="FQ38" s="381"/>
      <c r="FR38" s="381"/>
      <c r="FS38" s="381"/>
      <c r="FT38" s="381"/>
      <c r="FU38" s="381"/>
      <c r="FV38" s="381"/>
      <c r="FW38" s="381"/>
      <c r="FX38" s="381"/>
      <c r="FY38" s="381"/>
      <c r="FZ38" s="381"/>
      <c r="GA38" s="381"/>
      <c r="GB38" s="381"/>
      <c r="GC38" s="381"/>
      <c r="GD38" s="381"/>
      <c r="GE38" s="381"/>
      <c r="GF38" s="381"/>
      <c r="GG38" s="381"/>
      <c r="GH38" s="381"/>
      <c r="GI38" s="381"/>
      <c r="GJ38" s="381"/>
      <c r="GK38" s="381"/>
      <c r="GL38" s="381"/>
      <c r="GM38" s="381"/>
      <c r="GN38" s="381"/>
      <c r="GO38" s="381"/>
      <c r="GP38" s="381"/>
      <c r="GQ38" s="381"/>
      <c r="GR38" s="381"/>
      <c r="GS38" s="381"/>
      <c r="GT38" s="381"/>
      <c r="GU38" s="381"/>
      <c r="GV38" s="381"/>
      <c r="GW38" s="381"/>
      <c r="GX38" s="381"/>
      <c r="GY38" s="381"/>
      <c r="GZ38" s="381"/>
      <c r="HA38" s="381"/>
      <c r="HB38" s="381"/>
      <c r="HC38" s="381"/>
      <c r="HD38" s="381"/>
      <c r="HE38" s="381"/>
      <c r="HF38" s="381"/>
      <c r="HG38" s="381"/>
      <c r="HH38" s="381"/>
      <c r="HI38" s="381"/>
      <c r="HJ38" s="381"/>
      <c r="HK38" s="381"/>
      <c r="HL38" s="381"/>
      <c r="HM38" s="381"/>
      <c r="HN38" s="381"/>
      <c r="HO38" s="381"/>
      <c r="HP38" s="381"/>
      <c r="HQ38" s="381"/>
      <c r="HR38" s="381"/>
      <c r="HS38" s="381"/>
      <c r="HT38" s="381"/>
      <c r="HU38" s="381"/>
      <c r="HV38" s="381"/>
      <c r="HW38" s="381"/>
      <c r="HX38" s="381"/>
      <c r="HY38" s="381"/>
      <c r="HZ38" s="381"/>
      <c r="IA38" s="381"/>
      <c r="IB38" s="381"/>
      <c r="IC38" s="381"/>
      <c r="ID38" s="381"/>
      <c r="IE38" s="381"/>
      <c r="IF38" s="381"/>
      <c r="IG38" s="381"/>
      <c r="IH38" s="381"/>
      <c r="II38" s="381"/>
      <c r="IJ38" s="381"/>
      <c r="IK38" s="381"/>
      <c r="IL38" s="381"/>
      <c r="IM38" s="381"/>
      <c r="IN38" s="381"/>
    </row>
    <row r="39" spans="1:248" ht="19.5" customHeight="1" thickBot="1" x14ac:dyDescent="0.25">
      <c r="A39" s="356"/>
      <c r="B39" s="357"/>
      <c r="C39" s="358"/>
      <c r="D39" s="359"/>
      <c r="E39" s="360"/>
      <c r="F39" s="361"/>
      <c r="G39" s="362"/>
      <c r="H39" s="363"/>
      <c r="I39" s="364"/>
      <c r="J39" s="326"/>
      <c r="K39" s="365" t="s">
        <v>31</v>
      </c>
      <c r="L39" s="366">
        <f>+M39+O39</f>
        <v>0</v>
      </c>
      <c r="M39" s="367">
        <v>0</v>
      </c>
      <c r="N39" s="367">
        <v>0</v>
      </c>
      <c r="O39" s="368">
        <v>0</v>
      </c>
      <c r="P39" s="366">
        <f>+Q39+S39</f>
        <v>0</v>
      </c>
      <c r="Q39" s="367">
        <v>0</v>
      </c>
      <c r="R39" s="369">
        <v>0</v>
      </c>
      <c r="S39" s="370">
        <v>0</v>
      </c>
      <c r="T39" s="366">
        <f>+U39+W39</f>
        <v>0</v>
      </c>
      <c r="U39" s="367">
        <v>0</v>
      </c>
      <c r="V39" s="367">
        <v>0</v>
      </c>
      <c r="W39" s="368">
        <v>0</v>
      </c>
      <c r="X39" s="366">
        <f>+Y39+AA39</f>
        <v>0</v>
      </c>
      <c r="Y39" s="367">
        <v>0</v>
      </c>
      <c r="Z39" s="367">
        <v>0</v>
      </c>
      <c r="AA39" s="368">
        <v>0</v>
      </c>
      <c r="AB39" s="381"/>
      <c r="AC39" s="381"/>
      <c r="AD39" s="381"/>
      <c r="AE39" s="381"/>
      <c r="AF39" s="381"/>
      <c r="AG39" s="381"/>
      <c r="AH39" s="381"/>
      <c r="AI39" s="381"/>
      <c r="AJ39" s="381"/>
      <c r="AK39" s="381"/>
      <c r="AL39" s="381"/>
      <c r="AM39" s="381"/>
      <c r="AN39" s="381"/>
      <c r="AO39" s="381"/>
      <c r="AP39" s="381"/>
      <c r="AQ39" s="381"/>
      <c r="AR39" s="381"/>
      <c r="AS39" s="381"/>
      <c r="AT39" s="381"/>
      <c r="AU39" s="381"/>
      <c r="AV39" s="381"/>
      <c r="AW39" s="381"/>
      <c r="AX39" s="381"/>
      <c r="AY39" s="381"/>
      <c r="AZ39" s="381"/>
      <c r="BA39" s="381"/>
      <c r="BB39" s="381"/>
      <c r="BC39" s="381"/>
      <c r="BD39" s="381"/>
      <c r="BE39" s="381"/>
      <c r="BF39" s="381"/>
      <c r="BG39" s="381"/>
      <c r="BH39" s="381"/>
      <c r="BI39" s="381"/>
      <c r="BJ39" s="381"/>
      <c r="BK39" s="381"/>
      <c r="BL39" s="381"/>
      <c r="BM39" s="381"/>
      <c r="BN39" s="381"/>
      <c r="BO39" s="381"/>
      <c r="BP39" s="381"/>
      <c r="BQ39" s="381"/>
      <c r="BR39" s="381"/>
      <c r="BS39" s="381"/>
      <c r="BT39" s="381"/>
      <c r="BU39" s="381"/>
      <c r="BV39" s="381"/>
      <c r="BW39" s="381"/>
      <c r="BX39" s="381"/>
      <c r="BY39" s="381"/>
      <c r="BZ39" s="381"/>
      <c r="CA39" s="381"/>
      <c r="CB39" s="381"/>
      <c r="CC39" s="381"/>
      <c r="CD39" s="381"/>
      <c r="CE39" s="381"/>
      <c r="CF39" s="381"/>
      <c r="CG39" s="381"/>
      <c r="CH39" s="381"/>
      <c r="CI39" s="381"/>
      <c r="CJ39" s="381"/>
      <c r="CK39" s="381"/>
      <c r="CL39" s="381"/>
      <c r="CM39" s="381"/>
      <c r="CN39" s="381"/>
      <c r="CO39" s="381"/>
      <c r="CP39" s="381"/>
      <c r="CQ39" s="381"/>
      <c r="CR39" s="381"/>
      <c r="CS39" s="381"/>
      <c r="CT39" s="381"/>
      <c r="CU39" s="381"/>
      <c r="CV39" s="381"/>
      <c r="CW39" s="381"/>
      <c r="CX39" s="381"/>
      <c r="CY39" s="381"/>
      <c r="CZ39" s="381"/>
      <c r="DA39" s="381"/>
      <c r="DB39" s="381"/>
      <c r="DC39" s="381"/>
      <c r="DD39" s="381"/>
      <c r="DE39" s="381"/>
      <c r="DF39" s="381"/>
      <c r="DG39" s="381"/>
      <c r="DH39" s="381"/>
      <c r="DI39" s="381"/>
      <c r="DJ39" s="381"/>
      <c r="DK39" s="381"/>
      <c r="DL39" s="381"/>
      <c r="DM39" s="381"/>
      <c r="DN39" s="381"/>
      <c r="DO39" s="381"/>
      <c r="DP39" s="381"/>
      <c r="DQ39" s="381"/>
      <c r="DR39" s="381"/>
      <c r="DS39" s="381"/>
      <c r="DT39" s="381"/>
      <c r="DU39" s="381"/>
      <c r="DV39" s="381"/>
      <c r="DW39" s="381"/>
      <c r="DX39" s="381"/>
      <c r="DY39" s="381"/>
      <c r="DZ39" s="381"/>
      <c r="EA39" s="381"/>
      <c r="EB39" s="381"/>
      <c r="EC39" s="381"/>
      <c r="ED39" s="381"/>
      <c r="EE39" s="381"/>
      <c r="EF39" s="381"/>
      <c r="EG39" s="381"/>
      <c r="EH39" s="381"/>
      <c r="EI39" s="381"/>
      <c r="EJ39" s="381"/>
      <c r="EK39" s="381"/>
      <c r="EL39" s="381"/>
      <c r="EM39" s="381"/>
      <c r="EN39" s="381"/>
      <c r="EO39" s="381"/>
      <c r="EP39" s="381"/>
      <c r="EQ39" s="381"/>
      <c r="ER39" s="381"/>
      <c r="ES39" s="381"/>
      <c r="ET39" s="381"/>
      <c r="EU39" s="381"/>
      <c r="EV39" s="381"/>
      <c r="EW39" s="381"/>
      <c r="EX39" s="381"/>
      <c r="EY39" s="381"/>
      <c r="EZ39" s="381"/>
      <c r="FA39" s="381"/>
      <c r="FB39" s="381"/>
      <c r="FC39" s="381"/>
      <c r="FD39" s="381"/>
      <c r="FE39" s="381"/>
      <c r="FF39" s="381"/>
      <c r="FG39" s="381"/>
      <c r="FH39" s="381"/>
      <c r="FI39" s="381"/>
      <c r="FJ39" s="381"/>
      <c r="FK39" s="381"/>
      <c r="FL39" s="381"/>
      <c r="FM39" s="381"/>
      <c r="FN39" s="381"/>
      <c r="FO39" s="381"/>
      <c r="FP39" s="381"/>
      <c r="FQ39" s="381"/>
      <c r="FR39" s="381"/>
      <c r="FS39" s="381"/>
      <c r="FT39" s="381"/>
      <c r="FU39" s="381"/>
      <c r="FV39" s="381"/>
      <c r="FW39" s="381"/>
      <c r="FX39" s="381"/>
      <c r="FY39" s="381"/>
      <c r="FZ39" s="381"/>
      <c r="GA39" s="381"/>
      <c r="GB39" s="381"/>
      <c r="GC39" s="381"/>
      <c r="GD39" s="381"/>
      <c r="GE39" s="381"/>
      <c r="GF39" s="381"/>
      <c r="GG39" s="381"/>
      <c r="GH39" s="381"/>
      <c r="GI39" s="381"/>
      <c r="GJ39" s="381"/>
      <c r="GK39" s="381"/>
      <c r="GL39" s="381"/>
      <c r="GM39" s="381"/>
      <c r="GN39" s="381"/>
      <c r="GO39" s="381"/>
      <c r="GP39" s="381"/>
      <c r="GQ39" s="381"/>
      <c r="GR39" s="381"/>
      <c r="GS39" s="381"/>
      <c r="GT39" s="381"/>
      <c r="GU39" s="381"/>
      <c r="GV39" s="381"/>
      <c r="GW39" s="381"/>
      <c r="GX39" s="381"/>
      <c r="GY39" s="381"/>
      <c r="GZ39" s="381"/>
      <c r="HA39" s="381"/>
      <c r="HB39" s="381"/>
      <c r="HC39" s="381"/>
      <c r="HD39" s="381"/>
      <c r="HE39" s="381"/>
      <c r="HF39" s="381"/>
      <c r="HG39" s="381"/>
      <c r="HH39" s="381"/>
      <c r="HI39" s="381"/>
      <c r="HJ39" s="381"/>
      <c r="HK39" s="381"/>
      <c r="HL39" s="381"/>
      <c r="HM39" s="381"/>
      <c r="HN39" s="381"/>
      <c r="HO39" s="381"/>
      <c r="HP39" s="381"/>
      <c r="HQ39" s="381"/>
      <c r="HR39" s="381"/>
      <c r="HS39" s="381"/>
      <c r="HT39" s="381"/>
      <c r="HU39" s="381"/>
      <c r="HV39" s="381"/>
      <c r="HW39" s="381"/>
      <c r="HX39" s="381"/>
      <c r="HY39" s="381"/>
      <c r="HZ39" s="381"/>
      <c r="IA39" s="381"/>
      <c r="IB39" s="381"/>
      <c r="IC39" s="381"/>
      <c r="ID39" s="381"/>
      <c r="IE39" s="381"/>
      <c r="IF39" s="381"/>
      <c r="IG39" s="381"/>
      <c r="IH39" s="381"/>
      <c r="II39" s="381"/>
      <c r="IJ39" s="381"/>
      <c r="IK39" s="381"/>
      <c r="IL39" s="381"/>
      <c r="IM39" s="381"/>
      <c r="IN39" s="381"/>
    </row>
    <row r="40" spans="1:248" ht="21.75" customHeight="1" thickBot="1" x14ac:dyDescent="0.25">
      <c r="A40" s="267"/>
      <c r="B40" s="268"/>
      <c r="C40" s="269"/>
      <c r="D40" s="371"/>
      <c r="E40" s="295"/>
      <c r="F40" s="372"/>
      <c r="G40" s="373"/>
      <c r="H40" s="374"/>
      <c r="I40" s="375"/>
      <c r="J40" s="337"/>
      <c r="K40" s="376" t="s">
        <v>11</v>
      </c>
      <c r="L40" s="377">
        <f t="shared" ref="L40:O40" si="13">SUM(L38:L39)</f>
        <v>216.1</v>
      </c>
      <c r="M40" s="378">
        <f t="shared" si="13"/>
        <v>216.1</v>
      </c>
      <c r="N40" s="378">
        <f t="shared" si="13"/>
        <v>212.4</v>
      </c>
      <c r="O40" s="379">
        <f t="shared" si="13"/>
        <v>0</v>
      </c>
      <c r="P40" s="377">
        <f t="shared" ref="P40:AA40" si="14">SUM(P38:P39)</f>
        <v>218.7</v>
      </c>
      <c r="Q40" s="378">
        <f t="shared" si="14"/>
        <v>218.7</v>
      </c>
      <c r="R40" s="378">
        <f t="shared" si="14"/>
        <v>214.8</v>
      </c>
      <c r="S40" s="379">
        <f t="shared" si="14"/>
        <v>0</v>
      </c>
      <c r="T40" s="377">
        <f t="shared" si="14"/>
        <v>291.5</v>
      </c>
      <c r="U40" s="378">
        <f t="shared" si="14"/>
        <v>291.5</v>
      </c>
      <c r="V40" s="378">
        <f t="shared" si="14"/>
        <v>287</v>
      </c>
      <c r="W40" s="379">
        <f t="shared" si="14"/>
        <v>0</v>
      </c>
      <c r="X40" s="380">
        <f t="shared" si="14"/>
        <v>291.5</v>
      </c>
      <c r="Y40" s="378">
        <f t="shared" si="14"/>
        <v>291.5</v>
      </c>
      <c r="Z40" s="378">
        <f t="shared" si="14"/>
        <v>287</v>
      </c>
      <c r="AA40" s="379">
        <f t="shared" si="14"/>
        <v>0</v>
      </c>
      <c r="AB40" s="381"/>
      <c r="AC40" s="381"/>
      <c r="AD40" s="381"/>
      <c r="AE40" s="381"/>
      <c r="AF40" s="381"/>
      <c r="AG40" s="381"/>
      <c r="AH40" s="381"/>
      <c r="AI40" s="381"/>
      <c r="AJ40" s="381"/>
      <c r="AK40" s="381"/>
      <c r="AL40" s="381"/>
      <c r="AM40" s="381"/>
      <c r="AN40" s="381"/>
      <c r="AO40" s="381"/>
      <c r="AP40" s="381"/>
      <c r="AQ40" s="381"/>
      <c r="AR40" s="381"/>
      <c r="AS40" s="381"/>
      <c r="AT40" s="381"/>
      <c r="AU40" s="381"/>
      <c r="AV40" s="381"/>
      <c r="AW40" s="381"/>
      <c r="AX40" s="381"/>
      <c r="AY40" s="381"/>
      <c r="AZ40" s="381"/>
      <c r="BA40" s="381"/>
      <c r="BB40" s="381"/>
      <c r="BC40" s="381"/>
      <c r="BD40" s="381"/>
      <c r="BE40" s="381"/>
      <c r="BF40" s="381"/>
      <c r="BG40" s="381"/>
      <c r="BH40" s="381"/>
      <c r="BI40" s="381"/>
      <c r="BJ40" s="381"/>
      <c r="BK40" s="381"/>
      <c r="BL40" s="381"/>
      <c r="BM40" s="381"/>
      <c r="BN40" s="381"/>
      <c r="BO40" s="381"/>
      <c r="BP40" s="381"/>
      <c r="BQ40" s="381"/>
      <c r="BR40" s="381"/>
      <c r="BS40" s="381"/>
      <c r="BT40" s="381"/>
      <c r="BU40" s="381"/>
      <c r="BV40" s="381"/>
      <c r="BW40" s="381"/>
      <c r="BX40" s="381"/>
      <c r="BY40" s="381"/>
      <c r="BZ40" s="381"/>
      <c r="CA40" s="381"/>
      <c r="CB40" s="381"/>
      <c r="CC40" s="381"/>
      <c r="CD40" s="381"/>
      <c r="CE40" s="381"/>
      <c r="CF40" s="381"/>
      <c r="CG40" s="381"/>
      <c r="CH40" s="381"/>
      <c r="CI40" s="381"/>
      <c r="CJ40" s="381"/>
      <c r="CK40" s="381"/>
      <c r="CL40" s="381"/>
      <c r="CM40" s="381"/>
      <c r="CN40" s="381"/>
      <c r="CO40" s="381"/>
      <c r="CP40" s="381"/>
      <c r="CQ40" s="381"/>
      <c r="CR40" s="381"/>
      <c r="CS40" s="381"/>
      <c r="CT40" s="381"/>
      <c r="CU40" s="381"/>
      <c r="CV40" s="381"/>
      <c r="CW40" s="381"/>
      <c r="CX40" s="381"/>
      <c r="CY40" s="381"/>
      <c r="CZ40" s="381"/>
      <c r="DA40" s="381"/>
      <c r="DB40" s="381"/>
      <c r="DC40" s="381"/>
      <c r="DD40" s="381"/>
      <c r="DE40" s="381"/>
      <c r="DF40" s="381"/>
      <c r="DG40" s="381"/>
      <c r="DH40" s="381"/>
      <c r="DI40" s="381"/>
      <c r="DJ40" s="381"/>
      <c r="DK40" s="381"/>
      <c r="DL40" s="381"/>
      <c r="DM40" s="381"/>
      <c r="DN40" s="381"/>
      <c r="DO40" s="381"/>
      <c r="DP40" s="381"/>
      <c r="DQ40" s="381"/>
      <c r="DR40" s="381"/>
      <c r="DS40" s="381"/>
      <c r="DT40" s="381"/>
      <c r="DU40" s="381"/>
      <c r="DV40" s="381"/>
      <c r="DW40" s="381"/>
      <c r="DX40" s="381"/>
      <c r="DY40" s="381"/>
      <c r="DZ40" s="381"/>
      <c r="EA40" s="381"/>
      <c r="EB40" s="381"/>
      <c r="EC40" s="381"/>
      <c r="ED40" s="381"/>
      <c r="EE40" s="381"/>
      <c r="EF40" s="381"/>
      <c r="EG40" s="381"/>
      <c r="EH40" s="381"/>
      <c r="EI40" s="381"/>
      <c r="EJ40" s="381"/>
      <c r="EK40" s="381"/>
      <c r="EL40" s="381"/>
      <c r="EM40" s="381"/>
      <c r="EN40" s="381"/>
      <c r="EO40" s="381"/>
      <c r="EP40" s="381"/>
      <c r="EQ40" s="381"/>
      <c r="ER40" s="381"/>
      <c r="ES40" s="381"/>
      <c r="ET40" s="381"/>
      <c r="EU40" s="381"/>
      <c r="EV40" s="381"/>
      <c r="EW40" s="381"/>
      <c r="EX40" s="381"/>
      <c r="EY40" s="381"/>
      <c r="EZ40" s="381"/>
      <c r="FA40" s="381"/>
      <c r="FB40" s="381"/>
      <c r="FC40" s="381"/>
      <c r="FD40" s="381"/>
      <c r="FE40" s="381"/>
      <c r="FF40" s="381"/>
      <c r="FG40" s="381"/>
      <c r="FH40" s="381"/>
      <c r="FI40" s="381"/>
      <c r="FJ40" s="381"/>
      <c r="FK40" s="381"/>
      <c r="FL40" s="381"/>
      <c r="FM40" s="381"/>
      <c r="FN40" s="381"/>
      <c r="FO40" s="381"/>
      <c r="FP40" s="381"/>
      <c r="FQ40" s="381"/>
      <c r="FR40" s="381"/>
      <c r="FS40" s="381"/>
      <c r="FT40" s="381"/>
      <c r="FU40" s="381"/>
      <c r="FV40" s="381"/>
      <c r="FW40" s="381"/>
      <c r="FX40" s="381"/>
      <c r="FY40" s="381"/>
      <c r="FZ40" s="381"/>
      <c r="GA40" s="381"/>
      <c r="GB40" s="381"/>
      <c r="GC40" s="381"/>
      <c r="GD40" s="381"/>
      <c r="GE40" s="381"/>
      <c r="GF40" s="381"/>
      <c r="GG40" s="381"/>
      <c r="GH40" s="381"/>
      <c r="GI40" s="381"/>
      <c r="GJ40" s="381"/>
      <c r="GK40" s="381"/>
      <c r="GL40" s="381"/>
      <c r="GM40" s="381"/>
      <c r="GN40" s="381"/>
      <c r="GO40" s="381"/>
      <c r="GP40" s="381"/>
      <c r="GQ40" s="381"/>
      <c r="GR40" s="381"/>
      <c r="GS40" s="381"/>
      <c r="GT40" s="381"/>
      <c r="GU40" s="381"/>
      <c r="GV40" s="381"/>
      <c r="GW40" s="381"/>
      <c r="GX40" s="381"/>
      <c r="GY40" s="381"/>
      <c r="GZ40" s="381"/>
      <c r="HA40" s="381"/>
      <c r="HB40" s="381"/>
      <c r="HC40" s="381"/>
      <c r="HD40" s="381"/>
      <c r="HE40" s="381"/>
      <c r="HF40" s="381"/>
      <c r="HG40" s="381"/>
      <c r="HH40" s="381"/>
      <c r="HI40" s="381"/>
      <c r="HJ40" s="381"/>
      <c r="HK40" s="381"/>
      <c r="HL40" s="381"/>
      <c r="HM40" s="381"/>
      <c r="HN40" s="381"/>
      <c r="HO40" s="381"/>
      <c r="HP40" s="381"/>
      <c r="HQ40" s="381"/>
      <c r="HR40" s="381"/>
      <c r="HS40" s="381"/>
      <c r="HT40" s="381"/>
      <c r="HU40" s="381"/>
      <c r="HV40" s="381"/>
      <c r="HW40" s="381"/>
      <c r="HX40" s="381"/>
      <c r="HY40" s="381"/>
      <c r="HZ40" s="381"/>
      <c r="IA40" s="381"/>
      <c r="IB40" s="381"/>
      <c r="IC40" s="381"/>
      <c r="ID40" s="381"/>
      <c r="IE40" s="381"/>
      <c r="IF40" s="381"/>
      <c r="IG40" s="381"/>
      <c r="IH40" s="381"/>
      <c r="II40" s="381"/>
      <c r="IJ40" s="381"/>
      <c r="IK40" s="381"/>
      <c r="IL40" s="381"/>
      <c r="IM40" s="381"/>
      <c r="IN40" s="381"/>
    </row>
    <row r="41" spans="1:248" ht="17.25" customHeight="1" x14ac:dyDescent="0.2">
      <c r="A41" s="236" t="s">
        <v>15</v>
      </c>
      <c r="B41" s="237" t="s">
        <v>18</v>
      </c>
      <c r="C41" s="238" t="s">
        <v>18</v>
      </c>
      <c r="D41" s="343" t="s">
        <v>36</v>
      </c>
      <c r="E41" s="240" t="s">
        <v>120</v>
      </c>
      <c r="F41" s="344" t="s">
        <v>144</v>
      </c>
      <c r="G41" s="345" t="s">
        <v>37</v>
      </c>
      <c r="H41" s="346" t="s">
        <v>21</v>
      </c>
      <c r="I41" s="382" t="s">
        <v>64</v>
      </c>
      <c r="J41" s="348" t="s">
        <v>145</v>
      </c>
      <c r="K41" s="383" t="s">
        <v>22</v>
      </c>
      <c r="L41" s="350">
        <f>M41+O41</f>
        <v>496</v>
      </c>
      <c r="M41" s="351">
        <v>496</v>
      </c>
      <c r="N41" s="351">
        <v>443</v>
      </c>
      <c r="O41" s="352">
        <v>0</v>
      </c>
      <c r="P41" s="384">
        <f>+Q41+S41</f>
        <v>498.3</v>
      </c>
      <c r="Q41" s="354">
        <v>498.3</v>
      </c>
      <c r="R41" s="354">
        <v>444.8</v>
      </c>
      <c r="S41" s="355">
        <v>0</v>
      </c>
      <c r="T41" s="350">
        <f>+U41+W41</f>
        <v>628.4</v>
      </c>
      <c r="U41" s="351">
        <v>628.4</v>
      </c>
      <c r="V41" s="351">
        <v>548</v>
      </c>
      <c r="W41" s="352">
        <v>0</v>
      </c>
      <c r="X41" s="350">
        <f>+Y41+AA41</f>
        <v>693.4</v>
      </c>
      <c r="Y41" s="351">
        <v>693.4</v>
      </c>
      <c r="Z41" s="351">
        <v>613</v>
      </c>
      <c r="AA41" s="352">
        <v>0</v>
      </c>
      <c r="AB41" s="381"/>
      <c r="AC41" s="381"/>
      <c r="AD41" s="381"/>
      <c r="AE41" s="381"/>
      <c r="AF41" s="381"/>
      <c r="AG41" s="381"/>
      <c r="AH41" s="381"/>
      <c r="AI41" s="381"/>
      <c r="AJ41" s="381"/>
      <c r="AK41" s="381"/>
      <c r="AL41" s="381"/>
      <c r="AM41" s="381"/>
      <c r="AN41" s="381"/>
      <c r="AO41" s="381"/>
      <c r="AP41" s="381"/>
      <c r="AQ41" s="381"/>
      <c r="AR41" s="381"/>
      <c r="AS41" s="381"/>
      <c r="AT41" s="381"/>
      <c r="AU41" s="381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  <c r="BL41" s="381"/>
      <c r="BM41" s="381"/>
      <c r="BN41" s="381"/>
      <c r="BO41" s="381"/>
      <c r="BP41" s="381"/>
      <c r="BQ41" s="381"/>
      <c r="BR41" s="381"/>
      <c r="BS41" s="381"/>
      <c r="BT41" s="381"/>
      <c r="BU41" s="381"/>
      <c r="BV41" s="381"/>
      <c r="BW41" s="381"/>
      <c r="BX41" s="381"/>
      <c r="BY41" s="381"/>
      <c r="BZ41" s="381"/>
      <c r="CA41" s="381"/>
      <c r="CB41" s="381"/>
      <c r="CC41" s="381"/>
      <c r="CD41" s="381"/>
      <c r="CE41" s="381"/>
      <c r="CF41" s="381"/>
      <c r="CG41" s="381"/>
      <c r="CH41" s="381"/>
      <c r="CI41" s="381"/>
      <c r="CJ41" s="381"/>
      <c r="CK41" s="381"/>
      <c r="CL41" s="381"/>
      <c r="CM41" s="381"/>
      <c r="CN41" s="381"/>
      <c r="CO41" s="381"/>
      <c r="CP41" s="381"/>
      <c r="CQ41" s="381"/>
      <c r="CR41" s="381"/>
      <c r="CS41" s="381"/>
      <c r="CT41" s="381"/>
      <c r="CU41" s="381"/>
      <c r="CV41" s="381"/>
      <c r="CW41" s="381"/>
      <c r="CX41" s="381"/>
      <c r="CY41" s="381"/>
      <c r="CZ41" s="381"/>
      <c r="DA41" s="381"/>
      <c r="DB41" s="381"/>
      <c r="DC41" s="381"/>
      <c r="DD41" s="381"/>
      <c r="DE41" s="381"/>
      <c r="DF41" s="381"/>
      <c r="DG41" s="381"/>
      <c r="DH41" s="381"/>
      <c r="DI41" s="381"/>
      <c r="DJ41" s="381"/>
      <c r="DK41" s="381"/>
      <c r="DL41" s="381"/>
      <c r="DM41" s="381"/>
      <c r="DN41" s="381"/>
      <c r="DO41" s="381"/>
      <c r="DP41" s="381"/>
      <c r="DQ41" s="381"/>
      <c r="DR41" s="381"/>
      <c r="DS41" s="381"/>
      <c r="DT41" s="381"/>
      <c r="DU41" s="381"/>
      <c r="DV41" s="381"/>
      <c r="DW41" s="381"/>
      <c r="DX41" s="381"/>
      <c r="DY41" s="381"/>
      <c r="DZ41" s="381"/>
      <c r="EA41" s="381"/>
      <c r="EB41" s="381"/>
      <c r="EC41" s="381"/>
      <c r="ED41" s="381"/>
      <c r="EE41" s="381"/>
      <c r="EF41" s="381"/>
      <c r="EG41" s="381"/>
      <c r="EH41" s="381"/>
      <c r="EI41" s="381"/>
      <c r="EJ41" s="381"/>
      <c r="EK41" s="381"/>
      <c r="EL41" s="381"/>
      <c r="EM41" s="381"/>
      <c r="EN41" s="381"/>
      <c r="EO41" s="381"/>
      <c r="EP41" s="381"/>
      <c r="EQ41" s="381"/>
      <c r="ER41" s="381"/>
      <c r="ES41" s="381"/>
      <c r="ET41" s="381"/>
      <c r="EU41" s="381"/>
      <c r="EV41" s="381"/>
      <c r="EW41" s="381"/>
      <c r="EX41" s="381"/>
      <c r="EY41" s="381"/>
      <c r="EZ41" s="381"/>
      <c r="FA41" s="381"/>
      <c r="FB41" s="381"/>
      <c r="FC41" s="381"/>
      <c r="FD41" s="381"/>
      <c r="FE41" s="381"/>
      <c r="FF41" s="381"/>
      <c r="FG41" s="381"/>
      <c r="FH41" s="381"/>
      <c r="FI41" s="381"/>
      <c r="FJ41" s="381"/>
      <c r="FK41" s="381"/>
      <c r="FL41" s="381"/>
      <c r="FM41" s="381"/>
      <c r="FN41" s="381"/>
      <c r="FO41" s="381"/>
      <c r="FP41" s="381"/>
      <c r="FQ41" s="381"/>
      <c r="FR41" s="381"/>
      <c r="FS41" s="381"/>
      <c r="FT41" s="381"/>
      <c r="FU41" s="381"/>
      <c r="FV41" s="381"/>
      <c r="FW41" s="381"/>
      <c r="FX41" s="381"/>
      <c r="FY41" s="381"/>
      <c r="FZ41" s="381"/>
      <c r="GA41" s="381"/>
      <c r="GB41" s="381"/>
      <c r="GC41" s="381"/>
      <c r="GD41" s="381"/>
      <c r="GE41" s="381"/>
      <c r="GF41" s="381"/>
      <c r="GG41" s="381"/>
      <c r="GH41" s="381"/>
      <c r="GI41" s="381"/>
      <c r="GJ41" s="381"/>
      <c r="GK41" s="381"/>
      <c r="GL41" s="381"/>
      <c r="GM41" s="381"/>
      <c r="GN41" s="381"/>
      <c r="GO41" s="381"/>
      <c r="GP41" s="381"/>
      <c r="GQ41" s="381"/>
      <c r="GR41" s="381"/>
      <c r="GS41" s="381"/>
      <c r="GT41" s="381"/>
      <c r="GU41" s="381"/>
      <c r="GV41" s="381"/>
      <c r="GW41" s="381"/>
      <c r="GX41" s="381"/>
      <c r="GY41" s="381"/>
      <c r="GZ41" s="381"/>
      <c r="HA41" s="381"/>
      <c r="HB41" s="381"/>
      <c r="HC41" s="381"/>
      <c r="HD41" s="381"/>
      <c r="HE41" s="381"/>
      <c r="HF41" s="381"/>
      <c r="HG41" s="381"/>
      <c r="HH41" s="381"/>
      <c r="HI41" s="381"/>
      <c r="HJ41" s="381"/>
      <c r="HK41" s="381"/>
      <c r="HL41" s="381"/>
      <c r="HM41" s="381"/>
      <c r="HN41" s="381"/>
      <c r="HO41" s="381"/>
      <c r="HP41" s="381"/>
      <c r="HQ41" s="381"/>
      <c r="HR41" s="381"/>
      <c r="HS41" s="381"/>
      <c r="HT41" s="381"/>
      <c r="HU41" s="381"/>
      <c r="HV41" s="381"/>
      <c r="HW41" s="381"/>
      <c r="HX41" s="381"/>
      <c r="HY41" s="381"/>
      <c r="HZ41" s="381"/>
      <c r="IA41" s="381"/>
      <c r="IB41" s="381"/>
      <c r="IC41" s="381"/>
      <c r="ID41" s="381"/>
      <c r="IE41" s="381"/>
      <c r="IF41" s="381"/>
      <c r="IG41" s="381"/>
      <c r="IH41" s="381"/>
      <c r="II41" s="381"/>
      <c r="IJ41" s="381"/>
      <c r="IK41" s="381"/>
      <c r="IL41" s="381"/>
      <c r="IM41" s="381"/>
      <c r="IN41" s="381"/>
    </row>
    <row r="42" spans="1:248" ht="20.25" customHeight="1" thickBot="1" x14ac:dyDescent="0.25">
      <c r="A42" s="356"/>
      <c r="B42" s="357"/>
      <c r="C42" s="358"/>
      <c r="D42" s="359"/>
      <c r="E42" s="360"/>
      <c r="F42" s="361"/>
      <c r="G42" s="362"/>
      <c r="H42" s="363"/>
      <c r="I42" s="364"/>
      <c r="J42" s="326"/>
      <c r="K42" s="365" t="s">
        <v>31</v>
      </c>
      <c r="L42" s="366">
        <f>+M42+O42</f>
        <v>12.5</v>
      </c>
      <c r="M42" s="367">
        <v>12.5</v>
      </c>
      <c r="N42" s="367">
        <v>12.2</v>
      </c>
      <c r="O42" s="368">
        <v>0</v>
      </c>
      <c r="P42" s="366">
        <f>+Q42+S42</f>
        <v>12.5</v>
      </c>
      <c r="Q42" s="367">
        <v>12.5</v>
      </c>
      <c r="R42" s="369">
        <v>12.2</v>
      </c>
      <c r="S42" s="370">
        <v>0</v>
      </c>
      <c r="T42" s="366">
        <f>+U42+W42</f>
        <v>25</v>
      </c>
      <c r="U42" s="367">
        <v>25</v>
      </c>
      <c r="V42" s="367">
        <v>24.6</v>
      </c>
      <c r="W42" s="368">
        <v>0</v>
      </c>
      <c r="X42" s="366">
        <f>+Y42+AA42</f>
        <v>0</v>
      </c>
      <c r="Y42" s="367">
        <v>0</v>
      </c>
      <c r="Z42" s="367">
        <v>0</v>
      </c>
      <c r="AA42" s="368">
        <v>0</v>
      </c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81"/>
      <c r="AM42" s="381"/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1"/>
      <c r="BF42" s="381"/>
      <c r="BG42" s="381"/>
      <c r="BH42" s="381"/>
      <c r="BI42" s="381"/>
      <c r="BJ42" s="381"/>
      <c r="BK42" s="381"/>
      <c r="BL42" s="381"/>
      <c r="BM42" s="381"/>
      <c r="BN42" s="381"/>
      <c r="BO42" s="381"/>
      <c r="BP42" s="381"/>
      <c r="BQ42" s="381"/>
      <c r="BR42" s="381"/>
      <c r="BS42" s="381"/>
      <c r="BT42" s="381"/>
      <c r="BU42" s="381"/>
      <c r="BV42" s="381"/>
      <c r="BW42" s="381"/>
      <c r="BX42" s="381"/>
      <c r="BY42" s="381"/>
      <c r="BZ42" s="381"/>
      <c r="CA42" s="381"/>
      <c r="CB42" s="381"/>
      <c r="CC42" s="381"/>
      <c r="CD42" s="381"/>
      <c r="CE42" s="381"/>
      <c r="CF42" s="381"/>
      <c r="CG42" s="381"/>
      <c r="CH42" s="381"/>
      <c r="CI42" s="381"/>
      <c r="CJ42" s="381"/>
      <c r="CK42" s="381"/>
      <c r="CL42" s="381"/>
      <c r="CM42" s="381"/>
      <c r="CN42" s="381"/>
      <c r="CO42" s="381"/>
      <c r="CP42" s="381"/>
      <c r="CQ42" s="381"/>
      <c r="CR42" s="381"/>
      <c r="CS42" s="381"/>
      <c r="CT42" s="381"/>
      <c r="CU42" s="381"/>
      <c r="CV42" s="381"/>
      <c r="CW42" s="381"/>
      <c r="CX42" s="381"/>
      <c r="CY42" s="381"/>
      <c r="CZ42" s="381"/>
      <c r="DA42" s="381"/>
      <c r="DB42" s="381"/>
      <c r="DC42" s="381"/>
      <c r="DD42" s="381"/>
      <c r="DE42" s="381"/>
      <c r="DF42" s="381"/>
      <c r="DG42" s="381"/>
      <c r="DH42" s="381"/>
      <c r="DI42" s="381"/>
      <c r="DJ42" s="381"/>
      <c r="DK42" s="381"/>
      <c r="DL42" s="381"/>
      <c r="DM42" s="381"/>
      <c r="DN42" s="381"/>
      <c r="DO42" s="381"/>
      <c r="DP42" s="381"/>
      <c r="DQ42" s="381"/>
      <c r="DR42" s="381"/>
      <c r="DS42" s="381"/>
      <c r="DT42" s="381"/>
      <c r="DU42" s="381"/>
      <c r="DV42" s="381"/>
      <c r="DW42" s="381"/>
      <c r="DX42" s="381"/>
      <c r="DY42" s="381"/>
      <c r="DZ42" s="381"/>
      <c r="EA42" s="381"/>
      <c r="EB42" s="381"/>
      <c r="EC42" s="381"/>
      <c r="ED42" s="381"/>
      <c r="EE42" s="381"/>
      <c r="EF42" s="381"/>
      <c r="EG42" s="381"/>
      <c r="EH42" s="381"/>
      <c r="EI42" s="381"/>
      <c r="EJ42" s="381"/>
      <c r="EK42" s="381"/>
      <c r="EL42" s="381"/>
      <c r="EM42" s="381"/>
      <c r="EN42" s="381"/>
      <c r="EO42" s="381"/>
      <c r="EP42" s="381"/>
      <c r="EQ42" s="381"/>
      <c r="ER42" s="381"/>
      <c r="ES42" s="381"/>
      <c r="ET42" s="381"/>
      <c r="EU42" s="381"/>
      <c r="EV42" s="381"/>
      <c r="EW42" s="381"/>
      <c r="EX42" s="381"/>
      <c r="EY42" s="381"/>
      <c r="EZ42" s="381"/>
      <c r="FA42" s="381"/>
      <c r="FB42" s="381"/>
      <c r="FC42" s="381"/>
      <c r="FD42" s="381"/>
      <c r="FE42" s="381"/>
      <c r="FF42" s="381"/>
      <c r="FG42" s="381"/>
      <c r="FH42" s="381"/>
      <c r="FI42" s="381"/>
      <c r="FJ42" s="381"/>
      <c r="FK42" s="381"/>
      <c r="FL42" s="381"/>
      <c r="FM42" s="381"/>
      <c r="FN42" s="381"/>
      <c r="FO42" s="381"/>
      <c r="FP42" s="381"/>
      <c r="FQ42" s="381"/>
      <c r="FR42" s="381"/>
      <c r="FS42" s="381"/>
      <c r="FT42" s="381"/>
      <c r="FU42" s="381"/>
      <c r="FV42" s="381"/>
      <c r="FW42" s="381"/>
      <c r="FX42" s="381"/>
      <c r="FY42" s="381"/>
      <c r="FZ42" s="381"/>
      <c r="GA42" s="381"/>
      <c r="GB42" s="381"/>
      <c r="GC42" s="381"/>
      <c r="GD42" s="381"/>
      <c r="GE42" s="381"/>
      <c r="GF42" s="381"/>
      <c r="GG42" s="381"/>
      <c r="GH42" s="381"/>
      <c r="GI42" s="381"/>
      <c r="GJ42" s="381"/>
      <c r="GK42" s="381"/>
      <c r="GL42" s="381"/>
      <c r="GM42" s="381"/>
      <c r="GN42" s="381"/>
      <c r="GO42" s="381"/>
      <c r="GP42" s="381"/>
      <c r="GQ42" s="381"/>
      <c r="GR42" s="381"/>
      <c r="GS42" s="381"/>
      <c r="GT42" s="381"/>
      <c r="GU42" s="381"/>
      <c r="GV42" s="381"/>
      <c r="GW42" s="381"/>
      <c r="GX42" s="381"/>
      <c r="GY42" s="381"/>
      <c r="GZ42" s="381"/>
      <c r="HA42" s="381"/>
      <c r="HB42" s="381"/>
      <c r="HC42" s="381"/>
      <c r="HD42" s="381"/>
      <c r="HE42" s="381"/>
      <c r="HF42" s="381"/>
      <c r="HG42" s="381"/>
      <c r="HH42" s="381"/>
      <c r="HI42" s="381"/>
      <c r="HJ42" s="381"/>
      <c r="HK42" s="381"/>
      <c r="HL42" s="381"/>
      <c r="HM42" s="381"/>
      <c r="HN42" s="381"/>
      <c r="HO42" s="381"/>
      <c r="HP42" s="381"/>
      <c r="HQ42" s="381"/>
      <c r="HR42" s="381"/>
      <c r="HS42" s="381"/>
      <c r="HT42" s="381"/>
      <c r="HU42" s="381"/>
      <c r="HV42" s="381"/>
      <c r="HW42" s="381"/>
      <c r="HX42" s="381"/>
      <c r="HY42" s="381"/>
      <c r="HZ42" s="381"/>
      <c r="IA42" s="381"/>
      <c r="IB42" s="381"/>
      <c r="IC42" s="381"/>
      <c r="ID42" s="381"/>
      <c r="IE42" s="381"/>
      <c r="IF42" s="381"/>
      <c r="IG42" s="381"/>
      <c r="IH42" s="381"/>
      <c r="II42" s="381"/>
      <c r="IJ42" s="381"/>
      <c r="IK42" s="381"/>
      <c r="IL42" s="381"/>
      <c r="IM42" s="381"/>
      <c r="IN42" s="381"/>
    </row>
    <row r="43" spans="1:248" ht="21.75" customHeight="1" thickBot="1" x14ac:dyDescent="0.25">
      <c r="A43" s="267"/>
      <c r="B43" s="268"/>
      <c r="C43" s="269"/>
      <c r="D43" s="371"/>
      <c r="E43" s="295"/>
      <c r="F43" s="372"/>
      <c r="G43" s="373"/>
      <c r="H43" s="374"/>
      <c r="I43" s="375"/>
      <c r="J43" s="337"/>
      <c r="K43" s="376" t="s">
        <v>11</v>
      </c>
      <c r="L43" s="377">
        <f t="shared" ref="L43:O43" si="15">SUM(L41:L42)</f>
        <v>508.5</v>
      </c>
      <c r="M43" s="378">
        <f t="shared" si="15"/>
        <v>508.5</v>
      </c>
      <c r="N43" s="378">
        <f t="shared" si="15"/>
        <v>455.2</v>
      </c>
      <c r="O43" s="379">
        <f t="shared" si="15"/>
        <v>0</v>
      </c>
      <c r="P43" s="377">
        <f t="shared" ref="P43:AA43" si="16">SUM(P41:P42)</f>
        <v>510.8</v>
      </c>
      <c r="Q43" s="378">
        <f t="shared" si="16"/>
        <v>510.8</v>
      </c>
      <c r="R43" s="378">
        <f t="shared" si="16"/>
        <v>457</v>
      </c>
      <c r="S43" s="379">
        <f t="shared" si="16"/>
        <v>0</v>
      </c>
      <c r="T43" s="377">
        <f t="shared" si="16"/>
        <v>653.4</v>
      </c>
      <c r="U43" s="378">
        <f t="shared" si="16"/>
        <v>653.4</v>
      </c>
      <c r="V43" s="378">
        <f t="shared" si="16"/>
        <v>572.6</v>
      </c>
      <c r="W43" s="379">
        <f t="shared" si="16"/>
        <v>0</v>
      </c>
      <c r="X43" s="380">
        <f t="shared" si="16"/>
        <v>693.4</v>
      </c>
      <c r="Y43" s="378">
        <f t="shared" si="16"/>
        <v>693.4</v>
      </c>
      <c r="Z43" s="378">
        <f t="shared" si="16"/>
        <v>613</v>
      </c>
      <c r="AA43" s="379">
        <f t="shared" si="16"/>
        <v>0</v>
      </c>
      <c r="AB43" s="381"/>
      <c r="AC43" s="381"/>
      <c r="AD43" s="381"/>
      <c r="AE43" s="381"/>
      <c r="AF43" s="381"/>
      <c r="AG43" s="381"/>
      <c r="AH43" s="381"/>
      <c r="AI43" s="381"/>
      <c r="AJ43" s="381"/>
      <c r="AK43" s="381"/>
      <c r="AL43" s="381"/>
      <c r="AM43" s="381"/>
      <c r="AN43" s="381"/>
      <c r="AO43" s="381"/>
      <c r="AP43" s="381"/>
      <c r="AQ43" s="381"/>
      <c r="AR43" s="381"/>
      <c r="AS43" s="381"/>
      <c r="AT43" s="381"/>
      <c r="AU43" s="381"/>
      <c r="AV43" s="381"/>
      <c r="AW43" s="381"/>
      <c r="AX43" s="381"/>
      <c r="AY43" s="381"/>
      <c r="AZ43" s="381"/>
      <c r="BA43" s="381"/>
      <c r="BB43" s="381"/>
      <c r="BC43" s="381"/>
      <c r="BD43" s="381"/>
      <c r="BE43" s="381"/>
      <c r="BF43" s="381"/>
      <c r="BG43" s="381"/>
      <c r="BH43" s="381"/>
      <c r="BI43" s="381"/>
      <c r="BJ43" s="381"/>
      <c r="BK43" s="381"/>
      <c r="BL43" s="381"/>
      <c r="BM43" s="381"/>
      <c r="BN43" s="381"/>
      <c r="BO43" s="381"/>
      <c r="BP43" s="381"/>
      <c r="BQ43" s="381"/>
      <c r="BR43" s="381"/>
      <c r="BS43" s="381"/>
      <c r="BT43" s="381"/>
      <c r="BU43" s="381"/>
      <c r="BV43" s="381"/>
      <c r="BW43" s="381"/>
      <c r="BX43" s="381"/>
      <c r="BY43" s="381"/>
      <c r="BZ43" s="381"/>
      <c r="CA43" s="381"/>
      <c r="CB43" s="381"/>
      <c r="CC43" s="381"/>
      <c r="CD43" s="381"/>
      <c r="CE43" s="381"/>
      <c r="CF43" s="381"/>
      <c r="CG43" s="381"/>
      <c r="CH43" s="381"/>
      <c r="CI43" s="381"/>
      <c r="CJ43" s="381"/>
      <c r="CK43" s="381"/>
      <c r="CL43" s="381"/>
      <c r="CM43" s="381"/>
      <c r="CN43" s="381"/>
      <c r="CO43" s="381"/>
      <c r="CP43" s="381"/>
      <c r="CQ43" s="381"/>
      <c r="CR43" s="381"/>
      <c r="CS43" s="381"/>
      <c r="CT43" s="381"/>
      <c r="CU43" s="381"/>
      <c r="CV43" s="381"/>
      <c r="CW43" s="381"/>
      <c r="CX43" s="381"/>
      <c r="CY43" s="381"/>
      <c r="CZ43" s="381"/>
      <c r="DA43" s="381"/>
      <c r="DB43" s="381"/>
      <c r="DC43" s="381"/>
      <c r="DD43" s="381"/>
      <c r="DE43" s="381"/>
      <c r="DF43" s="381"/>
      <c r="DG43" s="381"/>
      <c r="DH43" s="381"/>
      <c r="DI43" s="381"/>
      <c r="DJ43" s="381"/>
      <c r="DK43" s="381"/>
      <c r="DL43" s="381"/>
      <c r="DM43" s="381"/>
      <c r="DN43" s="381"/>
      <c r="DO43" s="381"/>
      <c r="DP43" s="381"/>
      <c r="DQ43" s="381"/>
      <c r="DR43" s="381"/>
      <c r="DS43" s="381"/>
      <c r="DT43" s="381"/>
      <c r="DU43" s="381"/>
      <c r="DV43" s="381"/>
      <c r="DW43" s="381"/>
      <c r="DX43" s="381"/>
      <c r="DY43" s="381"/>
      <c r="DZ43" s="381"/>
      <c r="EA43" s="381"/>
      <c r="EB43" s="381"/>
      <c r="EC43" s="381"/>
      <c r="ED43" s="381"/>
      <c r="EE43" s="381"/>
      <c r="EF43" s="381"/>
      <c r="EG43" s="381"/>
      <c r="EH43" s="381"/>
      <c r="EI43" s="381"/>
      <c r="EJ43" s="381"/>
      <c r="EK43" s="381"/>
      <c r="EL43" s="381"/>
      <c r="EM43" s="381"/>
      <c r="EN43" s="381"/>
      <c r="EO43" s="381"/>
      <c r="EP43" s="381"/>
      <c r="EQ43" s="381"/>
      <c r="ER43" s="381"/>
      <c r="ES43" s="381"/>
      <c r="ET43" s="381"/>
      <c r="EU43" s="381"/>
      <c r="EV43" s="381"/>
      <c r="EW43" s="381"/>
      <c r="EX43" s="381"/>
      <c r="EY43" s="381"/>
      <c r="EZ43" s="381"/>
      <c r="FA43" s="381"/>
      <c r="FB43" s="381"/>
      <c r="FC43" s="381"/>
      <c r="FD43" s="381"/>
      <c r="FE43" s="381"/>
      <c r="FF43" s="381"/>
      <c r="FG43" s="381"/>
      <c r="FH43" s="381"/>
      <c r="FI43" s="381"/>
      <c r="FJ43" s="381"/>
      <c r="FK43" s="381"/>
      <c r="FL43" s="381"/>
      <c r="FM43" s="381"/>
      <c r="FN43" s="381"/>
      <c r="FO43" s="381"/>
      <c r="FP43" s="381"/>
      <c r="FQ43" s="381"/>
      <c r="FR43" s="381"/>
      <c r="FS43" s="381"/>
      <c r="FT43" s="381"/>
      <c r="FU43" s="381"/>
      <c r="FV43" s="381"/>
      <c r="FW43" s="381"/>
      <c r="FX43" s="381"/>
      <c r="FY43" s="381"/>
      <c r="FZ43" s="381"/>
      <c r="GA43" s="381"/>
      <c r="GB43" s="381"/>
      <c r="GC43" s="381"/>
      <c r="GD43" s="381"/>
      <c r="GE43" s="381"/>
      <c r="GF43" s="381"/>
      <c r="GG43" s="381"/>
      <c r="GH43" s="381"/>
      <c r="GI43" s="381"/>
      <c r="GJ43" s="381"/>
      <c r="GK43" s="381"/>
      <c r="GL43" s="381"/>
      <c r="GM43" s="381"/>
      <c r="GN43" s="381"/>
      <c r="GO43" s="381"/>
      <c r="GP43" s="381"/>
      <c r="GQ43" s="381"/>
      <c r="GR43" s="381"/>
      <c r="GS43" s="381"/>
      <c r="GT43" s="381"/>
      <c r="GU43" s="381"/>
      <c r="GV43" s="381"/>
      <c r="GW43" s="381"/>
      <c r="GX43" s="381"/>
      <c r="GY43" s="381"/>
      <c r="GZ43" s="381"/>
      <c r="HA43" s="381"/>
      <c r="HB43" s="381"/>
      <c r="HC43" s="381"/>
      <c r="HD43" s="381"/>
      <c r="HE43" s="381"/>
      <c r="HF43" s="381"/>
      <c r="HG43" s="381"/>
      <c r="HH43" s="381"/>
      <c r="HI43" s="381"/>
      <c r="HJ43" s="381"/>
      <c r="HK43" s="381"/>
      <c r="HL43" s="381"/>
      <c r="HM43" s="381"/>
      <c r="HN43" s="381"/>
      <c r="HO43" s="381"/>
      <c r="HP43" s="381"/>
      <c r="HQ43" s="381"/>
      <c r="HR43" s="381"/>
      <c r="HS43" s="381"/>
      <c r="HT43" s="381"/>
      <c r="HU43" s="381"/>
      <c r="HV43" s="381"/>
      <c r="HW43" s="381"/>
      <c r="HX43" s="381"/>
      <c r="HY43" s="381"/>
      <c r="HZ43" s="381"/>
      <c r="IA43" s="381"/>
      <c r="IB43" s="381"/>
      <c r="IC43" s="381"/>
      <c r="ID43" s="381"/>
      <c r="IE43" s="381"/>
      <c r="IF43" s="381"/>
      <c r="IG43" s="381"/>
      <c r="IH43" s="381"/>
      <c r="II43" s="381"/>
      <c r="IJ43" s="381"/>
      <c r="IK43" s="381"/>
      <c r="IL43" s="381"/>
      <c r="IM43" s="381"/>
      <c r="IN43" s="381"/>
    </row>
    <row r="44" spans="1:248" ht="24.75" customHeight="1" thickBot="1" x14ac:dyDescent="0.25">
      <c r="A44" s="312" t="s">
        <v>15</v>
      </c>
      <c r="B44" s="313" t="s">
        <v>18</v>
      </c>
      <c r="C44" s="314" t="s">
        <v>18</v>
      </c>
      <c r="D44" s="343" t="s">
        <v>38</v>
      </c>
      <c r="E44" s="240" t="s">
        <v>39</v>
      </c>
      <c r="F44" s="385" t="s">
        <v>144</v>
      </c>
      <c r="G44" s="345" t="s">
        <v>122</v>
      </c>
      <c r="H44" s="386" t="s">
        <v>21</v>
      </c>
      <c r="I44" s="382" t="s">
        <v>64</v>
      </c>
      <c r="J44" s="348" t="s">
        <v>145</v>
      </c>
      <c r="K44" s="327" t="s">
        <v>22</v>
      </c>
      <c r="L44" s="387">
        <f>+M44+O44</f>
        <v>1259.4000000000001</v>
      </c>
      <c r="M44" s="331">
        <v>1259.4000000000001</v>
      </c>
      <c r="N44" s="331">
        <v>1062.5999999999999</v>
      </c>
      <c r="O44" s="388">
        <v>0</v>
      </c>
      <c r="P44" s="389">
        <f>+Q44+S44</f>
        <v>1317.9</v>
      </c>
      <c r="Q44" s="329">
        <v>1317.9</v>
      </c>
      <c r="R44" s="329">
        <v>1080</v>
      </c>
      <c r="S44" s="330">
        <v>0</v>
      </c>
      <c r="T44" s="387">
        <f>+U44+W44</f>
        <v>1457.1</v>
      </c>
      <c r="U44" s="331">
        <v>1457.1</v>
      </c>
      <c r="V44" s="331">
        <v>1238.9000000000001</v>
      </c>
      <c r="W44" s="388">
        <v>0</v>
      </c>
      <c r="X44" s="389">
        <f>+Y44+AA44</f>
        <v>1487.5</v>
      </c>
      <c r="Y44" s="329">
        <v>1487.5</v>
      </c>
      <c r="Z44" s="329">
        <v>1210.9000000000001</v>
      </c>
      <c r="AA44" s="330">
        <v>0</v>
      </c>
      <c r="AB44" s="390"/>
      <c r="AC44" s="390"/>
      <c r="AD44" s="390"/>
      <c r="AE44" s="390"/>
      <c r="AF44" s="390"/>
      <c r="AG44" s="390"/>
      <c r="AH44" s="390"/>
      <c r="AI44" s="390"/>
      <c r="AJ44" s="390"/>
      <c r="AK44" s="390"/>
      <c r="AL44" s="390"/>
      <c r="AM44" s="390"/>
      <c r="AN44" s="390"/>
      <c r="AO44" s="390"/>
      <c r="AP44" s="390"/>
      <c r="AQ44" s="390"/>
      <c r="AR44" s="390"/>
      <c r="AS44" s="390"/>
      <c r="AT44" s="390"/>
      <c r="AU44" s="390"/>
      <c r="AV44" s="390"/>
      <c r="AW44" s="390"/>
      <c r="AX44" s="390"/>
      <c r="AY44" s="390"/>
      <c r="AZ44" s="390"/>
      <c r="BA44" s="390"/>
      <c r="BB44" s="390"/>
      <c r="BC44" s="390"/>
      <c r="BD44" s="390"/>
      <c r="BE44" s="390"/>
      <c r="BF44" s="390"/>
      <c r="BG44" s="390"/>
      <c r="BH44" s="390"/>
      <c r="BI44" s="390"/>
      <c r="BJ44" s="390"/>
      <c r="BK44" s="390"/>
      <c r="BL44" s="390"/>
      <c r="BM44" s="390"/>
      <c r="BN44" s="390"/>
      <c r="BO44" s="390"/>
      <c r="BP44" s="390"/>
      <c r="BQ44" s="390"/>
      <c r="BR44" s="390"/>
      <c r="BS44" s="390"/>
      <c r="BT44" s="390"/>
      <c r="BU44" s="390"/>
      <c r="BV44" s="390"/>
      <c r="BW44" s="390"/>
      <c r="BX44" s="390"/>
      <c r="BY44" s="390"/>
      <c r="BZ44" s="390"/>
      <c r="CA44" s="390"/>
      <c r="CB44" s="390"/>
      <c r="CC44" s="390"/>
      <c r="CD44" s="390"/>
      <c r="CE44" s="390"/>
      <c r="CF44" s="390"/>
      <c r="CG44" s="390"/>
      <c r="CH44" s="390"/>
      <c r="CI44" s="390"/>
      <c r="CJ44" s="390"/>
      <c r="CK44" s="390"/>
      <c r="CL44" s="390"/>
      <c r="CM44" s="390"/>
      <c r="CN44" s="390"/>
      <c r="CO44" s="390"/>
      <c r="CP44" s="390"/>
      <c r="CQ44" s="390"/>
      <c r="CR44" s="390"/>
      <c r="CS44" s="390"/>
      <c r="CT44" s="390"/>
      <c r="CU44" s="390"/>
      <c r="CV44" s="390"/>
      <c r="CW44" s="390"/>
      <c r="CX44" s="390"/>
      <c r="CY44" s="390"/>
      <c r="CZ44" s="390"/>
      <c r="DA44" s="390"/>
      <c r="DB44" s="390"/>
      <c r="DC44" s="390"/>
      <c r="DD44" s="390"/>
      <c r="DE44" s="390"/>
      <c r="DF44" s="390"/>
      <c r="DG44" s="390"/>
      <c r="DH44" s="390"/>
      <c r="DI44" s="390"/>
      <c r="DJ44" s="390"/>
      <c r="DK44" s="390"/>
      <c r="DL44" s="390"/>
      <c r="DM44" s="390"/>
      <c r="DN44" s="390"/>
      <c r="DO44" s="390"/>
      <c r="DP44" s="390"/>
      <c r="DQ44" s="390"/>
      <c r="DR44" s="390"/>
      <c r="DS44" s="390"/>
      <c r="DT44" s="390"/>
      <c r="DU44" s="390"/>
      <c r="DV44" s="390"/>
      <c r="DW44" s="390"/>
      <c r="DX44" s="390"/>
      <c r="DY44" s="390"/>
      <c r="DZ44" s="390"/>
      <c r="EA44" s="390"/>
      <c r="EB44" s="390"/>
      <c r="EC44" s="390"/>
      <c r="ED44" s="390"/>
      <c r="EE44" s="390"/>
      <c r="EF44" s="390"/>
      <c r="EG44" s="390"/>
      <c r="EH44" s="390"/>
      <c r="EI44" s="390"/>
      <c r="EJ44" s="390"/>
      <c r="EK44" s="390"/>
      <c r="EL44" s="390"/>
      <c r="EM44" s="390"/>
      <c r="EN44" s="390"/>
      <c r="EO44" s="390"/>
      <c r="EP44" s="390"/>
      <c r="EQ44" s="390"/>
      <c r="ER44" s="390"/>
      <c r="ES44" s="390"/>
      <c r="ET44" s="390"/>
      <c r="EU44" s="390"/>
      <c r="EV44" s="390"/>
      <c r="EW44" s="390"/>
      <c r="EX44" s="390"/>
      <c r="EY44" s="390"/>
      <c r="EZ44" s="390"/>
      <c r="FA44" s="390"/>
      <c r="FB44" s="390"/>
      <c r="FC44" s="390"/>
      <c r="FD44" s="390"/>
      <c r="FE44" s="390"/>
      <c r="FF44" s="390"/>
      <c r="FG44" s="390"/>
      <c r="FH44" s="390"/>
      <c r="FI44" s="390"/>
      <c r="FJ44" s="390"/>
      <c r="FK44" s="390"/>
      <c r="FL44" s="390"/>
      <c r="FM44" s="390"/>
      <c r="FN44" s="390"/>
      <c r="FO44" s="390"/>
      <c r="FP44" s="390"/>
      <c r="FQ44" s="390"/>
      <c r="FR44" s="390"/>
      <c r="FS44" s="390"/>
      <c r="FT44" s="390"/>
      <c r="FU44" s="390"/>
      <c r="FV44" s="390"/>
      <c r="FW44" s="390"/>
      <c r="FX44" s="390"/>
      <c r="FY44" s="390"/>
      <c r="FZ44" s="390"/>
      <c r="GA44" s="390"/>
      <c r="GB44" s="390"/>
      <c r="GC44" s="390"/>
      <c r="GD44" s="390"/>
      <c r="GE44" s="390"/>
      <c r="GF44" s="390"/>
      <c r="GG44" s="390"/>
      <c r="GH44" s="390"/>
      <c r="GI44" s="390"/>
      <c r="GJ44" s="390"/>
      <c r="GK44" s="390"/>
      <c r="GL44" s="390"/>
      <c r="GM44" s="390"/>
      <c r="GN44" s="390"/>
      <c r="GO44" s="390"/>
      <c r="GP44" s="390"/>
      <c r="GQ44" s="390"/>
      <c r="GR44" s="390"/>
      <c r="GS44" s="390"/>
      <c r="GT44" s="390"/>
      <c r="GU44" s="390"/>
      <c r="GV44" s="390"/>
      <c r="GW44" s="390"/>
      <c r="GX44" s="390"/>
      <c r="GY44" s="390"/>
      <c r="GZ44" s="390"/>
      <c r="HA44" s="390"/>
      <c r="HB44" s="390"/>
      <c r="HC44" s="390"/>
      <c r="HD44" s="390"/>
      <c r="HE44" s="390"/>
      <c r="HF44" s="390"/>
      <c r="HG44" s="390"/>
      <c r="HH44" s="390"/>
      <c r="HI44" s="390"/>
      <c r="HJ44" s="390"/>
      <c r="HK44" s="390"/>
      <c r="HL44" s="390"/>
      <c r="HM44" s="390"/>
      <c r="HN44" s="390"/>
      <c r="HO44" s="390"/>
      <c r="HP44" s="390"/>
      <c r="HQ44" s="390"/>
      <c r="HR44" s="390"/>
      <c r="HS44" s="390"/>
      <c r="HT44" s="390"/>
      <c r="HU44" s="390"/>
      <c r="HV44" s="390"/>
      <c r="HW44" s="390"/>
      <c r="HX44" s="390"/>
      <c r="HY44" s="390"/>
      <c r="HZ44" s="390"/>
      <c r="IA44" s="390"/>
      <c r="IB44" s="390"/>
      <c r="IC44" s="390"/>
      <c r="ID44" s="390"/>
      <c r="IE44" s="390"/>
      <c r="IF44" s="390"/>
      <c r="IG44" s="390"/>
      <c r="IH44" s="390"/>
      <c r="II44" s="390"/>
      <c r="IJ44" s="390"/>
      <c r="IK44" s="390"/>
      <c r="IL44" s="390"/>
      <c r="IM44" s="390"/>
    </row>
    <row r="45" spans="1:248" ht="30.75" customHeight="1" thickBot="1" x14ac:dyDescent="0.25">
      <c r="A45" s="317"/>
      <c r="B45" s="318"/>
      <c r="C45" s="319"/>
      <c r="D45" s="371"/>
      <c r="E45" s="295"/>
      <c r="F45" s="372"/>
      <c r="G45" s="373"/>
      <c r="H45" s="374"/>
      <c r="I45" s="375"/>
      <c r="J45" s="337"/>
      <c r="K45" s="391" t="s">
        <v>11</v>
      </c>
      <c r="L45" s="392">
        <f t="shared" ref="L45:O45" si="17">SUM(L44:L44)</f>
        <v>1259.4000000000001</v>
      </c>
      <c r="M45" s="393">
        <f t="shared" si="17"/>
        <v>1259.4000000000001</v>
      </c>
      <c r="N45" s="393">
        <f t="shared" si="17"/>
        <v>1062.5999999999999</v>
      </c>
      <c r="O45" s="379">
        <f t="shared" si="17"/>
        <v>0</v>
      </c>
      <c r="P45" s="392">
        <f t="shared" ref="P45:S45" si="18">+P44</f>
        <v>1317.9</v>
      </c>
      <c r="Q45" s="394">
        <f t="shared" si="18"/>
        <v>1317.9</v>
      </c>
      <c r="R45" s="395">
        <f t="shared" si="18"/>
        <v>1080</v>
      </c>
      <c r="S45" s="379">
        <f t="shared" si="18"/>
        <v>0</v>
      </c>
      <c r="T45" s="392">
        <f t="shared" ref="T45:AA45" si="19">SUM(T44:T44)</f>
        <v>1457.1</v>
      </c>
      <c r="U45" s="393">
        <f t="shared" si="19"/>
        <v>1457.1</v>
      </c>
      <c r="V45" s="393">
        <f t="shared" si="19"/>
        <v>1238.9000000000001</v>
      </c>
      <c r="W45" s="396">
        <f t="shared" si="19"/>
        <v>0</v>
      </c>
      <c r="X45" s="392">
        <f t="shared" si="19"/>
        <v>1487.5</v>
      </c>
      <c r="Y45" s="393">
        <f t="shared" si="19"/>
        <v>1487.5</v>
      </c>
      <c r="Z45" s="393">
        <f t="shared" si="19"/>
        <v>1210.9000000000001</v>
      </c>
      <c r="AA45" s="396">
        <f t="shared" si="19"/>
        <v>0</v>
      </c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178"/>
      <c r="CP45" s="178"/>
      <c r="CQ45" s="178"/>
      <c r="CR45" s="178"/>
      <c r="CS45" s="178"/>
      <c r="CT45" s="178"/>
      <c r="CU45" s="178"/>
      <c r="CV45" s="178"/>
      <c r="CW45" s="178"/>
      <c r="CX45" s="178"/>
      <c r="CY45" s="178"/>
      <c r="CZ45" s="178"/>
      <c r="DA45" s="178"/>
      <c r="DB45" s="178"/>
      <c r="DC45" s="178"/>
      <c r="DD45" s="178"/>
      <c r="DE45" s="178"/>
      <c r="DF45" s="178"/>
      <c r="DG45" s="178"/>
      <c r="DH45" s="178"/>
      <c r="DI45" s="178"/>
      <c r="DJ45" s="178"/>
      <c r="DK45" s="178"/>
      <c r="DL45" s="178"/>
      <c r="DM45" s="178"/>
      <c r="DN45" s="178"/>
      <c r="DO45" s="178"/>
      <c r="DP45" s="178"/>
      <c r="DQ45" s="178"/>
      <c r="DR45" s="178"/>
      <c r="DS45" s="178"/>
      <c r="DT45" s="178"/>
      <c r="DU45" s="178"/>
      <c r="DV45" s="178"/>
      <c r="DW45" s="178"/>
      <c r="DX45" s="178"/>
      <c r="DY45" s="178"/>
      <c r="DZ45" s="178"/>
      <c r="EA45" s="178"/>
      <c r="EB45" s="178"/>
      <c r="EC45" s="178"/>
      <c r="ED45" s="178"/>
      <c r="EE45" s="178"/>
      <c r="EF45" s="178"/>
      <c r="EG45" s="178"/>
      <c r="EH45" s="178"/>
      <c r="EI45" s="178"/>
      <c r="EJ45" s="178"/>
      <c r="EK45" s="178"/>
      <c r="EL45" s="178"/>
      <c r="EM45" s="178"/>
      <c r="EN45" s="178"/>
      <c r="EO45" s="178"/>
      <c r="EP45" s="178"/>
      <c r="EQ45" s="178"/>
      <c r="ER45" s="178"/>
      <c r="ES45" s="178"/>
      <c r="ET45" s="178"/>
      <c r="EU45" s="178"/>
      <c r="EV45" s="178"/>
      <c r="EW45" s="178"/>
      <c r="EX45" s="178"/>
      <c r="EY45" s="178"/>
      <c r="EZ45" s="178"/>
      <c r="FA45" s="178"/>
      <c r="FB45" s="178"/>
      <c r="FC45" s="178"/>
      <c r="FD45" s="178"/>
      <c r="FE45" s="178"/>
      <c r="FF45" s="178"/>
      <c r="FG45" s="178"/>
      <c r="FH45" s="178"/>
      <c r="FI45" s="178"/>
      <c r="FJ45" s="178"/>
      <c r="FK45" s="178"/>
      <c r="FL45" s="178"/>
      <c r="FM45" s="178"/>
      <c r="FN45" s="178"/>
      <c r="FO45" s="178"/>
      <c r="FP45" s="178"/>
      <c r="FQ45" s="178"/>
      <c r="FR45" s="178"/>
      <c r="FS45" s="178"/>
      <c r="FT45" s="178"/>
      <c r="FU45" s="178"/>
      <c r="FV45" s="178"/>
      <c r="FW45" s="178"/>
      <c r="FX45" s="178"/>
      <c r="FY45" s="178"/>
      <c r="FZ45" s="178"/>
      <c r="GA45" s="178"/>
      <c r="GB45" s="178"/>
      <c r="GC45" s="178"/>
      <c r="GD45" s="178"/>
      <c r="GE45" s="178"/>
      <c r="GF45" s="178"/>
      <c r="GG45" s="178"/>
      <c r="GH45" s="178"/>
      <c r="GI45" s="178"/>
      <c r="GJ45" s="178"/>
      <c r="GK45" s="178"/>
      <c r="GL45" s="178"/>
      <c r="GM45" s="178"/>
      <c r="GN45" s="178"/>
      <c r="GO45" s="178"/>
      <c r="GP45" s="178"/>
      <c r="GQ45" s="178"/>
      <c r="GR45" s="178"/>
      <c r="GS45" s="178"/>
      <c r="GT45" s="178"/>
      <c r="GU45" s="178"/>
      <c r="GV45" s="178"/>
      <c r="GW45" s="178"/>
      <c r="GX45" s="178"/>
      <c r="GY45" s="178"/>
      <c r="GZ45" s="178"/>
      <c r="HA45" s="178"/>
      <c r="HB45" s="178"/>
      <c r="HC45" s="178"/>
      <c r="HD45" s="178"/>
      <c r="HE45" s="178"/>
      <c r="HF45" s="178"/>
      <c r="HG45" s="178"/>
      <c r="HH45" s="178"/>
      <c r="HI45" s="178"/>
      <c r="HJ45" s="178"/>
      <c r="HK45" s="178"/>
      <c r="HL45" s="178"/>
      <c r="HM45" s="178"/>
      <c r="HN45" s="178"/>
      <c r="HO45" s="178"/>
      <c r="HP45" s="178"/>
      <c r="HQ45" s="178"/>
      <c r="HR45" s="178"/>
      <c r="HS45" s="178"/>
      <c r="HT45" s="178"/>
      <c r="HU45" s="178"/>
      <c r="HV45" s="178"/>
      <c r="HW45" s="178"/>
      <c r="HX45" s="178"/>
      <c r="HY45" s="178"/>
      <c r="HZ45" s="178"/>
      <c r="IA45" s="178"/>
      <c r="IB45" s="178"/>
      <c r="IC45" s="178"/>
      <c r="ID45" s="178"/>
      <c r="IE45" s="178"/>
      <c r="IF45" s="178"/>
      <c r="IG45" s="178"/>
      <c r="IH45" s="178"/>
      <c r="II45" s="178"/>
      <c r="IJ45" s="178"/>
      <c r="IK45" s="178"/>
      <c r="IL45" s="178"/>
      <c r="IM45" s="178"/>
    </row>
    <row r="46" spans="1:248" ht="24" customHeight="1" thickBot="1" x14ac:dyDescent="0.25">
      <c r="A46" s="312" t="s">
        <v>15</v>
      </c>
      <c r="B46" s="313" t="s">
        <v>18</v>
      </c>
      <c r="C46" s="314" t="s">
        <v>18</v>
      </c>
      <c r="D46" s="343" t="s">
        <v>41</v>
      </c>
      <c r="E46" s="397" t="s">
        <v>42</v>
      </c>
      <c r="F46" s="385" t="s">
        <v>144</v>
      </c>
      <c r="G46" s="345" t="s">
        <v>121</v>
      </c>
      <c r="H46" s="386" t="s">
        <v>40</v>
      </c>
      <c r="I46" s="382" t="s">
        <v>93</v>
      </c>
      <c r="J46" s="348" t="s">
        <v>145</v>
      </c>
      <c r="K46" s="327" t="s">
        <v>22</v>
      </c>
      <c r="L46" s="389">
        <f>+M46+O46</f>
        <v>135.30000000000001</v>
      </c>
      <c r="M46" s="329">
        <v>135.30000000000001</v>
      </c>
      <c r="N46" s="329">
        <v>128.4</v>
      </c>
      <c r="O46" s="330">
        <v>0</v>
      </c>
      <c r="P46" s="389">
        <f>SUM(Q46,S46)</f>
        <v>135.30000000000001</v>
      </c>
      <c r="Q46" s="329">
        <v>135.30000000000001</v>
      </c>
      <c r="R46" s="329">
        <v>128.4</v>
      </c>
      <c r="S46" s="330">
        <v>0</v>
      </c>
      <c r="T46" s="389">
        <f>+U46+W46</f>
        <v>154.69999999999999</v>
      </c>
      <c r="U46" s="329">
        <v>154.69999999999999</v>
      </c>
      <c r="V46" s="329">
        <v>147.6</v>
      </c>
      <c r="W46" s="330">
        <v>0</v>
      </c>
      <c r="X46" s="389">
        <f>+Y46+AA46</f>
        <v>170.7</v>
      </c>
      <c r="Y46" s="329">
        <v>170.7</v>
      </c>
      <c r="Z46" s="329">
        <v>164.7</v>
      </c>
      <c r="AA46" s="330">
        <v>0</v>
      </c>
    </row>
    <row r="47" spans="1:248" ht="30" customHeight="1" thickBot="1" x14ac:dyDescent="0.25">
      <c r="A47" s="317"/>
      <c r="B47" s="318"/>
      <c r="C47" s="319"/>
      <c r="D47" s="371"/>
      <c r="E47" s="398"/>
      <c r="F47" s="372"/>
      <c r="G47" s="373"/>
      <c r="H47" s="374"/>
      <c r="I47" s="375"/>
      <c r="J47" s="337"/>
      <c r="K47" s="391" t="s">
        <v>11</v>
      </c>
      <c r="L47" s="392">
        <f t="shared" ref="L47:O47" si="20">SUM(L46:L46)</f>
        <v>135.30000000000001</v>
      </c>
      <c r="M47" s="393">
        <f t="shared" si="20"/>
        <v>135.30000000000001</v>
      </c>
      <c r="N47" s="393">
        <f t="shared" si="20"/>
        <v>128.4</v>
      </c>
      <c r="O47" s="379">
        <f t="shared" si="20"/>
        <v>0</v>
      </c>
      <c r="P47" s="392">
        <f t="shared" ref="P47:S47" si="21">+P46</f>
        <v>135.30000000000001</v>
      </c>
      <c r="Q47" s="394">
        <f t="shared" si="21"/>
        <v>135.30000000000001</v>
      </c>
      <c r="R47" s="395">
        <f t="shared" si="21"/>
        <v>128.4</v>
      </c>
      <c r="S47" s="379">
        <f t="shared" si="21"/>
        <v>0</v>
      </c>
      <c r="T47" s="392">
        <f t="shared" ref="T47:AA47" si="22">SUM(T46:T46)</f>
        <v>154.69999999999999</v>
      </c>
      <c r="U47" s="393">
        <f t="shared" si="22"/>
        <v>154.69999999999999</v>
      </c>
      <c r="V47" s="393">
        <f t="shared" si="22"/>
        <v>147.6</v>
      </c>
      <c r="W47" s="379">
        <f t="shared" si="22"/>
        <v>0</v>
      </c>
      <c r="X47" s="392">
        <f t="shared" si="22"/>
        <v>170.7</v>
      </c>
      <c r="Y47" s="393">
        <f t="shared" si="22"/>
        <v>170.7</v>
      </c>
      <c r="Z47" s="393">
        <f t="shared" si="22"/>
        <v>164.7</v>
      </c>
      <c r="AA47" s="379">
        <f t="shared" si="22"/>
        <v>0</v>
      </c>
    </row>
    <row r="48" spans="1:248" ht="25.5" customHeight="1" thickBot="1" x14ac:dyDescent="0.25">
      <c r="A48" s="312" t="s">
        <v>15</v>
      </c>
      <c r="B48" s="313" t="s">
        <v>18</v>
      </c>
      <c r="C48" s="314" t="s">
        <v>18</v>
      </c>
      <c r="D48" s="399" t="s">
        <v>118</v>
      </c>
      <c r="E48" s="400" t="s">
        <v>119</v>
      </c>
      <c r="F48" s="401" t="s">
        <v>144</v>
      </c>
      <c r="G48" s="402" t="s">
        <v>123</v>
      </c>
      <c r="H48" s="403" t="s">
        <v>21</v>
      </c>
      <c r="I48" s="404" t="s">
        <v>59</v>
      </c>
      <c r="J48" s="404" t="s">
        <v>145</v>
      </c>
      <c r="K48" s="405" t="s">
        <v>22</v>
      </c>
      <c r="L48" s="406">
        <f>+M48+O48</f>
        <v>25</v>
      </c>
      <c r="M48" s="407">
        <v>25</v>
      </c>
      <c r="N48" s="407">
        <v>0</v>
      </c>
      <c r="O48" s="408">
        <v>0</v>
      </c>
      <c r="P48" s="406">
        <f>+Q48+S48</f>
        <v>25</v>
      </c>
      <c r="Q48" s="407">
        <v>25</v>
      </c>
      <c r="R48" s="407">
        <v>0</v>
      </c>
      <c r="S48" s="408">
        <v>0</v>
      </c>
      <c r="T48" s="406">
        <f>+U48+W48</f>
        <v>25</v>
      </c>
      <c r="U48" s="407">
        <v>25</v>
      </c>
      <c r="V48" s="407">
        <v>0</v>
      </c>
      <c r="W48" s="408">
        <v>0</v>
      </c>
      <c r="X48" s="406">
        <f>+Y48+AA48</f>
        <v>20</v>
      </c>
      <c r="Y48" s="407">
        <v>20</v>
      </c>
      <c r="Z48" s="407">
        <v>0</v>
      </c>
      <c r="AA48" s="408">
        <v>0</v>
      </c>
    </row>
    <row r="49" spans="1:247" ht="27" customHeight="1" thickBot="1" x14ac:dyDescent="0.25">
      <c r="A49" s="317"/>
      <c r="B49" s="318"/>
      <c r="C49" s="319"/>
      <c r="D49" s="409"/>
      <c r="E49" s="410"/>
      <c r="F49" s="411"/>
      <c r="G49" s="412"/>
      <c r="H49" s="413"/>
      <c r="I49" s="414"/>
      <c r="J49" s="414"/>
      <c r="K49" s="298" t="s">
        <v>11</v>
      </c>
      <c r="L49" s="415">
        <f t="shared" ref="L49:O49" si="23">SUM(L48:L48)</f>
        <v>25</v>
      </c>
      <c r="M49" s="416">
        <f t="shared" si="23"/>
        <v>25</v>
      </c>
      <c r="N49" s="416">
        <f t="shared" si="23"/>
        <v>0</v>
      </c>
      <c r="O49" s="417">
        <f t="shared" si="23"/>
        <v>0</v>
      </c>
      <c r="P49" s="415">
        <f t="shared" ref="P49:S49" si="24">+P48</f>
        <v>25</v>
      </c>
      <c r="Q49" s="418">
        <f t="shared" si="24"/>
        <v>25</v>
      </c>
      <c r="R49" s="419">
        <f t="shared" si="24"/>
        <v>0</v>
      </c>
      <c r="S49" s="417">
        <f t="shared" si="24"/>
        <v>0</v>
      </c>
      <c r="T49" s="415">
        <f t="shared" ref="T49:AA49" si="25">SUM(T48:T48)</f>
        <v>25</v>
      </c>
      <c r="U49" s="416">
        <f t="shared" si="25"/>
        <v>25</v>
      </c>
      <c r="V49" s="416">
        <f t="shared" si="25"/>
        <v>0</v>
      </c>
      <c r="W49" s="417">
        <f t="shared" si="25"/>
        <v>0</v>
      </c>
      <c r="X49" s="415">
        <f t="shared" si="25"/>
        <v>20</v>
      </c>
      <c r="Y49" s="416">
        <f t="shared" si="25"/>
        <v>20</v>
      </c>
      <c r="Z49" s="416">
        <f t="shared" si="25"/>
        <v>0</v>
      </c>
      <c r="AA49" s="417">
        <f t="shared" si="25"/>
        <v>0</v>
      </c>
    </row>
    <row r="50" spans="1:247" ht="32.25" customHeight="1" thickBot="1" x14ac:dyDescent="0.25">
      <c r="A50" s="312" t="s">
        <v>15</v>
      </c>
      <c r="B50" s="313" t="s">
        <v>18</v>
      </c>
      <c r="C50" s="314" t="s">
        <v>18</v>
      </c>
      <c r="D50" s="420" t="s">
        <v>60</v>
      </c>
      <c r="E50" s="421" t="s">
        <v>142</v>
      </c>
      <c r="F50" s="344" t="s">
        <v>144</v>
      </c>
      <c r="G50" s="422" t="s">
        <v>123</v>
      </c>
      <c r="H50" s="346" t="s">
        <v>21</v>
      </c>
      <c r="I50" s="348" t="s">
        <v>59</v>
      </c>
      <c r="J50" s="423" t="s">
        <v>146</v>
      </c>
      <c r="K50" s="327" t="s">
        <v>22</v>
      </c>
      <c r="L50" s="389">
        <f>+M50+O50</f>
        <v>232.3</v>
      </c>
      <c r="M50" s="329">
        <v>132.9</v>
      </c>
      <c r="N50" s="329">
        <v>0</v>
      </c>
      <c r="O50" s="330">
        <v>99.4</v>
      </c>
      <c r="P50" s="389">
        <f>+Q50+S50</f>
        <v>253</v>
      </c>
      <c r="Q50" s="329">
        <v>153.6</v>
      </c>
      <c r="R50" s="329">
        <v>0</v>
      </c>
      <c r="S50" s="330">
        <v>99.4</v>
      </c>
      <c r="T50" s="389">
        <f>+U50+W50</f>
        <v>242.3</v>
      </c>
      <c r="U50" s="329">
        <v>194.6</v>
      </c>
      <c r="V50" s="329">
        <v>0</v>
      </c>
      <c r="W50" s="330">
        <v>47.7</v>
      </c>
      <c r="X50" s="389">
        <f>+Y50+AA50</f>
        <v>250</v>
      </c>
      <c r="Y50" s="329">
        <v>202.3</v>
      </c>
      <c r="Z50" s="329">
        <v>0</v>
      </c>
      <c r="AA50" s="330">
        <v>47.7</v>
      </c>
    </row>
    <row r="51" spans="1:247" ht="69" customHeight="1" thickBot="1" x14ac:dyDescent="0.25">
      <c r="A51" s="317"/>
      <c r="B51" s="318"/>
      <c r="C51" s="319"/>
      <c r="D51" s="332"/>
      <c r="E51" s="271"/>
      <c r="F51" s="334"/>
      <c r="G51" s="424"/>
      <c r="H51" s="425"/>
      <c r="I51" s="337"/>
      <c r="J51" s="426"/>
      <c r="K51" s="391" t="s">
        <v>11</v>
      </c>
      <c r="L51" s="392">
        <f t="shared" ref="L51:O51" si="26">SUM(L50:L50)</f>
        <v>232.3</v>
      </c>
      <c r="M51" s="393">
        <f t="shared" si="26"/>
        <v>132.9</v>
      </c>
      <c r="N51" s="393">
        <f t="shared" si="26"/>
        <v>0</v>
      </c>
      <c r="O51" s="379">
        <f t="shared" si="26"/>
        <v>99.4</v>
      </c>
      <c r="P51" s="392">
        <f t="shared" ref="P51:S51" si="27">+P50</f>
        <v>253</v>
      </c>
      <c r="Q51" s="394">
        <f t="shared" si="27"/>
        <v>153.6</v>
      </c>
      <c r="R51" s="395">
        <f t="shared" si="27"/>
        <v>0</v>
      </c>
      <c r="S51" s="379">
        <f t="shared" si="27"/>
        <v>99.4</v>
      </c>
      <c r="T51" s="392">
        <f t="shared" ref="T51:AA51" si="28">SUM(T50:T50)</f>
        <v>242.3</v>
      </c>
      <c r="U51" s="393">
        <f t="shared" si="28"/>
        <v>194.6</v>
      </c>
      <c r="V51" s="393">
        <f t="shared" si="28"/>
        <v>0</v>
      </c>
      <c r="W51" s="379">
        <f t="shared" si="28"/>
        <v>47.7</v>
      </c>
      <c r="X51" s="392">
        <f t="shared" si="28"/>
        <v>250</v>
      </c>
      <c r="Y51" s="393">
        <f t="shared" si="28"/>
        <v>202.3</v>
      </c>
      <c r="Z51" s="393">
        <f t="shared" si="28"/>
        <v>0</v>
      </c>
      <c r="AA51" s="379">
        <f t="shared" si="28"/>
        <v>47.7</v>
      </c>
    </row>
    <row r="52" spans="1:247" ht="25.5" customHeight="1" thickBot="1" x14ac:dyDescent="0.25">
      <c r="A52" s="312" t="s">
        <v>15</v>
      </c>
      <c r="B52" s="313" t="s">
        <v>18</v>
      </c>
      <c r="C52" s="314" t="s">
        <v>18</v>
      </c>
      <c r="D52" s="420" t="s">
        <v>61</v>
      </c>
      <c r="E52" s="421" t="s">
        <v>62</v>
      </c>
      <c r="F52" s="344" t="s">
        <v>144</v>
      </c>
      <c r="G52" s="422" t="s">
        <v>122</v>
      </c>
      <c r="H52" s="346" t="s">
        <v>21</v>
      </c>
      <c r="I52" s="348" t="s">
        <v>59</v>
      </c>
      <c r="J52" s="348" t="s">
        <v>147</v>
      </c>
      <c r="K52" s="327" t="s">
        <v>22</v>
      </c>
      <c r="L52" s="389">
        <f>+M52+O52</f>
        <v>106.89999999999999</v>
      </c>
      <c r="M52" s="329">
        <v>105.8</v>
      </c>
      <c r="N52" s="329">
        <v>0</v>
      </c>
      <c r="O52" s="330">
        <v>1.1000000000000001</v>
      </c>
      <c r="P52" s="389">
        <f>+Q52+S52</f>
        <v>110</v>
      </c>
      <c r="Q52" s="329">
        <v>108.9</v>
      </c>
      <c r="R52" s="329">
        <v>0</v>
      </c>
      <c r="S52" s="330">
        <v>1.1000000000000001</v>
      </c>
      <c r="T52" s="389">
        <f>+U52+W52</f>
        <v>115.9</v>
      </c>
      <c r="U52" s="329">
        <v>115.9</v>
      </c>
      <c r="V52" s="329">
        <v>0</v>
      </c>
      <c r="W52" s="330">
        <v>0</v>
      </c>
      <c r="X52" s="389">
        <f>+Y52+AA52</f>
        <v>115.9</v>
      </c>
      <c r="Y52" s="329">
        <v>115.9</v>
      </c>
      <c r="Z52" s="329">
        <v>0</v>
      </c>
      <c r="AA52" s="330">
        <v>0</v>
      </c>
    </row>
    <row r="53" spans="1:247" ht="30" customHeight="1" thickBot="1" x14ac:dyDescent="0.25">
      <c r="A53" s="317"/>
      <c r="B53" s="318"/>
      <c r="C53" s="319"/>
      <c r="D53" s="321"/>
      <c r="E53" s="255"/>
      <c r="F53" s="323"/>
      <c r="G53" s="427"/>
      <c r="H53" s="425"/>
      <c r="I53" s="337"/>
      <c r="J53" s="337"/>
      <c r="K53" s="391" t="s">
        <v>11</v>
      </c>
      <c r="L53" s="428">
        <f t="shared" ref="L53:O53" si="29">SUM(L52:L52)</f>
        <v>106.89999999999999</v>
      </c>
      <c r="M53" s="429">
        <f t="shared" si="29"/>
        <v>105.8</v>
      </c>
      <c r="N53" s="429">
        <f t="shared" si="29"/>
        <v>0</v>
      </c>
      <c r="O53" s="430">
        <f t="shared" si="29"/>
        <v>1.1000000000000001</v>
      </c>
      <c r="P53" s="428">
        <f t="shared" ref="P53:S53" si="30">+P52</f>
        <v>110</v>
      </c>
      <c r="Q53" s="431">
        <f t="shared" si="30"/>
        <v>108.9</v>
      </c>
      <c r="R53" s="432">
        <f t="shared" si="30"/>
        <v>0</v>
      </c>
      <c r="S53" s="430">
        <f t="shared" si="30"/>
        <v>1.1000000000000001</v>
      </c>
      <c r="T53" s="428">
        <f t="shared" ref="T53:AA53" si="31">SUM(T52:T52)</f>
        <v>115.9</v>
      </c>
      <c r="U53" s="429">
        <f t="shared" si="31"/>
        <v>115.9</v>
      </c>
      <c r="V53" s="429">
        <f t="shared" si="31"/>
        <v>0</v>
      </c>
      <c r="W53" s="430">
        <f t="shared" si="31"/>
        <v>0</v>
      </c>
      <c r="X53" s="428">
        <f t="shared" si="31"/>
        <v>115.9</v>
      </c>
      <c r="Y53" s="429">
        <f t="shared" si="31"/>
        <v>115.9</v>
      </c>
      <c r="Z53" s="429">
        <f t="shared" si="31"/>
        <v>0</v>
      </c>
      <c r="AA53" s="430">
        <f t="shared" si="31"/>
        <v>0</v>
      </c>
    </row>
    <row r="54" spans="1:247" ht="19.5" customHeight="1" thickBot="1" x14ac:dyDescent="0.25">
      <c r="A54" s="433" t="s">
        <v>15</v>
      </c>
      <c r="B54" s="434" t="s">
        <v>18</v>
      </c>
      <c r="C54" s="435" t="s">
        <v>18</v>
      </c>
      <c r="D54" s="436" t="s">
        <v>134</v>
      </c>
      <c r="E54" s="437"/>
      <c r="F54" s="437"/>
      <c r="G54" s="437"/>
      <c r="H54" s="437"/>
      <c r="I54" s="437"/>
      <c r="J54" s="437"/>
      <c r="K54" s="437"/>
      <c r="L54" s="438">
        <f>L47+L45+L43+L40+L37+L34+L31+L29+L27+L25+L23+L51+L53+L49</f>
        <v>7386.8</v>
      </c>
      <c r="M54" s="435">
        <f t="shared" ref="M54:AA54" si="32">M47+M45+M43+M40+M37+M34+M31+M29+M27+M25+M23+M51+M53+M49</f>
        <v>6669.6</v>
      </c>
      <c r="N54" s="435">
        <f t="shared" si="32"/>
        <v>5272.9000000000005</v>
      </c>
      <c r="O54" s="439">
        <f t="shared" si="32"/>
        <v>717.2</v>
      </c>
      <c r="P54" s="438">
        <f t="shared" si="32"/>
        <v>7819.6999999999989</v>
      </c>
      <c r="Q54" s="435">
        <f t="shared" si="32"/>
        <v>7102.4</v>
      </c>
      <c r="R54" s="435">
        <f t="shared" si="32"/>
        <v>5427.4</v>
      </c>
      <c r="S54" s="439">
        <f t="shared" si="32"/>
        <v>717.3</v>
      </c>
      <c r="T54" s="438">
        <f t="shared" si="32"/>
        <v>9525.7999999999993</v>
      </c>
      <c r="U54" s="435">
        <f t="shared" si="32"/>
        <v>8682.1</v>
      </c>
      <c r="V54" s="435">
        <f t="shared" si="32"/>
        <v>7078.1</v>
      </c>
      <c r="W54" s="439">
        <f t="shared" si="32"/>
        <v>843.7</v>
      </c>
      <c r="X54" s="438">
        <f t="shared" si="32"/>
        <v>9367.6</v>
      </c>
      <c r="Y54" s="435">
        <f t="shared" si="32"/>
        <v>9021.1999999999989</v>
      </c>
      <c r="Z54" s="435">
        <f t="shared" si="32"/>
        <v>7207.6</v>
      </c>
      <c r="AA54" s="439">
        <f t="shared" si="32"/>
        <v>346.4</v>
      </c>
    </row>
    <row r="55" spans="1:247" ht="20.25" customHeight="1" thickBot="1" x14ac:dyDescent="0.25">
      <c r="A55" s="433" t="s">
        <v>15</v>
      </c>
      <c r="B55" s="230" t="s">
        <v>18</v>
      </c>
      <c r="C55" s="440" t="s">
        <v>23</v>
      </c>
      <c r="D55" s="441" t="s">
        <v>43</v>
      </c>
      <c r="E55" s="442"/>
      <c r="F55" s="442"/>
      <c r="G55" s="442"/>
      <c r="H55" s="442"/>
      <c r="I55" s="442"/>
      <c r="J55" s="442"/>
      <c r="K55" s="442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4"/>
    </row>
    <row r="56" spans="1:247" ht="27.75" customHeight="1" thickBot="1" x14ac:dyDescent="0.25">
      <c r="A56" s="312" t="s">
        <v>15</v>
      </c>
      <c r="B56" s="313" t="s">
        <v>18</v>
      </c>
      <c r="C56" s="314" t="s">
        <v>23</v>
      </c>
      <c r="D56" s="420" t="s">
        <v>18</v>
      </c>
      <c r="E56" s="445" t="s">
        <v>44</v>
      </c>
      <c r="F56" s="344" t="s">
        <v>144</v>
      </c>
      <c r="G56" s="422" t="s">
        <v>88</v>
      </c>
      <c r="H56" s="346" t="s">
        <v>21</v>
      </c>
      <c r="I56" s="348" t="s">
        <v>98</v>
      </c>
      <c r="J56" s="348" t="s">
        <v>145</v>
      </c>
      <c r="K56" s="327" t="s">
        <v>31</v>
      </c>
      <c r="L56" s="446">
        <f>+M56+O56</f>
        <v>33.799999999999997</v>
      </c>
      <c r="M56" s="329">
        <v>33.799999999999997</v>
      </c>
      <c r="N56" s="329">
        <v>33.299999999999997</v>
      </c>
      <c r="O56" s="330">
        <v>0</v>
      </c>
      <c r="P56" s="446">
        <f>+Q56+S56</f>
        <v>33.799999999999997</v>
      </c>
      <c r="Q56" s="329">
        <v>33.799999999999997</v>
      </c>
      <c r="R56" s="329">
        <v>33.299999999999997</v>
      </c>
      <c r="S56" s="330">
        <v>0</v>
      </c>
      <c r="T56" s="447">
        <f>+U56+W56</f>
        <v>32.9</v>
      </c>
      <c r="U56" s="448">
        <v>32.9</v>
      </c>
      <c r="V56" s="448">
        <v>32.4</v>
      </c>
      <c r="W56" s="449">
        <v>0</v>
      </c>
      <c r="X56" s="447">
        <f>+Y56+AA56</f>
        <v>32.700000000000003</v>
      </c>
      <c r="Y56" s="448">
        <v>32.700000000000003</v>
      </c>
      <c r="Z56" s="448">
        <v>32.200000000000003</v>
      </c>
      <c r="AA56" s="449">
        <v>0</v>
      </c>
    </row>
    <row r="57" spans="1:247" ht="28.5" customHeight="1" thickBot="1" x14ac:dyDescent="0.25">
      <c r="A57" s="317"/>
      <c r="B57" s="318"/>
      <c r="C57" s="319"/>
      <c r="D57" s="332"/>
      <c r="E57" s="450"/>
      <c r="F57" s="334"/>
      <c r="G57" s="424"/>
      <c r="H57" s="425"/>
      <c r="I57" s="337"/>
      <c r="J57" s="337"/>
      <c r="K57" s="298" t="s">
        <v>11</v>
      </c>
      <c r="L57" s="451">
        <f>SUM(L56)</f>
        <v>33.799999999999997</v>
      </c>
      <c r="M57" s="301">
        <f>+M56</f>
        <v>33.799999999999997</v>
      </c>
      <c r="N57" s="301">
        <f>+N56</f>
        <v>33.299999999999997</v>
      </c>
      <c r="O57" s="300">
        <f>O56</f>
        <v>0</v>
      </c>
      <c r="P57" s="451">
        <f>+P56</f>
        <v>33.799999999999997</v>
      </c>
      <c r="Q57" s="301">
        <f>+Q56</f>
        <v>33.799999999999997</v>
      </c>
      <c r="R57" s="301">
        <f>+R56</f>
        <v>33.299999999999997</v>
      </c>
      <c r="S57" s="301">
        <f>S56</f>
        <v>0</v>
      </c>
      <c r="T57" s="275">
        <f>+T56</f>
        <v>32.9</v>
      </c>
      <c r="U57" s="299">
        <f t="shared" ref="U57:AA57" si="33">+U56</f>
        <v>32.9</v>
      </c>
      <c r="V57" s="299">
        <f t="shared" si="33"/>
        <v>32.4</v>
      </c>
      <c r="W57" s="277">
        <f t="shared" si="33"/>
        <v>0</v>
      </c>
      <c r="X57" s="275">
        <f t="shared" si="33"/>
        <v>32.700000000000003</v>
      </c>
      <c r="Y57" s="299">
        <f t="shared" si="33"/>
        <v>32.700000000000003</v>
      </c>
      <c r="Z57" s="299">
        <f t="shared" si="33"/>
        <v>32.200000000000003</v>
      </c>
      <c r="AA57" s="277">
        <f t="shared" si="33"/>
        <v>0</v>
      </c>
    </row>
    <row r="58" spans="1:247" ht="24.75" customHeight="1" thickBot="1" x14ac:dyDescent="0.25">
      <c r="A58" s="236" t="s">
        <v>15</v>
      </c>
      <c r="B58" s="237" t="s">
        <v>18</v>
      </c>
      <c r="C58" s="238" t="s">
        <v>23</v>
      </c>
      <c r="D58" s="343" t="s">
        <v>23</v>
      </c>
      <c r="E58" s="452" t="s">
        <v>45</v>
      </c>
      <c r="F58" s="385" t="s">
        <v>144</v>
      </c>
      <c r="G58" s="345" t="s">
        <v>50</v>
      </c>
      <c r="H58" s="386" t="s">
        <v>21</v>
      </c>
      <c r="I58" s="382" t="s">
        <v>52</v>
      </c>
      <c r="J58" s="348" t="s">
        <v>145</v>
      </c>
      <c r="K58" s="327" t="s">
        <v>31</v>
      </c>
      <c r="L58" s="446">
        <f>+M58+O58</f>
        <v>0.8</v>
      </c>
      <c r="M58" s="329">
        <v>0.8</v>
      </c>
      <c r="N58" s="329">
        <v>0.8</v>
      </c>
      <c r="O58" s="330">
        <v>0</v>
      </c>
      <c r="P58" s="446">
        <f>+Q58+S58</f>
        <v>0.8</v>
      </c>
      <c r="Q58" s="329">
        <v>0.8</v>
      </c>
      <c r="R58" s="329">
        <v>0.8</v>
      </c>
      <c r="S58" s="330">
        <v>0</v>
      </c>
      <c r="T58" s="262">
        <f>+U58+W58</f>
        <v>0.8</v>
      </c>
      <c r="U58" s="453">
        <v>0.8</v>
      </c>
      <c r="V58" s="453">
        <v>0.8</v>
      </c>
      <c r="W58" s="454">
        <v>0</v>
      </c>
      <c r="X58" s="262">
        <f>+Y58+AA58</f>
        <v>0.8</v>
      </c>
      <c r="Y58" s="453">
        <v>0.8</v>
      </c>
      <c r="Z58" s="453">
        <v>0.8</v>
      </c>
      <c r="AA58" s="454">
        <v>0</v>
      </c>
    </row>
    <row r="59" spans="1:247" ht="29.25" customHeight="1" thickBot="1" x14ac:dyDescent="0.25">
      <c r="A59" s="267"/>
      <c r="B59" s="268"/>
      <c r="C59" s="269"/>
      <c r="D59" s="371"/>
      <c r="E59" s="455"/>
      <c r="F59" s="372"/>
      <c r="G59" s="373"/>
      <c r="H59" s="374"/>
      <c r="I59" s="375"/>
      <c r="J59" s="337"/>
      <c r="K59" s="391" t="s">
        <v>11</v>
      </c>
      <c r="L59" s="392">
        <f t="shared" ref="L59:O59" si="34">L58</f>
        <v>0.8</v>
      </c>
      <c r="M59" s="394">
        <f t="shared" si="34"/>
        <v>0.8</v>
      </c>
      <c r="N59" s="393">
        <f t="shared" si="34"/>
        <v>0.8</v>
      </c>
      <c r="O59" s="379">
        <f t="shared" si="34"/>
        <v>0</v>
      </c>
      <c r="P59" s="392">
        <f t="shared" ref="P59:AA59" si="35">P58</f>
        <v>0.8</v>
      </c>
      <c r="Q59" s="394">
        <f t="shared" si="35"/>
        <v>0.8</v>
      </c>
      <c r="R59" s="393">
        <f t="shared" si="35"/>
        <v>0.8</v>
      </c>
      <c r="S59" s="378">
        <f t="shared" si="35"/>
        <v>0</v>
      </c>
      <c r="T59" s="377">
        <f t="shared" si="35"/>
        <v>0.8</v>
      </c>
      <c r="U59" s="393">
        <f t="shared" si="35"/>
        <v>0.8</v>
      </c>
      <c r="V59" s="393">
        <f t="shared" si="35"/>
        <v>0.8</v>
      </c>
      <c r="W59" s="396">
        <f t="shared" si="35"/>
        <v>0</v>
      </c>
      <c r="X59" s="377">
        <f t="shared" si="35"/>
        <v>0.8</v>
      </c>
      <c r="Y59" s="393">
        <f t="shared" si="35"/>
        <v>0.8</v>
      </c>
      <c r="Z59" s="393">
        <f t="shared" si="35"/>
        <v>0.8</v>
      </c>
      <c r="AA59" s="396">
        <f t="shared" si="35"/>
        <v>0</v>
      </c>
    </row>
    <row r="60" spans="1:247" ht="42.75" customHeight="1" thickBot="1" x14ac:dyDescent="0.25">
      <c r="A60" s="236" t="s">
        <v>15</v>
      </c>
      <c r="B60" s="237" t="s">
        <v>18</v>
      </c>
      <c r="C60" s="238" t="s">
        <v>23</v>
      </c>
      <c r="D60" s="343" t="s">
        <v>25</v>
      </c>
      <c r="E60" s="452" t="s">
        <v>46</v>
      </c>
      <c r="F60" s="385" t="s">
        <v>144</v>
      </c>
      <c r="G60" s="345" t="s">
        <v>88</v>
      </c>
      <c r="H60" s="386" t="s">
        <v>21</v>
      </c>
      <c r="I60" s="382" t="s">
        <v>61</v>
      </c>
      <c r="J60" s="348" t="s">
        <v>145</v>
      </c>
      <c r="K60" s="327" t="s">
        <v>31</v>
      </c>
      <c r="L60" s="446">
        <f>+M60+O60</f>
        <v>0</v>
      </c>
      <c r="M60" s="329">
        <v>0</v>
      </c>
      <c r="N60" s="329">
        <v>0</v>
      </c>
      <c r="O60" s="330">
        <v>0</v>
      </c>
      <c r="P60" s="446">
        <f>+Q60+S60</f>
        <v>0</v>
      </c>
      <c r="Q60" s="329">
        <v>0</v>
      </c>
      <c r="R60" s="329">
        <v>0</v>
      </c>
      <c r="S60" s="330">
        <v>0</v>
      </c>
      <c r="T60" s="288">
        <f>+U60+W60</f>
        <v>0</v>
      </c>
      <c r="U60" s="456">
        <v>0</v>
      </c>
      <c r="V60" s="456">
        <v>0</v>
      </c>
      <c r="W60" s="457">
        <v>0</v>
      </c>
      <c r="X60" s="288">
        <f>+Y60+AA60</f>
        <v>0</v>
      </c>
      <c r="Y60" s="456">
        <v>0</v>
      </c>
      <c r="Z60" s="456">
        <v>0</v>
      </c>
      <c r="AA60" s="457">
        <v>0</v>
      </c>
    </row>
    <row r="61" spans="1:247" ht="45.75" customHeight="1" thickBot="1" x14ac:dyDescent="0.25">
      <c r="A61" s="267"/>
      <c r="B61" s="268"/>
      <c r="C61" s="269"/>
      <c r="D61" s="371"/>
      <c r="E61" s="455"/>
      <c r="F61" s="372"/>
      <c r="G61" s="373"/>
      <c r="H61" s="374"/>
      <c r="I61" s="375"/>
      <c r="J61" s="337"/>
      <c r="K61" s="391" t="s">
        <v>11</v>
      </c>
      <c r="L61" s="392">
        <f t="shared" ref="L61:O61" si="36">L60</f>
        <v>0</v>
      </c>
      <c r="M61" s="394">
        <f t="shared" si="36"/>
        <v>0</v>
      </c>
      <c r="N61" s="394">
        <f t="shared" si="36"/>
        <v>0</v>
      </c>
      <c r="O61" s="379">
        <f t="shared" si="36"/>
        <v>0</v>
      </c>
      <c r="P61" s="392">
        <f t="shared" ref="P61:W61" si="37">P60</f>
        <v>0</v>
      </c>
      <c r="Q61" s="394">
        <f t="shared" si="37"/>
        <v>0</v>
      </c>
      <c r="R61" s="394">
        <f t="shared" si="37"/>
        <v>0</v>
      </c>
      <c r="S61" s="458">
        <f t="shared" si="37"/>
        <v>0</v>
      </c>
      <c r="T61" s="392">
        <f t="shared" si="37"/>
        <v>0</v>
      </c>
      <c r="U61" s="394">
        <f t="shared" si="37"/>
        <v>0</v>
      </c>
      <c r="V61" s="394">
        <f t="shared" si="37"/>
        <v>0</v>
      </c>
      <c r="W61" s="379">
        <f t="shared" si="37"/>
        <v>0</v>
      </c>
      <c r="X61" s="392">
        <v>0</v>
      </c>
      <c r="Y61" s="393">
        <v>0</v>
      </c>
      <c r="Z61" s="393">
        <v>0</v>
      </c>
      <c r="AA61" s="379">
        <v>0</v>
      </c>
    </row>
    <row r="62" spans="1:247" ht="25.5" customHeight="1" thickBot="1" x14ac:dyDescent="0.25">
      <c r="A62" s="236" t="s">
        <v>15</v>
      </c>
      <c r="B62" s="237" t="s">
        <v>18</v>
      </c>
      <c r="C62" s="238" t="s">
        <v>23</v>
      </c>
      <c r="D62" s="343" t="s">
        <v>27</v>
      </c>
      <c r="E62" s="452" t="s">
        <v>47</v>
      </c>
      <c r="F62" s="385" t="s">
        <v>144</v>
      </c>
      <c r="G62" s="345" t="s">
        <v>88</v>
      </c>
      <c r="H62" s="386" t="s">
        <v>21</v>
      </c>
      <c r="I62" s="382" t="s">
        <v>98</v>
      </c>
      <c r="J62" s="348" t="s">
        <v>145</v>
      </c>
      <c r="K62" s="327" t="s">
        <v>31</v>
      </c>
      <c r="L62" s="446">
        <f>+M62+O62</f>
        <v>8</v>
      </c>
      <c r="M62" s="329">
        <v>8</v>
      </c>
      <c r="N62" s="329">
        <v>7.9</v>
      </c>
      <c r="O62" s="330">
        <v>0</v>
      </c>
      <c r="P62" s="446">
        <f>+Q62+S62</f>
        <v>8</v>
      </c>
      <c r="Q62" s="459">
        <v>8</v>
      </c>
      <c r="R62" s="329">
        <v>7.9</v>
      </c>
      <c r="S62" s="330">
        <v>0</v>
      </c>
      <c r="T62" s="447">
        <f>+U62+W62</f>
        <v>8</v>
      </c>
      <c r="U62" s="448">
        <v>8</v>
      </c>
      <c r="V62" s="448">
        <v>7.9</v>
      </c>
      <c r="W62" s="449">
        <v>0</v>
      </c>
      <c r="X62" s="447">
        <f>+Y62+AA62</f>
        <v>9.1</v>
      </c>
      <c r="Y62" s="448">
        <v>9.1</v>
      </c>
      <c r="Z62" s="448">
        <v>9</v>
      </c>
      <c r="AA62" s="449">
        <v>0</v>
      </c>
    </row>
    <row r="63" spans="1:247" ht="30.75" customHeight="1" thickBot="1" x14ac:dyDescent="0.25">
      <c r="A63" s="267"/>
      <c r="B63" s="268"/>
      <c r="C63" s="269"/>
      <c r="D63" s="371"/>
      <c r="E63" s="455"/>
      <c r="F63" s="372"/>
      <c r="G63" s="373"/>
      <c r="H63" s="374"/>
      <c r="I63" s="375"/>
      <c r="J63" s="337"/>
      <c r="K63" s="391" t="s">
        <v>11</v>
      </c>
      <c r="L63" s="392">
        <f>+L62</f>
        <v>8</v>
      </c>
      <c r="M63" s="394">
        <f>+M62</f>
        <v>8</v>
      </c>
      <c r="N63" s="394">
        <f>+N62</f>
        <v>7.9</v>
      </c>
      <c r="O63" s="458">
        <f>O62</f>
        <v>0</v>
      </c>
      <c r="P63" s="392">
        <f>+P62</f>
        <v>8</v>
      </c>
      <c r="Q63" s="394">
        <f>+Q62</f>
        <v>8</v>
      </c>
      <c r="R63" s="394">
        <f>+R62</f>
        <v>7.9</v>
      </c>
      <c r="S63" s="378">
        <f>S62</f>
        <v>0</v>
      </c>
      <c r="T63" s="377">
        <f>+T62</f>
        <v>8</v>
      </c>
      <c r="U63" s="393">
        <f t="shared" ref="U63:AA63" si="38">+U62</f>
        <v>8</v>
      </c>
      <c r="V63" s="393">
        <f t="shared" si="38"/>
        <v>7.9</v>
      </c>
      <c r="W63" s="396">
        <f t="shared" si="38"/>
        <v>0</v>
      </c>
      <c r="X63" s="377">
        <f t="shared" si="38"/>
        <v>9.1</v>
      </c>
      <c r="Y63" s="393">
        <f t="shared" si="38"/>
        <v>9.1</v>
      </c>
      <c r="Z63" s="393">
        <f t="shared" si="38"/>
        <v>9</v>
      </c>
      <c r="AA63" s="396">
        <f t="shared" si="38"/>
        <v>0</v>
      </c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</row>
    <row r="64" spans="1:247" ht="19.5" customHeight="1" x14ac:dyDescent="0.2">
      <c r="A64" s="236" t="s">
        <v>15</v>
      </c>
      <c r="B64" s="237" t="s">
        <v>18</v>
      </c>
      <c r="C64" s="238" t="s">
        <v>23</v>
      </c>
      <c r="D64" s="343" t="s">
        <v>29</v>
      </c>
      <c r="E64" s="452" t="s">
        <v>48</v>
      </c>
      <c r="F64" s="385" t="s">
        <v>144</v>
      </c>
      <c r="G64" s="345" t="s">
        <v>124</v>
      </c>
      <c r="H64" s="386" t="s">
        <v>21</v>
      </c>
      <c r="I64" s="382" t="s">
        <v>52</v>
      </c>
      <c r="J64" s="348" t="s">
        <v>145</v>
      </c>
      <c r="K64" s="383" t="s">
        <v>31</v>
      </c>
      <c r="L64" s="460">
        <f>+M64+O64</f>
        <v>352.5</v>
      </c>
      <c r="M64" s="351">
        <v>352.5</v>
      </c>
      <c r="N64" s="351">
        <v>341.3</v>
      </c>
      <c r="O64" s="352">
        <v>0</v>
      </c>
      <c r="P64" s="350">
        <f>+Q64+S64</f>
        <v>352.2</v>
      </c>
      <c r="Q64" s="351">
        <v>352.2</v>
      </c>
      <c r="R64" s="351">
        <v>341.3</v>
      </c>
      <c r="S64" s="352">
        <v>0</v>
      </c>
      <c r="T64" s="461">
        <f>+U64+W64</f>
        <v>360.2</v>
      </c>
      <c r="U64" s="462">
        <v>360.2</v>
      </c>
      <c r="V64" s="462">
        <v>349.3</v>
      </c>
      <c r="W64" s="463">
        <v>0</v>
      </c>
      <c r="X64" s="464">
        <f>+Y64+AA64</f>
        <v>388.5</v>
      </c>
      <c r="Y64" s="462">
        <v>388.5</v>
      </c>
      <c r="Z64" s="462">
        <v>380</v>
      </c>
      <c r="AA64" s="463">
        <v>0</v>
      </c>
    </row>
    <row r="65" spans="1:27" ht="19.5" customHeight="1" thickBot="1" x14ac:dyDescent="0.25">
      <c r="A65" s="356"/>
      <c r="B65" s="357"/>
      <c r="C65" s="358"/>
      <c r="D65" s="359"/>
      <c r="E65" s="465"/>
      <c r="F65" s="466"/>
      <c r="G65" s="362"/>
      <c r="H65" s="467"/>
      <c r="I65" s="364"/>
      <c r="J65" s="326"/>
      <c r="K65" s="365" t="s">
        <v>22</v>
      </c>
      <c r="L65" s="366">
        <v>0</v>
      </c>
      <c r="M65" s="367">
        <v>0</v>
      </c>
      <c r="N65" s="367">
        <v>0</v>
      </c>
      <c r="O65" s="368">
        <v>0</v>
      </c>
      <c r="P65" s="468">
        <v>0</v>
      </c>
      <c r="Q65" s="367">
        <v>0</v>
      </c>
      <c r="R65" s="369">
        <v>0</v>
      </c>
      <c r="S65" s="368">
        <v>0</v>
      </c>
      <c r="T65" s="469">
        <v>0</v>
      </c>
      <c r="U65" s="470">
        <v>0</v>
      </c>
      <c r="V65" s="470">
        <v>0</v>
      </c>
      <c r="W65" s="471">
        <v>0</v>
      </c>
      <c r="X65" s="469">
        <v>0</v>
      </c>
      <c r="Y65" s="470">
        <v>0</v>
      </c>
      <c r="Z65" s="470">
        <v>0</v>
      </c>
      <c r="AA65" s="471">
        <v>0</v>
      </c>
    </row>
    <row r="66" spans="1:27" ht="20.25" customHeight="1" thickBot="1" x14ac:dyDescent="0.25">
      <c r="A66" s="267"/>
      <c r="B66" s="268"/>
      <c r="C66" s="269"/>
      <c r="D66" s="371"/>
      <c r="E66" s="455"/>
      <c r="F66" s="372"/>
      <c r="G66" s="373"/>
      <c r="H66" s="374"/>
      <c r="I66" s="375"/>
      <c r="J66" s="337"/>
      <c r="K66" s="391" t="s">
        <v>11</v>
      </c>
      <c r="L66" s="392">
        <f t="shared" ref="L66:O66" si="39">L64+L65</f>
        <v>352.5</v>
      </c>
      <c r="M66" s="394">
        <f t="shared" si="39"/>
        <v>352.5</v>
      </c>
      <c r="N66" s="394">
        <f t="shared" si="39"/>
        <v>341.3</v>
      </c>
      <c r="O66" s="458">
        <f t="shared" si="39"/>
        <v>0</v>
      </c>
      <c r="P66" s="392">
        <f t="shared" ref="P66:AA66" si="40">P64+P65</f>
        <v>352.2</v>
      </c>
      <c r="Q66" s="394">
        <f t="shared" si="40"/>
        <v>352.2</v>
      </c>
      <c r="R66" s="394">
        <f t="shared" si="40"/>
        <v>341.3</v>
      </c>
      <c r="S66" s="378">
        <f t="shared" si="40"/>
        <v>0</v>
      </c>
      <c r="T66" s="377">
        <f t="shared" si="40"/>
        <v>360.2</v>
      </c>
      <c r="U66" s="393">
        <f t="shared" si="40"/>
        <v>360.2</v>
      </c>
      <c r="V66" s="393">
        <f t="shared" si="40"/>
        <v>349.3</v>
      </c>
      <c r="W66" s="396">
        <f t="shared" si="40"/>
        <v>0</v>
      </c>
      <c r="X66" s="377">
        <f t="shared" si="40"/>
        <v>388.5</v>
      </c>
      <c r="Y66" s="393">
        <f t="shared" si="40"/>
        <v>388.5</v>
      </c>
      <c r="Z66" s="393">
        <f t="shared" si="40"/>
        <v>380</v>
      </c>
      <c r="AA66" s="396">
        <f t="shared" si="40"/>
        <v>0</v>
      </c>
    </row>
    <row r="67" spans="1:27" ht="22.5" customHeight="1" thickBot="1" x14ac:dyDescent="0.25">
      <c r="A67" s="236" t="s">
        <v>15</v>
      </c>
      <c r="B67" s="237" t="s">
        <v>18</v>
      </c>
      <c r="C67" s="238" t="s">
        <v>23</v>
      </c>
      <c r="D67" s="343" t="s">
        <v>15</v>
      </c>
      <c r="E67" s="452" t="s">
        <v>49</v>
      </c>
      <c r="F67" s="385" t="s">
        <v>144</v>
      </c>
      <c r="G67" s="345" t="s">
        <v>50</v>
      </c>
      <c r="H67" s="386" t="s">
        <v>21</v>
      </c>
      <c r="I67" s="382" t="s">
        <v>59</v>
      </c>
      <c r="J67" s="348" t="s">
        <v>145</v>
      </c>
      <c r="K67" s="327" t="s">
        <v>31</v>
      </c>
      <c r="L67" s="446">
        <f>+M67+O67</f>
        <v>21.2</v>
      </c>
      <c r="M67" s="329">
        <v>21.2</v>
      </c>
      <c r="N67" s="329">
        <v>17.600000000000001</v>
      </c>
      <c r="O67" s="330">
        <v>0</v>
      </c>
      <c r="P67" s="446">
        <f>+Q67+S67</f>
        <v>21.2</v>
      </c>
      <c r="Q67" s="329">
        <v>21.2</v>
      </c>
      <c r="R67" s="329">
        <v>17.600000000000001</v>
      </c>
      <c r="S67" s="330">
        <v>0</v>
      </c>
      <c r="T67" s="262">
        <f>+U67+W67</f>
        <v>21.2</v>
      </c>
      <c r="U67" s="453">
        <v>21.2</v>
      </c>
      <c r="V67" s="453">
        <v>17.600000000000001</v>
      </c>
      <c r="W67" s="454">
        <v>0</v>
      </c>
      <c r="X67" s="262">
        <f>+Y67+AA67</f>
        <v>24.5</v>
      </c>
      <c r="Y67" s="453">
        <v>24.5</v>
      </c>
      <c r="Z67" s="453">
        <v>20</v>
      </c>
      <c r="AA67" s="454">
        <v>0</v>
      </c>
    </row>
    <row r="68" spans="1:27" ht="31.5" customHeight="1" thickBot="1" x14ac:dyDescent="0.25">
      <c r="A68" s="267"/>
      <c r="B68" s="268"/>
      <c r="C68" s="269"/>
      <c r="D68" s="371"/>
      <c r="E68" s="455"/>
      <c r="F68" s="372"/>
      <c r="G68" s="373"/>
      <c r="H68" s="374"/>
      <c r="I68" s="375"/>
      <c r="J68" s="337"/>
      <c r="K68" s="391" t="s">
        <v>11</v>
      </c>
      <c r="L68" s="392">
        <f t="shared" ref="L68:O68" si="41">L67</f>
        <v>21.2</v>
      </c>
      <c r="M68" s="394">
        <f t="shared" si="41"/>
        <v>21.2</v>
      </c>
      <c r="N68" s="394">
        <f t="shared" si="41"/>
        <v>17.600000000000001</v>
      </c>
      <c r="O68" s="379">
        <f t="shared" si="41"/>
        <v>0</v>
      </c>
      <c r="P68" s="392">
        <f t="shared" ref="P68:AA68" si="42">P67</f>
        <v>21.2</v>
      </c>
      <c r="Q68" s="394">
        <f t="shared" si="42"/>
        <v>21.2</v>
      </c>
      <c r="R68" s="394">
        <f t="shared" si="42"/>
        <v>17.600000000000001</v>
      </c>
      <c r="S68" s="378">
        <f t="shared" si="42"/>
        <v>0</v>
      </c>
      <c r="T68" s="377">
        <f t="shared" si="42"/>
        <v>21.2</v>
      </c>
      <c r="U68" s="393">
        <f t="shared" si="42"/>
        <v>21.2</v>
      </c>
      <c r="V68" s="393">
        <f t="shared" si="42"/>
        <v>17.600000000000001</v>
      </c>
      <c r="W68" s="396">
        <f t="shared" si="42"/>
        <v>0</v>
      </c>
      <c r="X68" s="377">
        <f t="shared" si="42"/>
        <v>24.5</v>
      </c>
      <c r="Y68" s="393">
        <f t="shared" si="42"/>
        <v>24.5</v>
      </c>
      <c r="Z68" s="393">
        <f t="shared" si="42"/>
        <v>20</v>
      </c>
      <c r="AA68" s="396">
        <f t="shared" si="42"/>
        <v>0</v>
      </c>
    </row>
    <row r="69" spans="1:27" ht="27" customHeight="1" thickBot="1" x14ac:dyDescent="0.25">
      <c r="A69" s="236" t="s">
        <v>15</v>
      </c>
      <c r="B69" s="237" t="s">
        <v>18</v>
      </c>
      <c r="C69" s="238" t="s">
        <v>23</v>
      </c>
      <c r="D69" s="343" t="s">
        <v>32</v>
      </c>
      <c r="E69" s="452" t="s">
        <v>51</v>
      </c>
      <c r="F69" s="385" t="s">
        <v>144</v>
      </c>
      <c r="G69" s="345" t="s">
        <v>88</v>
      </c>
      <c r="H69" s="386" t="s">
        <v>21</v>
      </c>
      <c r="I69" s="382" t="s">
        <v>97</v>
      </c>
      <c r="J69" s="348" t="s">
        <v>145</v>
      </c>
      <c r="K69" s="327" t="s">
        <v>31</v>
      </c>
      <c r="L69" s="316">
        <f>+M69+O69</f>
        <v>24.6</v>
      </c>
      <c r="M69" s="329">
        <v>24.6</v>
      </c>
      <c r="N69" s="329">
        <v>23.8</v>
      </c>
      <c r="O69" s="330">
        <v>0</v>
      </c>
      <c r="P69" s="446">
        <f>+Q69+S69</f>
        <v>24.6</v>
      </c>
      <c r="Q69" s="459">
        <v>24.6</v>
      </c>
      <c r="R69" s="329">
        <v>23.8</v>
      </c>
      <c r="S69" s="472">
        <v>0</v>
      </c>
      <c r="T69" s="473">
        <f>+U69+W69</f>
        <v>21.1</v>
      </c>
      <c r="U69" s="453">
        <v>21.1</v>
      </c>
      <c r="V69" s="453">
        <v>20.3</v>
      </c>
      <c r="W69" s="454">
        <v>0</v>
      </c>
      <c r="X69" s="473">
        <f>+Y69+AA69</f>
        <v>25.9</v>
      </c>
      <c r="Y69" s="453">
        <v>25.9</v>
      </c>
      <c r="Z69" s="453">
        <v>24.6</v>
      </c>
      <c r="AA69" s="454">
        <v>0</v>
      </c>
    </row>
    <row r="70" spans="1:27" ht="28.5" customHeight="1" thickBot="1" x14ac:dyDescent="0.25">
      <c r="A70" s="267"/>
      <c r="B70" s="268"/>
      <c r="C70" s="269"/>
      <c r="D70" s="371"/>
      <c r="E70" s="455"/>
      <c r="F70" s="372"/>
      <c r="G70" s="373"/>
      <c r="H70" s="374"/>
      <c r="I70" s="375"/>
      <c r="J70" s="337"/>
      <c r="K70" s="391" t="s">
        <v>11</v>
      </c>
      <c r="L70" s="392">
        <f t="shared" ref="L70:O70" si="43">L69</f>
        <v>24.6</v>
      </c>
      <c r="M70" s="394">
        <f t="shared" si="43"/>
        <v>24.6</v>
      </c>
      <c r="N70" s="393">
        <f t="shared" si="43"/>
        <v>23.8</v>
      </c>
      <c r="O70" s="379">
        <f t="shared" si="43"/>
        <v>0</v>
      </c>
      <c r="P70" s="392">
        <f t="shared" ref="P70:AA70" si="44">P69</f>
        <v>24.6</v>
      </c>
      <c r="Q70" s="394">
        <f t="shared" si="44"/>
        <v>24.6</v>
      </c>
      <c r="R70" s="393">
        <f t="shared" si="44"/>
        <v>23.8</v>
      </c>
      <c r="S70" s="378">
        <f t="shared" si="44"/>
        <v>0</v>
      </c>
      <c r="T70" s="377">
        <f t="shared" si="44"/>
        <v>21.1</v>
      </c>
      <c r="U70" s="393">
        <f t="shared" si="44"/>
        <v>21.1</v>
      </c>
      <c r="V70" s="393">
        <f t="shared" si="44"/>
        <v>20.3</v>
      </c>
      <c r="W70" s="396">
        <f t="shared" si="44"/>
        <v>0</v>
      </c>
      <c r="X70" s="377">
        <f t="shared" si="44"/>
        <v>25.9</v>
      </c>
      <c r="Y70" s="393">
        <f t="shared" si="44"/>
        <v>25.9</v>
      </c>
      <c r="Z70" s="393">
        <f t="shared" si="44"/>
        <v>24.6</v>
      </c>
      <c r="AA70" s="396">
        <f t="shared" si="44"/>
        <v>0</v>
      </c>
    </row>
    <row r="71" spans="1:27" ht="24" customHeight="1" thickBot="1" x14ac:dyDescent="0.25">
      <c r="A71" s="236" t="s">
        <v>15</v>
      </c>
      <c r="B71" s="237" t="s">
        <v>18</v>
      </c>
      <c r="C71" s="238" t="s">
        <v>23</v>
      </c>
      <c r="D71" s="343" t="s">
        <v>34</v>
      </c>
      <c r="E71" s="452" t="s">
        <v>53</v>
      </c>
      <c r="F71" s="385" t="s">
        <v>144</v>
      </c>
      <c r="G71" s="345" t="s">
        <v>125</v>
      </c>
      <c r="H71" s="386" t="s">
        <v>21</v>
      </c>
      <c r="I71" s="382" t="s">
        <v>56</v>
      </c>
      <c r="J71" s="348" t="s">
        <v>145</v>
      </c>
      <c r="K71" s="327" t="s">
        <v>31</v>
      </c>
      <c r="L71" s="446">
        <f>+M71+O71</f>
        <v>30.2</v>
      </c>
      <c r="M71" s="329">
        <v>30.2</v>
      </c>
      <c r="N71" s="329">
        <v>28.3</v>
      </c>
      <c r="O71" s="330">
        <v>0</v>
      </c>
      <c r="P71" s="446">
        <f>+Q71+S71</f>
        <v>30.2</v>
      </c>
      <c r="Q71" s="329">
        <v>30.2</v>
      </c>
      <c r="R71" s="329">
        <v>28.3</v>
      </c>
      <c r="S71" s="330">
        <v>0</v>
      </c>
      <c r="T71" s="262">
        <f>+U71+W71</f>
        <v>32.5</v>
      </c>
      <c r="U71" s="453">
        <v>32.5</v>
      </c>
      <c r="V71" s="453">
        <v>28.6</v>
      </c>
      <c r="W71" s="454">
        <v>0</v>
      </c>
      <c r="X71" s="262">
        <f>+Y71+AA71</f>
        <v>33.5</v>
      </c>
      <c r="Y71" s="453">
        <v>33.5</v>
      </c>
      <c r="Z71" s="453">
        <v>30</v>
      </c>
      <c r="AA71" s="454">
        <v>0</v>
      </c>
    </row>
    <row r="72" spans="1:27" ht="30" customHeight="1" thickBot="1" x14ac:dyDescent="0.25">
      <c r="A72" s="267"/>
      <c r="B72" s="268"/>
      <c r="C72" s="269"/>
      <c r="D72" s="371"/>
      <c r="E72" s="455"/>
      <c r="F72" s="372"/>
      <c r="G72" s="373"/>
      <c r="H72" s="374"/>
      <c r="I72" s="375"/>
      <c r="J72" s="337"/>
      <c r="K72" s="391" t="s">
        <v>11</v>
      </c>
      <c r="L72" s="392">
        <f t="shared" ref="L72:O72" si="45">L71</f>
        <v>30.2</v>
      </c>
      <c r="M72" s="394">
        <f t="shared" si="45"/>
        <v>30.2</v>
      </c>
      <c r="N72" s="394">
        <f t="shared" si="45"/>
        <v>28.3</v>
      </c>
      <c r="O72" s="379">
        <f t="shared" si="45"/>
        <v>0</v>
      </c>
      <c r="P72" s="392">
        <f t="shared" ref="P72:AA72" si="46">P71</f>
        <v>30.2</v>
      </c>
      <c r="Q72" s="394">
        <f t="shared" si="46"/>
        <v>30.2</v>
      </c>
      <c r="R72" s="394">
        <f t="shared" si="46"/>
        <v>28.3</v>
      </c>
      <c r="S72" s="378">
        <f t="shared" si="46"/>
        <v>0</v>
      </c>
      <c r="T72" s="377">
        <f t="shared" si="46"/>
        <v>32.5</v>
      </c>
      <c r="U72" s="393">
        <f t="shared" si="46"/>
        <v>32.5</v>
      </c>
      <c r="V72" s="393">
        <f t="shared" si="46"/>
        <v>28.6</v>
      </c>
      <c r="W72" s="396">
        <f t="shared" si="46"/>
        <v>0</v>
      </c>
      <c r="X72" s="377">
        <f t="shared" si="46"/>
        <v>33.5</v>
      </c>
      <c r="Y72" s="393">
        <f t="shared" si="46"/>
        <v>33.5</v>
      </c>
      <c r="Z72" s="393">
        <f t="shared" si="46"/>
        <v>30</v>
      </c>
      <c r="AA72" s="396">
        <f t="shared" si="46"/>
        <v>0</v>
      </c>
    </row>
    <row r="73" spans="1:27" ht="25.5" customHeight="1" thickBot="1" x14ac:dyDescent="0.25">
      <c r="A73" s="236" t="s">
        <v>15</v>
      </c>
      <c r="B73" s="237" t="s">
        <v>18</v>
      </c>
      <c r="C73" s="238" t="s">
        <v>23</v>
      </c>
      <c r="D73" s="343" t="s">
        <v>38</v>
      </c>
      <c r="E73" s="452" t="s">
        <v>54</v>
      </c>
      <c r="F73" s="385" t="s">
        <v>144</v>
      </c>
      <c r="G73" s="345" t="s">
        <v>88</v>
      </c>
      <c r="H73" s="386" t="s">
        <v>21</v>
      </c>
      <c r="I73" s="382" t="s">
        <v>98</v>
      </c>
      <c r="J73" s="348" t="s">
        <v>145</v>
      </c>
      <c r="K73" s="327" t="s">
        <v>31</v>
      </c>
      <c r="L73" s="446">
        <f>+M73+O73</f>
        <v>8.6999999999999993</v>
      </c>
      <c r="M73" s="329">
        <v>8.6999999999999993</v>
      </c>
      <c r="N73" s="329">
        <v>8.6</v>
      </c>
      <c r="O73" s="330">
        <v>0</v>
      </c>
      <c r="P73" s="446">
        <f>+Q73+S73</f>
        <v>8.6999999999999993</v>
      </c>
      <c r="Q73" s="329">
        <v>8.6999999999999993</v>
      </c>
      <c r="R73" s="329">
        <v>8.6</v>
      </c>
      <c r="S73" s="330">
        <v>0</v>
      </c>
      <c r="T73" s="262">
        <f>+U73+W73</f>
        <v>11.2</v>
      </c>
      <c r="U73" s="453">
        <v>11.2</v>
      </c>
      <c r="V73" s="453">
        <v>11</v>
      </c>
      <c r="W73" s="454">
        <v>0</v>
      </c>
      <c r="X73" s="262">
        <f>+Y73+AA73</f>
        <v>11.1</v>
      </c>
      <c r="Y73" s="453">
        <v>11.1</v>
      </c>
      <c r="Z73" s="453">
        <v>10.9</v>
      </c>
      <c r="AA73" s="454">
        <v>0</v>
      </c>
    </row>
    <row r="74" spans="1:27" ht="29.25" customHeight="1" thickBot="1" x14ac:dyDescent="0.25">
      <c r="A74" s="267"/>
      <c r="B74" s="268"/>
      <c r="C74" s="269"/>
      <c r="D74" s="371"/>
      <c r="E74" s="455"/>
      <c r="F74" s="372"/>
      <c r="G74" s="373"/>
      <c r="H74" s="374"/>
      <c r="I74" s="375"/>
      <c r="J74" s="337"/>
      <c r="K74" s="391" t="s">
        <v>11</v>
      </c>
      <c r="L74" s="392">
        <f t="shared" ref="L74:O74" si="47">L73</f>
        <v>8.6999999999999993</v>
      </c>
      <c r="M74" s="394">
        <f t="shared" si="47"/>
        <v>8.6999999999999993</v>
      </c>
      <c r="N74" s="394">
        <f t="shared" si="47"/>
        <v>8.6</v>
      </c>
      <c r="O74" s="379">
        <f t="shared" si="47"/>
        <v>0</v>
      </c>
      <c r="P74" s="392">
        <f t="shared" ref="P74:AA74" si="48">P73</f>
        <v>8.6999999999999993</v>
      </c>
      <c r="Q74" s="394">
        <f t="shared" si="48"/>
        <v>8.6999999999999993</v>
      </c>
      <c r="R74" s="394">
        <f t="shared" si="48"/>
        <v>8.6</v>
      </c>
      <c r="S74" s="395">
        <f t="shared" si="48"/>
        <v>0</v>
      </c>
      <c r="T74" s="377">
        <f t="shared" si="48"/>
        <v>11.2</v>
      </c>
      <c r="U74" s="393">
        <f t="shared" si="48"/>
        <v>11.2</v>
      </c>
      <c r="V74" s="393">
        <f t="shared" si="48"/>
        <v>11</v>
      </c>
      <c r="W74" s="396">
        <f t="shared" si="48"/>
        <v>0</v>
      </c>
      <c r="X74" s="377">
        <f t="shared" si="48"/>
        <v>11.1</v>
      </c>
      <c r="Y74" s="393">
        <f t="shared" si="48"/>
        <v>11.1</v>
      </c>
      <c r="Z74" s="393">
        <f t="shared" si="48"/>
        <v>10.9</v>
      </c>
      <c r="AA74" s="396">
        <f t="shared" si="48"/>
        <v>0</v>
      </c>
    </row>
    <row r="75" spans="1:27" ht="26.25" customHeight="1" thickBot="1" x14ac:dyDescent="0.25">
      <c r="A75" s="236" t="s">
        <v>15</v>
      </c>
      <c r="B75" s="237" t="s">
        <v>18</v>
      </c>
      <c r="C75" s="238" t="s">
        <v>23</v>
      </c>
      <c r="D75" s="343" t="s">
        <v>41</v>
      </c>
      <c r="E75" s="452" t="s">
        <v>55</v>
      </c>
      <c r="F75" s="385" t="s">
        <v>144</v>
      </c>
      <c r="G75" s="345" t="s">
        <v>88</v>
      </c>
      <c r="H75" s="386" t="s">
        <v>21</v>
      </c>
      <c r="I75" s="382" t="s">
        <v>52</v>
      </c>
      <c r="J75" s="348" t="s">
        <v>145</v>
      </c>
      <c r="K75" s="327" t="s">
        <v>31</v>
      </c>
      <c r="L75" s="446">
        <f>+M75+O75</f>
        <v>4.4000000000000004</v>
      </c>
      <c r="M75" s="329">
        <v>4.4000000000000004</v>
      </c>
      <c r="N75" s="329">
        <v>4.3</v>
      </c>
      <c r="O75" s="330">
        <v>0</v>
      </c>
      <c r="P75" s="316">
        <f>+Q75+S75</f>
        <v>4.4000000000000004</v>
      </c>
      <c r="Q75" s="329">
        <v>4.4000000000000004</v>
      </c>
      <c r="R75" s="329">
        <v>4.3</v>
      </c>
      <c r="S75" s="330">
        <v>0</v>
      </c>
      <c r="T75" s="262">
        <f>+U75+W75</f>
        <v>4.3</v>
      </c>
      <c r="U75" s="453">
        <v>4.3</v>
      </c>
      <c r="V75" s="453">
        <v>4.2</v>
      </c>
      <c r="W75" s="454">
        <v>0</v>
      </c>
      <c r="X75" s="262">
        <f>+Y75+AA75</f>
        <v>6.1</v>
      </c>
      <c r="Y75" s="453">
        <v>6.1</v>
      </c>
      <c r="Z75" s="453">
        <v>6</v>
      </c>
      <c r="AA75" s="454">
        <v>0</v>
      </c>
    </row>
    <row r="76" spans="1:27" ht="29.25" customHeight="1" thickBot="1" x14ac:dyDescent="0.25">
      <c r="A76" s="267"/>
      <c r="B76" s="268"/>
      <c r="C76" s="269"/>
      <c r="D76" s="371"/>
      <c r="E76" s="455"/>
      <c r="F76" s="372"/>
      <c r="G76" s="373"/>
      <c r="H76" s="374"/>
      <c r="I76" s="375"/>
      <c r="J76" s="337"/>
      <c r="K76" s="391" t="s">
        <v>11</v>
      </c>
      <c r="L76" s="392">
        <f t="shared" ref="L76:O76" si="49">L75</f>
        <v>4.4000000000000004</v>
      </c>
      <c r="M76" s="394">
        <f t="shared" si="49"/>
        <v>4.4000000000000004</v>
      </c>
      <c r="N76" s="394">
        <f t="shared" si="49"/>
        <v>4.3</v>
      </c>
      <c r="O76" s="379">
        <f t="shared" si="49"/>
        <v>0</v>
      </c>
      <c r="P76" s="392">
        <f t="shared" ref="P76:AA76" si="50">P75</f>
        <v>4.4000000000000004</v>
      </c>
      <c r="Q76" s="394">
        <f t="shared" si="50"/>
        <v>4.4000000000000004</v>
      </c>
      <c r="R76" s="394">
        <f t="shared" si="50"/>
        <v>4.3</v>
      </c>
      <c r="S76" s="378">
        <f t="shared" si="50"/>
        <v>0</v>
      </c>
      <c r="T76" s="377">
        <f t="shared" si="50"/>
        <v>4.3</v>
      </c>
      <c r="U76" s="393">
        <f t="shared" si="50"/>
        <v>4.3</v>
      </c>
      <c r="V76" s="393">
        <f t="shared" si="50"/>
        <v>4.2</v>
      </c>
      <c r="W76" s="396">
        <f t="shared" si="50"/>
        <v>0</v>
      </c>
      <c r="X76" s="377">
        <f t="shared" si="50"/>
        <v>6.1</v>
      </c>
      <c r="Y76" s="393">
        <f t="shared" si="50"/>
        <v>6.1</v>
      </c>
      <c r="Z76" s="393">
        <f t="shared" si="50"/>
        <v>6</v>
      </c>
      <c r="AA76" s="396">
        <f t="shared" si="50"/>
        <v>0</v>
      </c>
    </row>
    <row r="77" spans="1:27" ht="18" customHeight="1" x14ac:dyDescent="0.2">
      <c r="A77" s="312" t="s">
        <v>15</v>
      </c>
      <c r="B77" s="313" t="s">
        <v>18</v>
      </c>
      <c r="C77" s="314" t="s">
        <v>23</v>
      </c>
      <c r="D77" s="420" t="s">
        <v>57</v>
      </c>
      <c r="E77" s="452" t="s">
        <v>58</v>
      </c>
      <c r="F77" s="344" t="s">
        <v>144</v>
      </c>
      <c r="G77" s="474" t="s">
        <v>126</v>
      </c>
      <c r="H77" s="386" t="s">
        <v>21</v>
      </c>
      <c r="I77" s="348" t="s">
        <v>61</v>
      </c>
      <c r="J77" s="348" t="s">
        <v>145</v>
      </c>
      <c r="K77" s="383" t="s">
        <v>101</v>
      </c>
      <c r="L77" s="460">
        <f>+M77+O77</f>
        <v>80</v>
      </c>
      <c r="M77" s="351">
        <v>80</v>
      </c>
      <c r="N77" s="351">
        <v>0</v>
      </c>
      <c r="O77" s="352">
        <v>0</v>
      </c>
      <c r="P77" s="475">
        <f>+Q77+S77</f>
        <v>80</v>
      </c>
      <c r="Q77" s="476">
        <v>80</v>
      </c>
      <c r="R77" s="476">
        <v>0</v>
      </c>
      <c r="S77" s="477">
        <v>0</v>
      </c>
      <c r="T77" s="461">
        <f>+U77+W77</f>
        <v>60</v>
      </c>
      <c r="U77" s="462">
        <v>60</v>
      </c>
      <c r="V77" s="462">
        <v>0</v>
      </c>
      <c r="W77" s="463">
        <v>0</v>
      </c>
      <c r="X77" s="464">
        <f>+Y77+AA77</f>
        <v>70</v>
      </c>
      <c r="Y77" s="462">
        <v>70</v>
      </c>
      <c r="Z77" s="462">
        <v>0</v>
      </c>
      <c r="AA77" s="463">
        <v>0</v>
      </c>
    </row>
    <row r="78" spans="1:27" ht="20.25" customHeight="1" thickBot="1" x14ac:dyDescent="0.25">
      <c r="A78" s="251"/>
      <c r="B78" s="320"/>
      <c r="C78" s="253"/>
      <c r="D78" s="321"/>
      <c r="E78" s="465"/>
      <c r="F78" s="323"/>
      <c r="G78" s="478"/>
      <c r="H78" s="467"/>
      <c r="I78" s="326"/>
      <c r="J78" s="326"/>
      <c r="K78" s="479" t="s">
        <v>31</v>
      </c>
      <c r="L78" s="480">
        <f>M78+O78</f>
        <v>0</v>
      </c>
      <c r="M78" s="456">
        <v>0</v>
      </c>
      <c r="N78" s="456">
        <v>0</v>
      </c>
      <c r="O78" s="457">
        <v>0</v>
      </c>
      <c r="P78" s="481">
        <f>Q78+S78</f>
        <v>0</v>
      </c>
      <c r="Q78" s="482">
        <v>0</v>
      </c>
      <c r="R78" s="482">
        <v>0</v>
      </c>
      <c r="S78" s="483">
        <v>0</v>
      </c>
      <c r="T78" s="480">
        <f>U78+W78</f>
        <v>0</v>
      </c>
      <c r="U78" s="456">
        <v>0</v>
      </c>
      <c r="V78" s="456">
        <v>0</v>
      </c>
      <c r="W78" s="457">
        <v>0</v>
      </c>
      <c r="X78" s="288">
        <f>Y78+AA78</f>
        <v>0</v>
      </c>
      <c r="Y78" s="456">
        <v>0</v>
      </c>
      <c r="Z78" s="456">
        <v>0</v>
      </c>
      <c r="AA78" s="457">
        <v>0</v>
      </c>
    </row>
    <row r="79" spans="1:27" ht="21.75" customHeight="1" thickBot="1" x14ac:dyDescent="0.25">
      <c r="A79" s="317"/>
      <c r="B79" s="318"/>
      <c r="C79" s="319"/>
      <c r="D79" s="332"/>
      <c r="E79" s="455"/>
      <c r="F79" s="334"/>
      <c r="G79" s="484"/>
      <c r="H79" s="374"/>
      <c r="I79" s="337"/>
      <c r="J79" s="337"/>
      <c r="K79" s="298" t="s">
        <v>11</v>
      </c>
      <c r="L79" s="485">
        <f>SUM(L77:L78)</f>
        <v>80</v>
      </c>
      <c r="M79" s="486">
        <f t="shared" ref="M79:AA79" si="51">SUM(M77:M78)</f>
        <v>80</v>
      </c>
      <c r="N79" s="486">
        <f t="shared" si="51"/>
        <v>0</v>
      </c>
      <c r="O79" s="487">
        <f t="shared" si="51"/>
        <v>0</v>
      </c>
      <c r="P79" s="485">
        <f t="shared" si="51"/>
        <v>80</v>
      </c>
      <c r="Q79" s="486">
        <f t="shared" si="51"/>
        <v>80</v>
      </c>
      <c r="R79" s="486">
        <f t="shared" si="51"/>
        <v>0</v>
      </c>
      <c r="S79" s="487">
        <f t="shared" si="51"/>
        <v>0</v>
      </c>
      <c r="T79" s="485">
        <f t="shared" si="51"/>
        <v>60</v>
      </c>
      <c r="U79" s="486">
        <f t="shared" si="51"/>
        <v>60</v>
      </c>
      <c r="V79" s="486">
        <f t="shared" si="51"/>
        <v>0</v>
      </c>
      <c r="W79" s="487">
        <f t="shared" si="51"/>
        <v>0</v>
      </c>
      <c r="X79" s="485">
        <f t="shared" si="51"/>
        <v>70</v>
      </c>
      <c r="Y79" s="486">
        <f t="shared" si="51"/>
        <v>70</v>
      </c>
      <c r="Z79" s="486">
        <f t="shared" si="51"/>
        <v>0</v>
      </c>
      <c r="AA79" s="487">
        <f t="shared" si="51"/>
        <v>0</v>
      </c>
    </row>
    <row r="80" spans="1:27" ht="23.25" customHeight="1" thickBot="1" x14ac:dyDescent="0.25">
      <c r="A80" s="312" t="s">
        <v>15</v>
      </c>
      <c r="B80" s="313" t="s">
        <v>18</v>
      </c>
      <c r="C80" s="314" t="s">
        <v>23</v>
      </c>
      <c r="D80" s="343" t="s">
        <v>89</v>
      </c>
      <c r="E80" s="397" t="s">
        <v>90</v>
      </c>
      <c r="F80" s="385" t="s">
        <v>144</v>
      </c>
      <c r="G80" s="345" t="s">
        <v>139</v>
      </c>
      <c r="H80" s="386" t="s">
        <v>21</v>
      </c>
      <c r="I80" s="382" t="s">
        <v>41</v>
      </c>
      <c r="J80" s="348" t="s">
        <v>145</v>
      </c>
      <c r="K80" s="405" t="s">
        <v>31</v>
      </c>
      <c r="L80" s="406">
        <f>+M80+O80</f>
        <v>31</v>
      </c>
      <c r="M80" s="407">
        <v>31</v>
      </c>
      <c r="N80" s="407">
        <v>30.6</v>
      </c>
      <c r="O80" s="408">
        <v>0</v>
      </c>
      <c r="P80" s="406">
        <f>+Q80+S80</f>
        <v>31</v>
      </c>
      <c r="Q80" s="407">
        <v>31</v>
      </c>
      <c r="R80" s="407">
        <v>30.6</v>
      </c>
      <c r="S80" s="408">
        <v>0</v>
      </c>
      <c r="T80" s="389">
        <f>+U80+W80</f>
        <v>33.4</v>
      </c>
      <c r="U80" s="407">
        <v>33.4</v>
      </c>
      <c r="V80" s="329">
        <v>32.9</v>
      </c>
      <c r="W80" s="330">
        <v>0</v>
      </c>
      <c r="X80" s="389">
        <f>+Y80+AA80</f>
        <v>32.5</v>
      </c>
      <c r="Y80" s="329">
        <v>32.5</v>
      </c>
      <c r="Z80" s="329">
        <v>32</v>
      </c>
      <c r="AA80" s="330">
        <v>0</v>
      </c>
    </row>
    <row r="81" spans="1:27" ht="31.5" customHeight="1" thickBot="1" x14ac:dyDescent="0.25">
      <c r="A81" s="317"/>
      <c r="B81" s="318"/>
      <c r="C81" s="319"/>
      <c r="D81" s="371"/>
      <c r="E81" s="398"/>
      <c r="F81" s="372"/>
      <c r="G81" s="373"/>
      <c r="H81" s="374"/>
      <c r="I81" s="375"/>
      <c r="J81" s="337"/>
      <c r="K81" s="391" t="s">
        <v>11</v>
      </c>
      <c r="L81" s="392">
        <f t="shared" ref="L81:O81" si="52">SUM(L80:L80)</f>
        <v>31</v>
      </c>
      <c r="M81" s="393">
        <f t="shared" si="52"/>
        <v>31</v>
      </c>
      <c r="N81" s="393">
        <f t="shared" si="52"/>
        <v>30.6</v>
      </c>
      <c r="O81" s="379">
        <f t="shared" si="52"/>
        <v>0</v>
      </c>
      <c r="P81" s="392">
        <f t="shared" ref="P81:S81" si="53">+P80</f>
        <v>31</v>
      </c>
      <c r="Q81" s="394">
        <f t="shared" si="53"/>
        <v>31</v>
      </c>
      <c r="R81" s="395">
        <f t="shared" si="53"/>
        <v>30.6</v>
      </c>
      <c r="S81" s="379">
        <f t="shared" si="53"/>
        <v>0</v>
      </c>
      <c r="T81" s="392">
        <f t="shared" ref="T81:AA81" si="54">SUM(T80:T80)</f>
        <v>33.4</v>
      </c>
      <c r="U81" s="393">
        <f t="shared" si="54"/>
        <v>33.4</v>
      </c>
      <c r="V81" s="393">
        <f t="shared" si="54"/>
        <v>32.9</v>
      </c>
      <c r="W81" s="379">
        <f t="shared" si="54"/>
        <v>0</v>
      </c>
      <c r="X81" s="392">
        <f t="shared" si="54"/>
        <v>32.5</v>
      </c>
      <c r="Y81" s="393">
        <f t="shared" si="54"/>
        <v>32.5</v>
      </c>
      <c r="Z81" s="393">
        <f t="shared" si="54"/>
        <v>32</v>
      </c>
      <c r="AA81" s="379">
        <f t="shared" si="54"/>
        <v>0</v>
      </c>
    </row>
    <row r="82" spans="1:27" ht="31.5" customHeight="1" thickBot="1" x14ac:dyDescent="0.25">
      <c r="A82" s="312" t="s">
        <v>15</v>
      </c>
      <c r="B82" s="313" t="s">
        <v>18</v>
      </c>
      <c r="C82" s="314" t="s">
        <v>23</v>
      </c>
      <c r="D82" s="420" t="s">
        <v>52</v>
      </c>
      <c r="E82" s="400" t="s">
        <v>91</v>
      </c>
      <c r="F82" s="344" t="s">
        <v>144</v>
      </c>
      <c r="G82" s="345" t="s">
        <v>138</v>
      </c>
      <c r="H82" s="386" t="s">
        <v>21</v>
      </c>
      <c r="I82" s="348" t="s">
        <v>61</v>
      </c>
      <c r="J82" s="348" t="s">
        <v>145</v>
      </c>
      <c r="K82" s="488" t="s">
        <v>31</v>
      </c>
      <c r="L82" s="489">
        <f>M82+O82</f>
        <v>14.3</v>
      </c>
      <c r="M82" s="490">
        <v>14.3</v>
      </c>
      <c r="N82" s="490">
        <v>0</v>
      </c>
      <c r="O82" s="491">
        <v>0</v>
      </c>
      <c r="P82" s="489">
        <f>Q82+S82</f>
        <v>14.3</v>
      </c>
      <c r="Q82" s="490">
        <v>14.3</v>
      </c>
      <c r="R82" s="490">
        <v>0</v>
      </c>
      <c r="S82" s="491">
        <v>0</v>
      </c>
      <c r="T82" s="489">
        <f>U82+V82</f>
        <v>10.6</v>
      </c>
      <c r="U82" s="490">
        <v>10.6</v>
      </c>
      <c r="V82" s="490">
        <v>0</v>
      </c>
      <c r="W82" s="491">
        <v>0</v>
      </c>
      <c r="X82" s="489">
        <f>Y82+Z82</f>
        <v>13</v>
      </c>
      <c r="Y82" s="490">
        <v>13</v>
      </c>
      <c r="Z82" s="490">
        <v>0</v>
      </c>
      <c r="AA82" s="491">
        <v>0</v>
      </c>
    </row>
    <row r="83" spans="1:27" ht="31.5" customHeight="1" thickBot="1" x14ac:dyDescent="0.25">
      <c r="A83" s="317"/>
      <c r="B83" s="318"/>
      <c r="C83" s="319"/>
      <c r="D83" s="332"/>
      <c r="E83" s="492"/>
      <c r="F83" s="334"/>
      <c r="G83" s="373"/>
      <c r="H83" s="374"/>
      <c r="I83" s="337"/>
      <c r="J83" s="337"/>
      <c r="K83" s="391" t="s">
        <v>11</v>
      </c>
      <c r="L83" s="428">
        <f>SUM(L82)</f>
        <v>14.3</v>
      </c>
      <c r="M83" s="493">
        <f t="shared" ref="M83:AA83" si="55">SUM(M82)</f>
        <v>14.3</v>
      </c>
      <c r="N83" s="493">
        <f t="shared" si="55"/>
        <v>0</v>
      </c>
      <c r="O83" s="430">
        <f t="shared" si="55"/>
        <v>0</v>
      </c>
      <c r="P83" s="428">
        <f t="shared" si="55"/>
        <v>14.3</v>
      </c>
      <c r="Q83" s="493">
        <f t="shared" si="55"/>
        <v>14.3</v>
      </c>
      <c r="R83" s="493">
        <f t="shared" si="55"/>
        <v>0</v>
      </c>
      <c r="S83" s="430">
        <f t="shared" si="55"/>
        <v>0</v>
      </c>
      <c r="T83" s="428">
        <f t="shared" si="55"/>
        <v>10.6</v>
      </c>
      <c r="U83" s="493">
        <f t="shared" si="55"/>
        <v>10.6</v>
      </c>
      <c r="V83" s="493">
        <f t="shared" si="55"/>
        <v>0</v>
      </c>
      <c r="W83" s="430">
        <f t="shared" si="55"/>
        <v>0</v>
      </c>
      <c r="X83" s="428">
        <f t="shared" si="55"/>
        <v>13</v>
      </c>
      <c r="Y83" s="493">
        <f t="shared" si="55"/>
        <v>13</v>
      </c>
      <c r="Z83" s="493">
        <f t="shared" si="55"/>
        <v>0</v>
      </c>
      <c r="AA83" s="430">
        <f t="shared" si="55"/>
        <v>0</v>
      </c>
    </row>
    <row r="84" spans="1:27" ht="20.25" customHeight="1" thickBot="1" x14ac:dyDescent="0.25">
      <c r="A84" s="433" t="s">
        <v>15</v>
      </c>
      <c r="B84" s="230" t="s">
        <v>18</v>
      </c>
      <c r="C84" s="440" t="s">
        <v>23</v>
      </c>
      <c r="D84" s="494" t="s">
        <v>134</v>
      </c>
      <c r="E84" s="494"/>
      <c r="F84" s="494"/>
      <c r="G84" s="494"/>
      <c r="H84" s="494"/>
      <c r="I84" s="494"/>
      <c r="J84" s="495"/>
      <c r="K84" s="495"/>
      <c r="L84" s="496">
        <f>L57+L59+L61+L63+L66+L68+L70+L72+L74+L76+L79+L81+L83</f>
        <v>609.5</v>
      </c>
      <c r="M84" s="497">
        <f t="shared" ref="M84:AA84" si="56">M57+M59+M61+M63+M66+M68+M70+M72+M74+M76+M79+M81+M83</f>
        <v>609.5</v>
      </c>
      <c r="N84" s="497">
        <f t="shared" si="56"/>
        <v>496.50000000000011</v>
      </c>
      <c r="O84" s="498">
        <f t="shared" si="56"/>
        <v>0</v>
      </c>
      <c r="P84" s="496">
        <f t="shared" si="56"/>
        <v>609.19999999999982</v>
      </c>
      <c r="Q84" s="497">
        <f t="shared" si="56"/>
        <v>609.19999999999982</v>
      </c>
      <c r="R84" s="497">
        <f t="shared" si="56"/>
        <v>496.50000000000011</v>
      </c>
      <c r="S84" s="498">
        <f t="shared" si="56"/>
        <v>0</v>
      </c>
      <c r="T84" s="496">
        <f t="shared" si="56"/>
        <v>596.20000000000005</v>
      </c>
      <c r="U84" s="497">
        <f t="shared" si="56"/>
        <v>596.20000000000005</v>
      </c>
      <c r="V84" s="497">
        <f t="shared" si="56"/>
        <v>505</v>
      </c>
      <c r="W84" s="498">
        <f t="shared" si="56"/>
        <v>0</v>
      </c>
      <c r="X84" s="496">
        <f t="shared" si="56"/>
        <v>647.70000000000005</v>
      </c>
      <c r="Y84" s="497">
        <f t="shared" si="56"/>
        <v>647.70000000000005</v>
      </c>
      <c r="Z84" s="497">
        <f t="shared" si="56"/>
        <v>545.5</v>
      </c>
      <c r="AA84" s="498">
        <f t="shared" si="56"/>
        <v>0</v>
      </c>
    </row>
    <row r="85" spans="1:27" ht="21" customHeight="1" thickBot="1" x14ac:dyDescent="0.25">
      <c r="A85" s="433" t="s">
        <v>15</v>
      </c>
      <c r="B85" s="230" t="s">
        <v>18</v>
      </c>
      <c r="C85" s="440" t="s">
        <v>25</v>
      </c>
      <c r="D85" s="499" t="s">
        <v>63</v>
      </c>
      <c r="E85" s="499"/>
      <c r="F85" s="499"/>
      <c r="G85" s="499"/>
      <c r="H85" s="499"/>
      <c r="I85" s="499"/>
      <c r="J85" s="499"/>
      <c r="K85" s="499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1"/>
    </row>
    <row r="86" spans="1:27" ht="29.25" customHeight="1" thickBot="1" x14ac:dyDescent="0.25">
      <c r="A86" s="236" t="s">
        <v>15</v>
      </c>
      <c r="B86" s="237" t="s">
        <v>18</v>
      </c>
      <c r="C86" s="238" t="s">
        <v>25</v>
      </c>
      <c r="D86" s="420" t="s">
        <v>18</v>
      </c>
      <c r="E86" s="421" t="s">
        <v>129</v>
      </c>
      <c r="F86" s="502" t="s">
        <v>144</v>
      </c>
      <c r="G86" s="503" t="s">
        <v>122</v>
      </c>
      <c r="H86" s="346" t="s">
        <v>21</v>
      </c>
      <c r="I86" s="504" t="s">
        <v>64</v>
      </c>
      <c r="J86" s="348" t="s">
        <v>145</v>
      </c>
      <c r="K86" s="327" t="s">
        <v>65</v>
      </c>
      <c r="L86" s="389">
        <f>+M86+O86</f>
        <v>0</v>
      </c>
      <c r="M86" s="459">
        <v>0</v>
      </c>
      <c r="N86" s="329">
        <v>0</v>
      </c>
      <c r="O86" s="330">
        <v>0</v>
      </c>
      <c r="P86" s="389">
        <f>+Q86+S86</f>
        <v>0</v>
      </c>
      <c r="Q86" s="329">
        <v>0</v>
      </c>
      <c r="R86" s="329">
        <v>0</v>
      </c>
      <c r="S86" s="330">
        <v>0</v>
      </c>
      <c r="T86" s="505">
        <f>U86+W86</f>
        <v>110.2</v>
      </c>
      <c r="U86" s="448">
        <v>110.2</v>
      </c>
      <c r="V86" s="448">
        <v>0</v>
      </c>
      <c r="W86" s="449">
        <v>0</v>
      </c>
      <c r="X86" s="505">
        <f>+Y86+AA86</f>
        <v>100</v>
      </c>
      <c r="Y86" s="448">
        <v>100</v>
      </c>
      <c r="Z86" s="448">
        <v>0</v>
      </c>
      <c r="AA86" s="449">
        <v>0</v>
      </c>
    </row>
    <row r="87" spans="1:27" ht="27.75" customHeight="1" thickBot="1" x14ac:dyDescent="0.25">
      <c r="A87" s="267"/>
      <c r="B87" s="268"/>
      <c r="C87" s="269"/>
      <c r="D87" s="371"/>
      <c r="E87" s="295"/>
      <c r="F87" s="372"/>
      <c r="G87" s="506"/>
      <c r="H87" s="374"/>
      <c r="I87" s="375"/>
      <c r="J87" s="337"/>
      <c r="K87" s="338" t="s">
        <v>11</v>
      </c>
      <c r="L87" s="507">
        <f>L86</f>
        <v>0</v>
      </c>
      <c r="M87" s="508">
        <f>M86</f>
        <v>0</v>
      </c>
      <c r="N87" s="341">
        <v>0</v>
      </c>
      <c r="O87" s="342">
        <v>0</v>
      </c>
      <c r="P87" s="507">
        <f t="shared" ref="P87:AA88" si="57">P86</f>
        <v>0</v>
      </c>
      <c r="Q87" s="508">
        <f t="shared" si="57"/>
        <v>0</v>
      </c>
      <c r="R87" s="508">
        <f t="shared" si="57"/>
        <v>0</v>
      </c>
      <c r="S87" s="340">
        <f t="shared" si="57"/>
        <v>0</v>
      </c>
      <c r="T87" s="509">
        <f t="shared" si="57"/>
        <v>110.2</v>
      </c>
      <c r="U87" s="510">
        <f t="shared" si="57"/>
        <v>110.2</v>
      </c>
      <c r="V87" s="510">
        <f t="shared" si="57"/>
        <v>0</v>
      </c>
      <c r="W87" s="511">
        <f t="shared" si="57"/>
        <v>0</v>
      </c>
      <c r="X87" s="509">
        <f t="shared" si="57"/>
        <v>100</v>
      </c>
      <c r="Y87" s="510">
        <f t="shared" si="57"/>
        <v>100</v>
      </c>
      <c r="Z87" s="510">
        <f t="shared" si="57"/>
        <v>0</v>
      </c>
      <c r="AA87" s="511">
        <f t="shared" si="57"/>
        <v>0</v>
      </c>
    </row>
    <row r="88" spans="1:27" ht="21" customHeight="1" thickBot="1" x14ac:dyDescent="0.25">
      <c r="A88" s="433" t="s">
        <v>15</v>
      </c>
      <c r="B88" s="230" t="s">
        <v>18</v>
      </c>
      <c r="C88" s="233" t="s">
        <v>25</v>
      </c>
      <c r="D88" s="512" t="s">
        <v>134</v>
      </c>
      <c r="E88" s="513"/>
      <c r="F88" s="513"/>
      <c r="G88" s="513"/>
      <c r="H88" s="513"/>
      <c r="I88" s="513"/>
      <c r="J88" s="514"/>
      <c r="K88" s="515"/>
      <c r="L88" s="438">
        <f>L87</f>
        <v>0</v>
      </c>
      <c r="M88" s="516">
        <f>M87</f>
        <v>0</v>
      </c>
      <c r="N88" s="435">
        <f>N87</f>
        <v>0</v>
      </c>
      <c r="O88" s="439">
        <f>O87</f>
        <v>0</v>
      </c>
      <c r="P88" s="517">
        <f t="shared" si="57"/>
        <v>0</v>
      </c>
      <c r="Q88" s="435">
        <f t="shared" si="57"/>
        <v>0</v>
      </c>
      <c r="R88" s="435">
        <f t="shared" si="57"/>
        <v>0</v>
      </c>
      <c r="S88" s="518">
        <f t="shared" si="57"/>
        <v>0</v>
      </c>
      <c r="T88" s="519">
        <f t="shared" si="57"/>
        <v>110.2</v>
      </c>
      <c r="U88" s="435">
        <f t="shared" si="57"/>
        <v>110.2</v>
      </c>
      <c r="V88" s="435">
        <f t="shared" si="57"/>
        <v>0</v>
      </c>
      <c r="W88" s="520">
        <f t="shared" si="57"/>
        <v>0</v>
      </c>
      <c r="X88" s="519">
        <f t="shared" si="57"/>
        <v>100</v>
      </c>
      <c r="Y88" s="435">
        <f t="shared" si="57"/>
        <v>100</v>
      </c>
      <c r="Z88" s="435">
        <f t="shared" si="57"/>
        <v>0</v>
      </c>
      <c r="AA88" s="520">
        <f t="shared" si="57"/>
        <v>0</v>
      </c>
    </row>
    <row r="89" spans="1:27" ht="20.25" customHeight="1" thickBot="1" x14ac:dyDescent="0.25">
      <c r="A89" s="433" t="s">
        <v>15</v>
      </c>
      <c r="B89" s="434" t="s">
        <v>18</v>
      </c>
      <c r="C89" s="521" t="s">
        <v>135</v>
      </c>
      <c r="D89" s="521"/>
      <c r="E89" s="521"/>
      <c r="F89" s="521"/>
      <c r="G89" s="521"/>
      <c r="H89" s="521"/>
      <c r="I89" s="521"/>
      <c r="J89" s="522"/>
      <c r="K89" s="523"/>
      <c r="L89" s="524">
        <f>SUM(L54+L84+L88)</f>
        <v>7996.3</v>
      </c>
      <c r="M89" s="525">
        <f>SUM(M54+M84+M88)</f>
        <v>7279.1</v>
      </c>
      <c r="N89" s="526">
        <f>+N88+N84+N54</f>
        <v>5769.4000000000005</v>
      </c>
      <c r="O89" s="527">
        <f>+O88+O84+O54</f>
        <v>717.2</v>
      </c>
      <c r="P89" s="524">
        <f>SUM(P54+P84+P88)</f>
        <v>8428.8999999999978</v>
      </c>
      <c r="Q89" s="526">
        <f>SUM(Q54+Q84+Q88)</f>
        <v>7711.5999999999995</v>
      </c>
      <c r="R89" s="528">
        <f>+R88+R84+R54</f>
        <v>5923.9</v>
      </c>
      <c r="S89" s="528">
        <f>+S88+S84+S54</f>
        <v>717.3</v>
      </c>
      <c r="T89" s="529">
        <f t="shared" ref="T89:AA89" si="58">SUM(T54+T84+T88)</f>
        <v>10232.200000000001</v>
      </c>
      <c r="U89" s="525">
        <f t="shared" si="58"/>
        <v>9388.5000000000018</v>
      </c>
      <c r="V89" s="525">
        <f t="shared" si="58"/>
        <v>7583.1</v>
      </c>
      <c r="W89" s="530">
        <f t="shared" si="58"/>
        <v>843.7</v>
      </c>
      <c r="X89" s="529">
        <f t="shared" si="58"/>
        <v>10115.300000000001</v>
      </c>
      <c r="Y89" s="525">
        <f t="shared" si="58"/>
        <v>9768.9</v>
      </c>
      <c r="Z89" s="525">
        <f t="shared" si="58"/>
        <v>7753.1</v>
      </c>
      <c r="AA89" s="530">
        <f t="shared" si="58"/>
        <v>346.4</v>
      </c>
    </row>
    <row r="90" spans="1:27" ht="17.25" customHeight="1" thickBot="1" x14ac:dyDescent="0.25">
      <c r="A90" s="433" t="s">
        <v>15</v>
      </c>
      <c r="B90" s="231" t="s">
        <v>66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531"/>
      <c r="U90" s="531"/>
      <c r="V90" s="531"/>
      <c r="W90" s="531"/>
      <c r="X90" s="531"/>
      <c r="Y90" s="531"/>
      <c r="Z90" s="531"/>
      <c r="AA90" s="532"/>
    </row>
    <row r="91" spans="1:27" ht="16.5" customHeight="1" thickBot="1" x14ac:dyDescent="0.25">
      <c r="A91" s="433" t="s">
        <v>15</v>
      </c>
      <c r="B91" s="230" t="s">
        <v>23</v>
      </c>
      <c r="C91" s="440" t="s">
        <v>18</v>
      </c>
      <c r="D91" s="499" t="s">
        <v>67</v>
      </c>
      <c r="E91" s="499"/>
      <c r="F91" s="499"/>
      <c r="G91" s="499"/>
      <c r="H91" s="499"/>
      <c r="I91" s="499"/>
      <c r="J91" s="499"/>
      <c r="K91" s="499"/>
      <c r="L91" s="499"/>
      <c r="M91" s="499"/>
      <c r="N91" s="499"/>
      <c r="O91" s="499"/>
      <c r="P91" s="499"/>
      <c r="Q91" s="499"/>
      <c r="R91" s="499"/>
      <c r="S91" s="499"/>
      <c r="T91" s="499"/>
      <c r="U91" s="499"/>
      <c r="V91" s="499"/>
      <c r="W91" s="499"/>
      <c r="X91" s="499"/>
      <c r="Y91" s="499"/>
      <c r="Z91" s="499"/>
      <c r="AA91" s="533"/>
    </row>
    <row r="92" spans="1:27" ht="27.75" customHeight="1" thickBot="1" x14ac:dyDescent="0.25">
      <c r="A92" s="236" t="s">
        <v>15</v>
      </c>
      <c r="B92" s="237" t="s">
        <v>23</v>
      </c>
      <c r="C92" s="238" t="s">
        <v>18</v>
      </c>
      <c r="D92" s="420" t="s">
        <v>18</v>
      </c>
      <c r="E92" s="534" t="s">
        <v>68</v>
      </c>
      <c r="F92" s="344" t="s">
        <v>144</v>
      </c>
      <c r="G92" s="535" t="s">
        <v>127</v>
      </c>
      <c r="H92" s="346" t="s">
        <v>140</v>
      </c>
      <c r="I92" s="536" t="s">
        <v>64</v>
      </c>
      <c r="J92" s="537" t="s">
        <v>145</v>
      </c>
      <c r="K92" s="405" t="s">
        <v>65</v>
      </c>
      <c r="L92" s="406">
        <f>M92+O92</f>
        <v>1650.4</v>
      </c>
      <c r="M92" s="407">
        <v>0</v>
      </c>
      <c r="N92" s="407">
        <v>0</v>
      </c>
      <c r="O92" s="408">
        <v>1650.4</v>
      </c>
      <c r="P92" s="406">
        <f>+Q92+S92</f>
        <v>1650.4</v>
      </c>
      <c r="Q92" s="407">
        <v>0</v>
      </c>
      <c r="R92" s="407">
        <v>0</v>
      </c>
      <c r="S92" s="408">
        <v>1650.4</v>
      </c>
      <c r="T92" s="505">
        <f>U92+W92</f>
        <v>1967.9</v>
      </c>
      <c r="U92" s="448">
        <v>0</v>
      </c>
      <c r="V92" s="448">
        <v>0</v>
      </c>
      <c r="W92" s="449">
        <v>1967.9</v>
      </c>
      <c r="X92" s="505">
        <f>+Y92+AA92</f>
        <v>2000</v>
      </c>
      <c r="Y92" s="448">
        <v>0</v>
      </c>
      <c r="Z92" s="448">
        <v>0</v>
      </c>
      <c r="AA92" s="449">
        <v>2000</v>
      </c>
    </row>
    <row r="93" spans="1:27" ht="30.75" customHeight="1" thickBot="1" x14ac:dyDescent="0.25">
      <c r="A93" s="267"/>
      <c r="B93" s="268"/>
      <c r="C93" s="269"/>
      <c r="D93" s="371"/>
      <c r="E93" s="538"/>
      <c r="F93" s="372"/>
      <c r="G93" s="539"/>
      <c r="H93" s="374"/>
      <c r="I93" s="540"/>
      <c r="J93" s="541"/>
      <c r="K93" s="391" t="s">
        <v>11</v>
      </c>
      <c r="L93" s="392">
        <f>+L92</f>
        <v>1650.4</v>
      </c>
      <c r="M93" s="393">
        <f>+M92</f>
        <v>0</v>
      </c>
      <c r="N93" s="393">
        <f>N92</f>
        <v>0</v>
      </c>
      <c r="O93" s="379">
        <f>O92</f>
        <v>1650.4</v>
      </c>
      <c r="P93" s="392">
        <f>+P92</f>
        <v>1650.4</v>
      </c>
      <c r="Q93" s="393">
        <f>+Q92</f>
        <v>0</v>
      </c>
      <c r="R93" s="393">
        <f>R92</f>
        <v>0</v>
      </c>
      <c r="S93" s="378">
        <f>S92</f>
        <v>1650.4</v>
      </c>
      <c r="T93" s="377">
        <f>+T92</f>
        <v>1967.9</v>
      </c>
      <c r="U93" s="393">
        <f t="shared" ref="U93:AA93" si="59">+U92</f>
        <v>0</v>
      </c>
      <c r="V93" s="393">
        <f t="shared" si="59"/>
        <v>0</v>
      </c>
      <c r="W93" s="396">
        <f t="shared" si="59"/>
        <v>1967.9</v>
      </c>
      <c r="X93" s="377">
        <f t="shared" si="59"/>
        <v>2000</v>
      </c>
      <c r="Y93" s="393">
        <f t="shared" si="59"/>
        <v>0</v>
      </c>
      <c r="Z93" s="393">
        <f t="shared" si="59"/>
        <v>0</v>
      </c>
      <c r="AA93" s="396">
        <f t="shared" si="59"/>
        <v>2000</v>
      </c>
    </row>
    <row r="94" spans="1:27" ht="27.75" customHeight="1" thickBot="1" x14ac:dyDescent="0.25">
      <c r="A94" s="236" t="s">
        <v>15</v>
      </c>
      <c r="B94" s="237" t="s">
        <v>23</v>
      </c>
      <c r="C94" s="238" t="s">
        <v>18</v>
      </c>
      <c r="D94" s="542" t="s">
        <v>23</v>
      </c>
      <c r="E94" s="534" t="s">
        <v>69</v>
      </c>
      <c r="F94" s="543" t="s">
        <v>144</v>
      </c>
      <c r="G94" s="535" t="s">
        <v>141</v>
      </c>
      <c r="H94" s="544">
        <v>188723349</v>
      </c>
      <c r="I94" s="536" t="s">
        <v>64</v>
      </c>
      <c r="J94" s="537" t="s">
        <v>145</v>
      </c>
      <c r="K94" s="545" t="s">
        <v>22</v>
      </c>
      <c r="L94" s="406">
        <f>M94+O94</f>
        <v>515.70000000000005</v>
      </c>
      <c r="M94" s="407">
        <v>515.70000000000005</v>
      </c>
      <c r="N94" s="407">
        <v>0</v>
      </c>
      <c r="O94" s="546">
        <v>0</v>
      </c>
      <c r="P94" s="406">
        <f>+Q94+S94</f>
        <v>540</v>
      </c>
      <c r="Q94" s="547">
        <v>540</v>
      </c>
      <c r="R94" s="407">
        <v>0</v>
      </c>
      <c r="S94" s="408">
        <v>0</v>
      </c>
      <c r="T94" s="548">
        <f>U94+W94</f>
        <v>550</v>
      </c>
      <c r="U94" s="456">
        <v>550</v>
      </c>
      <c r="V94" s="456">
        <v>0</v>
      </c>
      <c r="W94" s="549">
        <v>0</v>
      </c>
      <c r="X94" s="548">
        <f>+Y94+AA94</f>
        <v>600</v>
      </c>
      <c r="Y94" s="456">
        <v>600</v>
      </c>
      <c r="Z94" s="456">
        <v>0</v>
      </c>
      <c r="AA94" s="549">
        <v>0</v>
      </c>
    </row>
    <row r="95" spans="1:27" ht="30.75" customHeight="1" thickBot="1" x14ac:dyDescent="0.25">
      <c r="A95" s="267"/>
      <c r="B95" s="268"/>
      <c r="C95" s="269"/>
      <c r="D95" s="550"/>
      <c r="E95" s="538"/>
      <c r="F95" s="551"/>
      <c r="G95" s="539"/>
      <c r="H95" s="552"/>
      <c r="I95" s="540"/>
      <c r="J95" s="541"/>
      <c r="K95" s="376" t="s">
        <v>11</v>
      </c>
      <c r="L95" s="392">
        <f t="shared" ref="L95:O95" si="60">SUM(L94)</f>
        <v>515.70000000000005</v>
      </c>
      <c r="M95" s="378">
        <f t="shared" si="60"/>
        <v>515.70000000000005</v>
      </c>
      <c r="N95" s="378">
        <f t="shared" si="60"/>
        <v>0</v>
      </c>
      <c r="O95" s="379">
        <f t="shared" si="60"/>
        <v>0</v>
      </c>
      <c r="P95" s="392">
        <f t="shared" ref="P95:AA95" si="61">SUM(P94)</f>
        <v>540</v>
      </c>
      <c r="Q95" s="378">
        <f t="shared" si="61"/>
        <v>540</v>
      </c>
      <c r="R95" s="378">
        <f t="shared" si="61"/>
        <v>0</v>
      </c>
      <c r="S95" s="379">
        <f t="shared" si="61"/>
        <v>0</v>
      </c>
      <c r="T95" s="392">
        <f t="shared" si="61"/>
        <v>550</v>
      </c>
      <c r="U95" s="378">
        <f t="shared" si="61"/>
        <v>550</v>
      </c>
      <c r="V95" s="378">
        <f t="shared" si="61"/>
        <v>0</v>
      </c>
      <c r="W95" s="379">
        <f t="shared" si="61"/>
        <v>0</v>
      </c>
      <c r="X95" s="380">
        <f t="shared" si="61"/>
        <v>600</v>
      </c>
      <c r="Y95" s="393">
        <f t="shared" si="61"/>
        <v>600</v>
      </c>
      <c r="Z95" s="393">
        <f t="shared" si="61"/>
        <v>0</v>
      </c>
      <c r="AA95" s="458">
        <f t="shared" si="61"/>
        <v>0</v>
      </c>
    </row>
    <row r="96" spans="1:27" ht="19.5" customHeight="1" thickBot="1" x14ac:dyDescent="0.25">
      <c r="A96" s="433" t="s">
        <v>15</v>
      </c>
      <c r="B96" s="230" t="s">
        <v>23</v>
      </c>
      <c r="C96" s="553" t="s">
        <v>18</v>
      </c>
      <c r="D96" s="495" t="s">
        <v>134</v>
      </c>
      <c r="E96" s="495"/>
      <c r="F96" s="495"/>
      <c r="G96" s="495"/>
      <c r="H96" s="495"/>
      <c r="I96" s="495"/>
      <c r="J96" s="495"/>
      <c r="K96" s="554"/>
      <c r="L96" s="555">
        <f t="shared" ref="L96:AA96" si="62">L93+L95</f>
        <v>2166.1000000000004</v>
      </c>
      <c r="M96" s="556">
        <f t="shared" si="62"/>
        <v>515.70000000000005</v>
      </c>
      <c r="N96" s="556">
        <f t="shared" si="62"/>
        <v>0</v>
      </c>
      <c r="O96" s="557">
        <f t="shared" si="62"/>
        <v>1650.4</v>
      </c>
      <c r="P96" s="558">
        <f t="shared" si="62"/>
        <v>2190.4</v>
      </c>
      <c r="Q96" s="556">
        <f t="shared" si="62"/>
        <v>540</v>
      </c>
      <c r="R96" s="556">
        <f t="shared" si="62"/>
        <v>0</v>
      </c>
      <c r="S96" s="559">
        <f t="shared" si="62"/>
        <v>1650.4</v>
      </c>
      <c r="T96" s="560">
        <f t="shared" si="62"/>
        <v>2517.9</v>
      </c>
      <c r="U96" s="561">
        <f t="shared" si="62"/>
        <v>550</v>
      </c>
      <c r="V96" s="561">
        <f t="shared" si="62"/>
        <v>0</v>
      </c>
      <c r="W96" s="562">
        <f t="shared" si="62"/>
        <v>1967.9</v>
      </c>
      <c r="X96" s="560">
        <f t="shared" si="62"/>
        <v>2600</v>
      </c>
      <c r="Y96" s="561">
        <f t="shared" si="62"/>
        <v>600</v>
      </c>
      <c r="Z96" s="561">
        <f t="shared" si="62"/>
        <v>0</v>
      </c>
      <c r="AA96" s="562">
        <f t="shared" si="62"/>
        <v>2000</v>
      </c>
    </row>
    <row r="97" spans="1:27" ht="20.25" customHeight="1" thickBot="1" x14ac:dyDescent="0.25">
      <c r="A97" s="433" t="s">
        <v>15</v>
      </c>
      <c r="B97" s="230" t="s">
        <v>23</v>
      </c>
      <c r="C97" s="563" t="s">
        <v>135</v>
      </c>
      <c r="D97" s="563"/>
      <c r="E97" s="563"/>
      <c r="F97" s="563"/>
      <c r="G97" s="563"/>
      <c r="H97" s="563"/>
      <c r="I97" s="563"/>
      <c r="J97" s="564"/>
      <c r="K97" s="565"/>
      <c r="L97" s="566">
        <f>+L96</f>
        <v>2166.1000000000004</v>
      </c>
      <c r="M97" s="567">
        <f>M96</f>
        <v>515.70000000000005</v>
      </c>
      <c r="N97" s="567">
        <f>N96</f>
        <v>0</v>
      </c>
      <c r="O97" s="568">
        <f>O96</f>
        <v>1650.4</v>
      </c>
      <c r="P97" s="566">
        <f>+P96</f>
        <v>2190.4</v>
      </c>
      <c r="Q97" s="567">
        <f>Q96</f>
        <v>540</v>
      </c>
      <c r="R97" s="569">
        <f>R96</f>
        <v>0</v>
      </c>
      <c r="S97" s="569">
        <f>S96</f>
        <v>1650.4</v>
      </c>
      <c r="T97" s="570">
        <f>+T96</f>
        <v>2517.9</v>
      </c>
      <c r="U97" s="567">
        <f t="shared" ref="U97:AA97" si="63">+U96</f>
        <v>550</v>
      </c>
      <c r="V97" s="567">
        <f t="shared" si="63"/>
        <v>0</v>
      </c>
      <c r="W97" s="571">
        <f t="shared" si="63"/>
        <v>1967.9</v>
      </c>
      <c r="X97" s="570">
        <f t="shared" si="63"/>
        <v>2600</v>
      </c>
      <c r="Y97" s="567">
        <f t="shared" si="63"/>
        <v>600</v>
      </c>
      <c r="Z97" s="567">
        <f t="shared" si="63"/>
        <v>0</v>
      </c>
      <c r="AA97" s="571">
        <f t="shared" si="63"/>
        <v>2000</v>
      </c>
    </row>
    <row r="98" spans="1:27" ht="23.25" customHeight="1" thickBot="1" x14ac:dyDescent="0.25">
      <c r="A98" s="433" t="s">
        <v>15</v>
      </c>
      <c r="B98" s="572" t="s">
        <v>170</v>
      </c>
      <c r="C98" s="572"/>
      <c r="D98" s="572"/>
      <c r="E98" s="572"/>
      <c r="F98" s="572"/>
      <c r="G98" s="572"/>
      <c r="H98" s="572"/>
      <c r="I98" s="572"/>
      <c r="J98" s="573"/>
      <c r="K98" s="574"/>
      <c r="L98" s="575">
        <f>SUM(L89+L97)</f>
        <v>10162.400000000001</v>
      </c>
      <c r="M98" s="576">
        <f>+M97+M89</f>
        <v>7794.8</v>
      </c>
      <c r="N98" s="576">
        <f>+N97+N89</f>
        <v>5769.4000000000005</v>
      </c>
      <c r="O98" s="577">
        <f>+O97+O89</f>
        <v>2367.6000000000004</v>
      </c>
      <c r="P98" s="575">
        <f>SUM(P89+P97)</f>
        <v>10619.299999999997</v>
      </c>
      <c r="Q98" s="576">
        <f>+Q97+Q89</f>
        <v>8251.5999999999985</v>
      </c>
      <c r="R98" s="576">
        <f>+R97+R89</f>
        <v>5923.9</v>
      </c>
      <c r="S98" s="577">
        <f>+S97+S89</f>
        <v>2367.6999999999998</v>
      </c>
      <c r="T98" s="578">
        <f>SUM(T89+T97)</f>
        <v>12750.1</v>
      </c>
      <c r="U98" s="579">
        <f>+U97+U89</f>
        <v>9938.5000000000018</v>
      </c>
      <c r="V98" s="579">
        <f>+V97+V89</f>
        <v>7583.1</v>
      </c>
      <c r="W98" s="580">
        <f>+W97+W89</f>
        <v>2811.6000000000004</v>
      </c>
      <c r="X98" s="578">
        <f>SUM(X89+X97)</f>
        <v>12715.300000000001</v>
      </c>
      <c r="Y98" s="579">
        <f>+Y97+Y89</f>
        <v>10368.9</v>
      </c>
      <c r="Z98" s="579">
        <f>+Z97+Z89</f>
        <v>7753.1</v>
      </c>
      <c r="AA98" s="580">
        <f>+AA97+AA89</f>
        <v>2346.4</v>
      </c>
    </row>
    <row r="99" spans="1:27" ht="15" customHeight="1" x14ac:dyDescent="0.2">
      <c r="A99" s="581" t="s">
        <v>143</v>
      </c>
      <c r="B99" s="581"/>
      <c r="C99" s="581"/>
      <c r="D99" s="581"/>
      <c r="E99" s="581"/>
      <c r="F99" s="581"/>
      <c r="G99" s="581"/>
      <c r="H99" s="581"/>
      <c r="I99" s="581"/>
      <c r="J99" s="581"/>
      <c r="K99" s="581"/>
      <c r="L99" s="581"/>
      <c r="M99" s="581"/>
      <c r="N99" s="581"/>
      <c r="O99" s="581"/>
      <c r="P99" s="581"/>
      <c r="Q99" s="581"/>
      <c r="R99" s="581"/>
      <c r="S99" s="581"/>
      <c r="T99" s="581"/>
      <c r="U99" s="581"/>
      <c r="V99" s="581"/>
      <c r="W99" s="581"/>
      <c r="X99" s="581"/>
      <c r="Y99" s="581"/>
      <c r="Z99" s="581"/>
      <c r="AA99" s="581"/>
    </row>
    <row r="100" spans="1:27" x14ac:dyDescent="0.2"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</row>
    <row r="101" spans="1:27" x14ac:dyDescent="0.2">
      <c r="G101" s="582"/>
      <c r="I101" s="583"/>
      <c r="J101" s="583"/>
      <c r="K101" s="583"/>
      <c r="L101" s="381"/>
      <c r="P101" s="381"/>
      <c r="T101" s="381"/>
      <c r="Z101" s="583"/>
      <c r="AA101" s="583"/>
    </row>
    <row r="102" spans="1:27" x14ac:dyDescent="0.2">
      <c r="I102" s="584"/>
      <c r="J102" s="584"/>
      <c r="K102" s="584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Z102" s="584"/>
      <c r="AA102" s="584"/>
    </row>
    <row r="103" spans="1:27" x14ac:dyDescent="0.2">
      <c r="I103" s="584"/>
      <c r="J103" s="584"/>
      <c r="K103" s="584"/>
      <c r="L103" s="381"/>
      <c r="P103" s="381"/>
      <c r="T103" s="381"/>
      <c r="Z103" s="584"/>
      <c r="AA103" s="584"/>
    </row>
    <row r="104" spans="1:27" x14ac:dyDescent="0.2"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</row>
    <row r="105" spans="1:27" x14ac:dyDescent="0.2"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</row>
    <row r="106" spans="1:27" x14ac:dyDescent="0.2">
      <c r="L106" s="381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</row>
    <row r="107" spans="1:27" x14ac:dyDescent="0.2"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</row>
    <row r="108" spans="1:27" x14ac:dyDescent="0.2"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</row>
  </sheetData>
  <mergeCells count="359">
    <mergeCell ref="U4:AA4"/>
    <mergeCell ref="U5:AA5"/>
    <mergeCell ref="U7:AA7"/>
    <mergeCell ref="U8:AA8"/>
    <mergeCell ref="U6:AA6"/>
    <mergeCell ref="U9:AA9"/>
    <mergeCell ref="I21:I23"/>
    <mergeCell ref="B10:AA10"/>
    <mergeCell ref="B11:AA11"/>
    <mergeCell ref="K14:K16"/>
    <mergeCell ref="U15:V15"/>
    <mergeCell ref="W15:W16"/>
    <mergeCell ref="X15:X16"/>
    <mergeCell ref="Y15:Z15"/>
    <mergeCell ref="I14:I16"/>
    <mergeCell ref="L15:L16"/>
    <mergeCell ref="M15:N15"/>
    <mergeCell ref="AA15:AA16"/>
    <mergeCell ref="O15:O16"/>
    <mergeCell ref="P15:P16"/>
    <mergeCell ref="Q15:R15"/>
    <mergeCell ref="S15:S16"/>
    <mergeCell ref="T15:T16"/>
    <mergeCell ref="J14:J16"/>
    <mergeCell ref="H28:H29"/>
    <mergeCell ref="B21:B23"/>
    <mergeCell ref="C21:C23"/>
    <mergeCell ref="D21:D23"/>
    <mergeCell ref="B24:B25"/>
    <mergeCell ref="C24:C25"/>
    <mergeCell ref="D24:D25"/>
    <mergeCell ref="E24:E25"/>
    <mergeCell ref="B14:B16"/>
    <mergeCell ref="C14:C16"/>
    <mergeCell ref="D14:D16"/>
    <mergeCell ref="E14:E16"/>
    <mergeCell ref="F14:F16"/>
    <mergeCell ref="G14:G16"/>
    <mergeCell ref="H14:H16"/>
    <mergeCell ref="H21:H23"/>
    <mergeCell ref="D20:AA20"/>
    <mergeCell ref="A17:AA17"/>
    <mergeCell ref="A18:AA18"/>
    <mergeCell ref="C19:AA19"/>
    <mergeCell ref="L14:O14"/>
    <mergeCell ref="P14:S14"/>
    <mergeCell ref="T14:W14"/>
    <mergeCell ref="X14:AA14"/>
    <mergeCell ref="A77:A79"/>
    <mergeCell ref="B77:B79"/>
    <mergeCell ref="C77:C79"/>
    <mergeCell ref="C30:C31"/>
    <mergeCell ref="D30:D31"/>
    <mergeCell ref="A14:A16"/>
    <mergeCell ref="E21:E23"/>
    <mergeCell ref="F21:F23"/>
    <mergeCell ref="G21:G23"/>
    <mergeCell ref="F30:F31"/>
    <mergeCell ref="A21:A23"/>
    <mergeCell ref="A24:A25"/>
    <mergeCell ref="A67:A68"/>
    <mergeCell ref="B67:B68"/>
    <mergeCell ref="C67:C68"/>
    <mergeCell ref="A69:A70"/>
    <mergeCell ref="B69:B70"/>
    <mergeCell ref="C69:C70"/>
    <mergeCell ref="A75:A76"/>
    <mergeCell ref="B75:B76"/>
    <mergeCell ref="C75:C76"/>
    <mergeCell ref="A32:A34"/>
    <mergeCell ref="B32:B34"/>
    <mergeCell ref="C32:C34"/>
    <mergeCell ref="D32:D34"/>
    <mergeCell ref="E32:E34"/>
    <mergeCell ref="A35:A37"/>
    <mergeCell ref="B35:B37"/>
    <mergeCell ref="F26:F27"/>
    <mergeCell ref="G26:G27"/>
    <mergeCell ref="A26:A27"/>
    <mergeCell ref="B26:B27"/>
    <mergeCell ref="C26:C27"/>
    <mergeCell ref="E26:E27"/>
    <mergeCell ref="C35:C37"/>
    <mergeCell ref="D35:D37"/>
    <mergeCell ref="E35:E37"/>
    <mergeCell ref="F35:F37"/>
    <mergeCell ref="G35:G37"/>
    <mergeCell ref="A28:A29"/>
    <mergeCell ref="B28:B29"/>
    <mergeCell ref="C28:C29"/>
    <mergeCell ref="D28:D29"/>
    <mergeCell ref="A30:A31"/>
    <mergeCell ref="B30:B31"/>
    <mergeCell ref="F28:F29"/>
    <mergeCell ref="H35:H37"/>
    <mergeCell ref="I35:I37"/>
    <mergeCell ref="F38:F40"/>
    <mergeCell ref="G38:G40"/>
    <mergeCell ref="H38:H40"/>
    <mergeCell ref="D26:D27"/>
    <mergeCell ref="F24:F25"/>
    <mergeCell ref="G24:G25"/>
    <mergeCell ref="H24:H25"/>
    <mergeCell ref="I24:I25"/>
    <mergeCell ref="F32:F34"/>
    <mergeCell ref="G32:G34"/>
    <mergeCell ref="H32:H34"/>
    <mergeCell ref="I32:I34"/>
    <mergeCell ref="I38:I40"/>
    <mergeCell ref="H26:H27"/>
    <mergeCell ref="I26:I27"/>
    <mergeCell ref="E30:E31"/>
    <mergeCell ref="G30:G31"/>
    <mergeCell ref="H30:H31"/>
    <mergeCell ref="I28:I29"/>
    <mergeCell ref="I30:I31"/>
    <mergeCell ref="E28:E29"/>
    <mergeCell ref="G28:G29"/>
    <mergeCell ref="B58:B59"/>
    <mergeCell ref="C58:C59"/>
    <mergeCell ref="D58:D59"/>
    <mergeCell ref="E58:E59"/>
    <mergeCell ref="A38:A40"/>
    <mergeCell ref="B38:B40"/>
    <mergeCell ref="C38:C40"/>
    <mergeCell ref="D38:D40"/>
    <mergeCell ref="E38:E40"/>
    <mergeCell ref="A41:A43"/>
    <mergeCell ref="B41:B43"/>
    <mergeCell ref="C41:C43"/>
    <mergeCell ref="D41:D43"/>
    <mergeCell ref="E41:E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E46:E47"/>
    <mergeCell ref="A60:A61"/>
    <mergeCell ref="B60:B61"/>
    <mergeCell ref="C60:C61"/>
    <mergeCell ref="D60:D61"/>
    <mergeCell ref="E60:E61"/>
    <mergeCell ref="F60:F61"/>
    <mergeCell ref="G60:G61"/>
    <mergeCell ref="H60:H61"/>
    <mergeCell ref="G48:G49"/>
    <mergeCell ref="H48:H49"/>
    <mergeCell ref="A50:A51"/>
    <mergeCell ref="B50:B51"/>
    <mergeCell ref="C50:C51"/>
    <mergeCell ref="A52:A53"/>
    <mergeCell ref="B52:B53"/>
    <mergeCell ref="C52:C53"/>
    <mergeCell ref="D55:AA55"/>
    <mergeCell ref="A56:A57"/>
    <mergeCell ref="B56:B57"/>
    <mergeCell ref="C56:C57"/>
    <mergeCell ref="D56:D57"/>
    <mergeCell ref="E56:E57"/>
    <mergeCell ref="I60:I61"/>
    <mergeCell ref="A58:A59"/>
    <mergeCell ref="E67:E68"/>
    <mergeCell ref="F67:F68"/>
    <mergeCell ref="G67:G68"/>
    <mergeCell ref="H62:H63"/>
    <mergeCell ref="I62:I63"/>
    <mergeCell ref="H67:H68"/>
    <mergeCell ref="I67:I68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2:A63"/>
    <mergeCell ref="B62:B63"/>
    <mergeCell ref="C62:C63"/>
    <mergeCell ref="D62:D63"/>
    <mergeCell ref="E62:E63"/>
    <mergeCell ref="F62:F63"/>
    <mergeCell ref="G62:G63"/>
    <mergeCell ref="A80:A81"/>
    <mergeCell ref="B80:B81"/>
    <mergeCell ref="C80:C81"/>
    <mergeCell ref="D69:D70"/>
    <mergeCell ref="E69:E70"/>
    <mergeCell ref="F69:F70"/>
    <mergeCell ref="G69:G70"/>
    <mergeCell ref="H69:H70"/>
    <mergeCell ref="I69:I70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A71:A72"/>
    <mergeCell ref="B71:B72"/>
    <mergeCell ref="C71:C72"/>
    <mergeCell ref="D71:D72"/>
    <mergeCell ref="E71:E72"/>
    <mergeCell ref="F71:F72"/>
    <mergeCell ref="A92:A93"/>
    <mergeCell ref="B92:B93"/>
    <mergeCell ref="C92:C93"/>
    <mergeCell ref="D92:D93"/>
    <mergeCell ref="E92:E93"/>
    <mergeCell ref="F92:F93"/>
    <mergeCell ref="G92:G93"/>
    <mergeCell ref="A86:A87"/>
    <mergeCell ref="B86:B87"/>
    <mergeCell ref="C86:C87"/>
    <mergeCell ref="D86:D87"/>
    <mergeCell ref="E86:E87"/>
    <mergeCell ref="F86:F87"/>
    <mergeCell ref="G86:G87"/>
    <mergeCell ref="C89:K89"/>
    <mergeCell ref="J86:J87"/>
    <mergeCell ref="J92:J93"/>
    <mergeCell ref="B94:B95"/>
    <mergeCell ref="C94:C95"/>
    <mergeCell ref="D94:D95"/>
    <mergeCell ref="E94:E95"/>
    <mergeCell ref="F94:F95"/>
    <mergeCell ref="G94:G95"/>
    <mergeCell ref="H94:H95"/>
    <mergeCell ref="I94:I95"/>
    <mergeCell ref="D75:D76"/>
    <mergeCell ref="E75:E76"/>
    <mergeCell ref="F75:F76"/>
    <mergeCell ref="G75:G76"/>
    <mergeCell ref="H75:H76"/>
    <mergeCell ref="I75:I76"/>
    <mergeCell ref="D77:D79"/>
    <mergeCell ref="F77:F79"/>
    <mergeCell ref="I77:I79"/>
    <mergeCell ref="E77:E79"/>
    <mergeCell ref="G77:G79"/>
    <mergeCell ref="H77:H79"/>
    <mergeCell ref="I102:K102"/>
    <mergeCell ref="Z102:AA102"/>
    <mergeCell ref="I80:I81"/>
    <mergeCell ref="D85:AA85"/>
    <mergeCell ref="H86:H87"/>
    <mergeCell ref="I86:I87"/>
    <mergeCell ref="I103:K103"/>
    <mergeCell ref="Z103:AA103"/>
    <mergeCell ref="D88:K88"/>
    <mergeCell ref="D84:K84"/>
    <mergeCell ref="B98:K98"/>
    <mergeCell ref="D96:K96"/>
    <mergeCell ref="C97:K97"/>
    <mergeCell ref="B90:AA90"/>
    <mergeCell ref="D91:AA91"/>
    <mergeCell ref="H92:H93"/>
    <mergeCell ref="I92:I93"/>
    <mergeCell ref="D80:D81"/>
    <mergeCell ref="E80:E81"/>
    <mergeCell ref="F80:F81"/>
    <mergeCell ref="G80:G81"/>
    <mergeCell ref="H80:H81"/>
    <mergeCell ref="A99:AA99"/>
    <mergeCell ref="A94:A95"/>
    <mergeCell ref="U1:AA1"/>
    <mergeCell ref="U3:AA3"/>
    <mergeCell ref="A12:AA12"/>
    <mergeCell ref="Y13:AA13"/>
    <mergeCell ref="D52:D53"/>
    <mergeCell ref="E52:E53"/>
    <mergeCell ref="F52:F53"/>
    <mergeCell ref="G52:G53"/>
    <mergeCell ref="H52:H53"/>
    <mergeCell ref="I52:I53"/>
    <mergeCell ref="D44:D45"/>
    <mergeCell ref="E44:E45"/>
    <mergeCell ref="F44:F45"/>
    <mergeCell ref="G44:G45"/>
    <mergeCell ref="H44:H45"/>
    <mergeCell ref="I44:I45"/>
    <mergeCell ref="D48:D49"/>
    <mergeCell ref="E48:E49"/>
    <mergeCell ref="F48:F49"/>
    <mergeCell ref="D50:D51"/>
    <mergeCell ref="E50:E51"/>
    <mergeCell ref="F50:F51"/>
    <mergeCell ref="G50:G51"/>
    <mergeCell ref="H50:H51"/>
    <mergeCell ref="J21:J23"/>
    <mergeCell ref="J24:J25"/>
    <mergeCell ref="J26:J27"/>
    <mergeCell ref="J28:J29"/>
    <mergeCell ref="J30:J31"/>
    <mergeCell ref="J32:J34"/>
    <mergeCell ref="J35:J37"/>
    <mergeCell ref="J38:J40"/>
    <mergeCell ref="J73:J74"/>
    <mergeCell ref="J41:J43"/>
    <mergeCell ref="J44:J45"/>
    <mergeCell ref="D54:K54"/>
    <mergeCell ref="F58:F59"/>
    <mergeCell ref="G58:G59"/>
    <mergeCell ref="H58:H59"/>
    <mergeCell ref="F56:F57"/>
    <mergeCell ref="G56:G57"/>
    <mergeCell ref="H56:H57"/>
    <mergeCell ref="I56:I57"/>
    <mergeCell ref="J46:J47"/>
    <mergeCell ref="J48:J49"/>
    <mergeCell ref="I50:I51"/>
    <mergeCell ref="D46:D47"/>
    <mergeCell ref="D67:D68"/>
    <mergeCell ref="J94:J95"/>
    <mergeCell ref="J50:J51"/>
    <mergeCell ref="J52:J53"/>
    <mergeCell ref="J56:J57"/>
    <mergeCell ref="J58:J59"/>
    <mergeCell ref="J60:J61"/>
    <mergeCell ref="J62:J63"/>
    <mergeCell ref="J64:J66"/>
    <mergeCell ref="J67:J68"/>
    <mergeCell ref="J69:J70"/>
    <mergeCell ref="J71:J72"/>
    <mergeCell ref="J82:J83"/>
    <mergeCell ref="F41:F43"/>
    <mergeCell ref="G41:G43"/>
    <mergeCell ref="H41:H43"/>
    <mergeCell ref="I41:I43"/>
    <mergeCell ref="G71:G72"/>
    <mergeCell ref="H71:H72"/>
    <mergeCell ref="J75:J76"/>
    <mergeCell ref="J77:J79"/>
    <mergeCell ref="J80:J81"/>
    <mergeCell ref="I71:I72"/>
    <mergeCell ref="F46:F47"/>
    <mergeCell ref="G46:G47"/>
    <mergeCell ref="H46:H47"/>
    <mergeCell ref="I46:I47"/>
    <mergeCell ref="I48:I49"/>
    <mergeCell ref="I58:I59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</mergeCells>
  <pageMargins left="0.39370078740157483" right="0.39370078740157483" top="0.98425196850393704" bottom="0.39370078740157483" header="0.51181102362204722" footer="0.51181102362204722"/>
  <pageSetup paperSize="9" scale="68" firstPageNumber="0" fitToHeight="0" orientation="landscape" r:id="rId1"/>
  <rowBreaks count="2" manualBreakCount="2">
    <brk id="37" max="16383" man="1"/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N10" sqref="N10"/>
    </sheetView>
  </sheetViews>
  <sheetFormatPr defaultRowHeight="12.75" x14ac:dyDescent="0.2"/>
  <cols>
    <col min="1" max="1" width="3.28515625" style="2" customWidth="1"/>
    <col min="2" max="2" width="3.7109375" style="2" customWidth="1"/>
    <col min="3" max="3" width="14.140625" style="2" customWidth="1"/>
    <col min="4" max="4" width="15.42578125" style="2" customWidth="1"/>
    <col min="5" max="5" width="7" style="2" customWidth="1"/>
    <col min="6" max="6" width="7.7109375" style="2" customWidth="1"/>
    <col min="7" max="7" width="7.85546875" style="2" customWidth="1"/>
    <col min="8" max="8" width="7.7109375" style="2" customWidth="1"/>
    <col min="9" max="9" width="8.140625" style="2" customWidth="1"/>
    <col min="10" max="11" width="7.85546875" style="2" customWidth="1"/>
    <col min="12" max="12" width="7.5703125" style="2" customWidth="1"/>
    <col min="13" max="13" width="7.28515625" style="2" customWidth="1"/>
    <col min="14" max="14" width="7.7109375" style="2" customWidth="1"/>
    <col min="15" max="15" width="7.5703125" style="2" customWidth="1"/>
    <col min="16" max="16" width="7.140625" style="2" customWidth="1"/>
    <col min="17" max="17" width="7.5703125" style="2" customWidth="1"/>
    <col min="18" max="18" width="7.42578125" style="2" customWidth="1"/>
    <col min="19" max="19" width="7.7109375" style="2" customWidth="1"/>
    <col min="20" max="20" width="7.28515625" style="2" customWidth="1"/>
    <col min="21" max="21" width="7.85546875" style="2" customWidth="1"/>
    <col min="22" max="244" width="9.140625" style="2"/>
    <col min="245" max="245" width="3.28515625" style="2" customWidth="1"/>
    <col min="246" max="246" width="2.85546875" style="2" customWidth="1"/>
    <col min="247" max="247" width="10.85546875" style="2" customWidth="1"/>
    <col min="248" max="248" width="10.7109375" style="2" customWidth="1"/>
    <col min="249" max="249" width="19.42578125" style="2" customWidth="1"/>
    <col min="250" max="250" width="7.28515625" style="2" customWidth="1"/>
    <col min="251" max="251" width="7.42578125" style="2" customWidth="1"/>
    <col min="252" max="252" width="6.5703125" style="2" customWidth="1"/>
    <col min="253" max="253" width="5.7109375" style="2" customWidth="1"/>
    <col min="254" max="254" width="7.28515625" style="2" customWidth="1"/>
    <col min="255" max="255" width="7.42578125" style="2" customWidth="1"/>
    <col min="256" max="256" width="6.7109375" style="2" customWidth="1"/>
    <col min="257" max="258" width="6.42578125" style="2" customWidth="1"/>
    <col min="259" max="259" width="7" style="2" customWidth="1"/>
    <col min="260" max="260" width="6.5703125" style="2" customWidth="1"/>
    <col min="261" max="261" width="5.7109375" style="2" customWidth="1"/>
    <col min="262" max="262" width="7.140625" style="2" customWidth="1"/>
    <col min="263" max="263" width="7.42578125" style="2" customWidth="1"/>
    <col min="264" max="264" width="7.28515625" style="2" customWidth="1"/>
    <col min="265" max="265" width="6.140625" style="2" customWidth="1"/>
    <col min="266" max="500" width="9.140625" style="2"/>
    <col min="501" max="501" width="3.28515625" style="2" customWidth="1"/>
    <col min="502" max="502" width="2.85546875" style="2" customWidth="1"/>
    <col min="503" max="503" width="10.85546875" style="2" customWidth="1"/>
    <col min="504" max="504" width="10.7109375" style="2" customWidth="1"/>
    <col min="505" max="505" width="19.42578125" style="2" customWidth="1"/>
    <col min="506" max="506" width="7.28515625" style="2" customWidth="1"/>
    <col min="507" max="507" width="7.42578125" style="2" customWidth="1"/>
    <col min="508" max="508" width="6.5703125" style="2" customWidth="1"/>
    <col min="509" max="509" width="5.7109375" style="2" customWidth="1"/>
    <col min="510" max="510" width="7.28515625" style="2" customWidth="1"/>
    <col min="511" max="511" width="7.42578125" style="2" customWidth="1"/>
    <col min="512" max="512" width="6.7109375" style="2" customWidth="1"/>
    <col min="513" max="514" width="6.42578125" style="2" customWidth="1"/>
    <col min="515" max="515" width="7" style="2" customWidth="1"/>
    <col min="516" max="516" width="6.5703125" style="2" customWidth="1"/>
    <col min="517" max="517" width="5.7109375" style="2" customWidth="1"/>
    <col min="518" max="518" width="7.140625" style="2" customWidth="1"/>
    <col min="519" max="519" width="7.42578125" style="2" customWidth="1"/>
    <col min="520" max="520" width="7.28515625" style="2" customWidth="1"/>
    <col min="521" max="521" width="6.140625" style="2" customWidth="1"/>
    <col min="522" max="756" width="9.140625" style="2"/>
    <col min="757" max="757" width="3.28515625" style="2" customWidth="1"/>
    <col min="758" max="758" width="2.85546875" style="2" customWidth="1"/>
    <col min="759" max="759" width="10.85546875" style="2" customWidth="1"/>
    <col min="760" max="760" width="10.7109375" style="2" customWidth="1"/>
    <col min="761" max="761" width="19.42578125" style="2" customWidth="1"/>
    <col min="762" max="762" width="7.28515625" style="2" customWidth="1"/>
    <col min="763" max="763" width="7.42578125" style="2" customWidth="1"/>
    <col min="764" max="764" width="6.5703125" style="2" customWidth="1"/>
    <col min="765" max="765" width="5.7109375" style="2" customWidth="1"/>
    <col min="766" max="766" width="7.28515625" style="2" customWidth="1"/>
    <col min="767" max="767" width="7.42578125" style="2" customWidth="1"/>
    <col min="768" max="768" width="6.7109375" style="2" customWidth="1"/>
    <col min="769" max="770" width="6.42578125" style="2" customWidth="1"/>
    <col min="771" max="771" width="7" style="2" customWidth="1"/>
    <col min="772" max="772" width="6.5703125" style="2" customWidth="1"/>
    <col min="773" max="773" width="5.7109375" style="2" customWidth="1"/>
    <col min="774" max="774" width="7.140625" style="2" customWidth="1"/>
    <col min="775" max="775" width="7.42578125" style="2" customWidth="1"/>
    <col min="776" max="776" width="7.28515625" style="2" customWidth="1"/>
    <col min="777" max="777" width="6.140625" style="2" customWidth="1"/>
    <col min="778" max="1012" width="9.140625" style="2"/>
    <col min="1013" max="1013" width="3.28515625" style="2" customWidth="1"/>
    <col min="1014" max="1014" width="2.85546875" style="2" customWidth="1"/>
    <col min="1015" max="1015" width="10.85546875" style="2" customWidth="1"/>
    <col min="1016" max="1016" width="10.7109375" style="2" customWidth="1"/>
    <col min="1017" max="1017" width="19.42578125" style="2" customWidth="1"/>
    <col min="1018" max="1018" width="7.28515625" style="2" customWidth="1"/>
    <col min="1019" max="1019" width="7.42578125" style="2" customWidth="1"/>
    <col min="1020" max="1020" width="6.5703125" style="2" customWidth="1"/>
    <col min="1021" max="1021" width="5.7109375" style="2" customWidth="1"/>
    <col min="1022" max="1022" width="7.28515625" style="2" customWidth="1"/>
    <col min="1023" max="1023" width="7.42578125" style="2" customWidth="1"/>
    <col min="1024" max="1024" width="6.7109375" style="2" customWidth="1"/>
    <col min="1025" max="1026" width="6.42578125" style="2" customWidth="1"/>
    <col min="1027" max="1027" width="7" style="2" customWidth="1"/>
    <col min="1028" max="1028" width="6.5703125" style="2" customWidth="1"/>
    <col min="1029" max="1029" width="5.7109375" style="2" customWidth="1"/>
    <col min="1030" max="1030" width="7.140625" style="2" customWidth="1"/>
    <col min="1031" max="1031" width="7.42578125" style="2" customWidth="1"/>
    <col min="1032" max="1032" width="7.28515625" style="2" customWidth="1"/>
    <col min="1033" max="1033" width="6.140625" style="2" customWidth="1"/>
    <col min="1034" max="1268" width="9.140625" style="2"/>
    <col min="1269" max="1269" width="3.28515625" style="2" customWidth="1"/>
    <col min="1270" max="1270" width="2.85546875" style="2" customWidth="1"/>
    <col min="1271" max="1271" width="10.85546875" style="2" customWidth="1"/>
    <col min="1272" max="1272" width="10.7109375" style="2" customWidth="1"/>
    <col min="1273" max="1273" width="19.42578125" style="2" customWidth="1"/>
    <col min="1274" max="1274" width="7.28515625" style="2" customWidth="1"/>
    <col min="1275" max="1275" width="7.42578125" style="2" customWidth="1"/>
    <col min="1276" max="1276" width="6.5703125" style="2" customWidth="1"/>
    <col min="1277" max="1277" width="5.7109375" style="2" customWidth="1"/>
    <col min="1278" max="1278" width="7.28515625" style="2" customWidth="1"/>
    <col min="1279" max="1279" width="7.42578125" style="2" customWidth="1"/>
    <col min="1280" max="1280" width="6.7109375" style="2" customWidth="1"/>
    <col min="1281" max="1282" width="6.42578125" style="2" customWidth="1"/>
    <col min="1283" max="1283" width="7" style="2" customWidth="1"/>
    <col min="1284" max="1284" width="6.5703125" style="2" customWidth="1"/>
    <col min="1285" max="1285" width="5.7109375" style="2" customWidth="1"/>
    <col min="1286" max="1286" width="7.140625" style="2" customWidth="1"/>
    <col min="1287" max="1287" width="7.42578125" style="2" customWidth="1"/>
    <col min="1288" max="1288" width="7.28515625" style="2" customWidth="1"/>
    <col min="1289" max="1289" width="6.140625" style="2" customWidth="1"/>
    <col min="1290" max="1524" width="9.140625" style="2"/>
    <col min="1525" max="1525" width="3.28515625" style="2" customWidth="1"/>
    <col min="1526" max="1526" width="2.85546875" style="2" customWidth="1"/>
    <col min="1527" max="1527" width="10.85546875" style="2" customWidth="1"/>
    <col min="1528" max="1528" width="10.7109375" style="2" customWidth="1"/>
    <col min="1529" max="1529" width="19.42578125" style="2" customWidth="1"/>
    <col min="1530" max="1530" width="7.28515625" style="2" customWidth="1"/>
    <col min="1531" max="1531" width="7.42578125" style="2" customWidth="1"/>
    <col min="1532" max="1532" width="6.5703125" style="2" customWidth="1"/>
    <col min="1533" max="1533" width="5.7109375" style="2" customWidth="1"/>
    <col min="1534" max="1534" width="7.28515625" style="2" customWidth="1"/>
    <col min="1535" max="1535" width="7.42578125" style="2" customWidth="1"/>
    <col min="1536" max="1536" width="6.7109375" style="2" customWidth="1"/>
    <col min="1537" max="1538" width="6.42578125" style="2" customWidth="1"/>
    <col min="1539" max="1539" width="7" style="2" customWidth="1"/>
    <col min="1540" max="1540" width="6.5703125" style="2" customWidth="1"/>
    <col min="1541" max="1541" width="5.7109375" style="2" customWidth="1"/>
    <col min="1542" max="1542" width="7.140625" style="2" customWidth="1"/>
    <col min="1543" max="1543" width="7.42578125" style="2" customWidth="1"/>
    <col min="1544" max="1544" width="7.28515625" style="2" customWidth="1"/>
    <col min="1545" max="1545" width="6.140625" style="2" customWidth="1"/>
    <col min="1546" max="1780" width="9.140625" style="2"/>
    <col min="1781" max="1781" width="3.28515625" style="2" customWidth="1"/>
    <col min="1782" max="1782" width="2.85546875" style="2" customWidth="1"/>
    <col min="1783" max="1783" width="10.85546875" style="2" customWidth="1"/>
    <col min="1784" max="1784" width="10.7109375" style="2" customWidth="1"/>
    <col min="1785" max="1785" width="19.42578125" style="2" customWidth="1"/>
    <col min="1786" max="1786" width="7.28515625" style="2" customWidth="1"/>
    <col min="1787" max="1787" width="7.42578125" style="2" customWidth="1"/>
    <col min="1788" max="1788" width="6.5703125" style="2" customWidth="1"/>
    <col min="1789" max="1789" width="5.7109375" style="2" customWidth="1"/>
    <col min="1790" max="1790" width="7.28515625" style="2" customWidth="1"/>
    <col min="1791" max="1791" width="7.42578125" style="2" customWidth="1"/>
    <col min="1792" max="1792" width="6.7109375" style="2" customWidth="1"/>
    <col min="1793" max="1794" width="6.42578125" style="2" customWidth="1"/>
    <col min="1795" max="1795" width="7" style="2" customWidth="1"/>
    <col min="1796" max="1796" width="6.5703125" style="2" customWidth="1"/>
    <col min="1797" max="1797" width="5.7109375" style="2" customWidth="1"/>
    <col min="1798" max="1798" width="7.140625" style="2" customWidth="1"/>
    <col min="1799" max="1799" width="7.42578125" style="2" customWidth="1"/>
    <col min="1800" max="1800" width="7.28515625" style="2" customWidth="1"/>
    <col min="1801" max="1801" width="6.140625" style="2" customWidth="1"/>
    <col min="1802" max="2036" width="9.140625" style="2"/>
    <col min="2037" max="2037" width="3.28515625" style="2" customWidth="1"/>
    <col min="2038" max="2038" width="2.85546875" style="2" customWidth="1"/>
    <col min="2039" max="2039" width="10.85546875" style="2" customWidth="1"/>
    <col min="2040" max="2040" width="10.7109375" style="2" customWidth="1"/>
    <col min="2041" max="2041" width="19.42578125" style="2" customWidth="1"/>
    <col min="2042" max="2042" width="7.28515625" style="2" customWidth="1"/>
    <col min="2043" max="2043" width="7.42578125" style="2" customWidth="1"/>
    <col min="2044" max="2044" width="6.5703125" style="2" customWidth="1"/>
    <col min="2045" max="2045" width="5.7109375" style="2" customWidth="1"/>
    <col min="2046" max="2046" width="7.28515625" style="2" customWidth="1"/>
    <col min="2047" max="2047" width="7.42578125" style="2" customWidth="1"/>
    <col min="2048" max="2048" width="6.7109375" style="2" customWidth="1"/>
    <col min="2049" max="2050" width="6.42578125" style="2" customWidth="1"/>
    <col min="2051" max="2051" width="7" style="2" customWidth="1"/>
    <col min="2052" max="2052" width="6.5703125" style="2" customWidth="1"/>
    <col min="2053" max="2053" width="5.7109375" style="2" customWidth="1"/>
    <col min="2054" max="2054" width="7.140625" style="2" customWidth="1"/>
    <col min="2055" max="2055" width="7.42578125" style="2" customWidth="1"/>
    <col min="2056" max="2056" width="7.28515625" style="2" customWidth="1"/>
    <col min="2057" max="2057" width="6.140625" style="2" customWidth="1"/>
    <col min="2058" max="2292" width="9.140625" style="2"/>
    <col min="2293" max="2293" width="3.28515625" style="2" customWidth="1"/>
    <col min="2294" max="2294" width="2.85546875" style="2" customWidth="1"/>
    <col min="2295" max="2295" width="10.85546875" style="2" customWidth="1"/>
    <col min="2296" max="2296" width="10.7109375" style="2" customWidth="1"/>
    <col min="2297" max="2297" width="19.42578125" style="2" customWidth="1"/>
    <col min="2298" max="2298" width="7.28515625" style="2" customWidth="1"/>
    <col min="2299" max="2299" width="7.42578125" style="2" customWidth="1"/>
    <col min="2300" max="2300" width="6.5703125" style="2" customWidth="1"/>
    <col min="2301" max="2301" width="5.7109375" style="2" customWidth="1"/>
    <col min="2302" max="2302" width="7.28515625" style="2" customWidth="1"/>
    <col min="2303" max="2303" width="7.42578125" style="2" customWidth="1"/>
    <col min="2304" max="2304" width="6.7109375" style="2" customWidth="1"/>
    <col min="2305" max="2306" width="6.42578125" style="2" customWidth="1"/>
    <col min="2307" max="2307" width="7" style="2" customWidth="1"/>
    <col min="2308" max="2308" width="6.5703125" style="2" customWidth="1"/>
    <col min="2309" max="2309" width="5.7109375" style="2" customWidth="1"/>
    <col min="2310" max="2310" width="7.140625" style="2" customWidth="1"/>
    <col min="2311" max="2311" width="7.42578125" style="2" customWidth="1"/>
    <col min="2312" max="2312" width="7.28515625" style="2" customWidth="1"/>
    <col min="2313" max="2313" width="6.140625" style="2" customWidth="1"/>
    <col min="2314" max="2548" width="9.140625" style="2"/>
    <col min="2549" max="2549" width="3.28515625" style="2" customWidth="1"/>
    <col min="2550" max="2550" width="2.85546875" style="2" customWidth="1"/>
    <col min="2551" max="2551" width="10.85546875" style="2" customWidth="1"/>
    <col min="2552" max="2552" width="10.7109375" style="2" customWidth="1"/>
    <col min="2553" max="2553" width="19.42578125" style="2" customWidth="1"/>
    <col min="2554" max="2554" width="7.28515625" style="2" customWidth="1"/>
    <col min="2555" max="2555" width="7.42578125" style="2" customWidth="1"/>
    <col min="2556" max="2556" width="6.5703125" style="2" customWidth="1"/>
    <col min="2557" max="2557" width="5.7109375" style="2" customWidth="1"/>
    <col min="2558" max="2558" width="7.28515625" style="2" customWidth="1"/>
    <col min="2559" max="2559" width="7.42578125" style="2" customWidth="1"/>
    <col min="2560" max="2560" width="6.7109375" style="2" customWidth="1"/>
    <col min="2561" max="2562" width="6.42578125" style="2" customWidth="1"/>
    <col min="2563" max="2563" width="7" style="2" customWidth="1"/>
    <col min="2564" max="2564" width="6.5703125" style="2" customWidth="1"/>
    <col min="2565" max="2565" width="5.7109375" style="2" customWidth="1"/>
    <col min="2566" max="2566" width="7.140625" style="2" customWidth="1"/>
    <col min="2567" max="2567" width="7.42578125" style="2" customWidth="1"/>
    <col min="2568" max="2568" width="7.28515625" style="2" customWidth="1"/>
    <col min="2569" max="2569" width="6.140625" style="2" customWidth="1"/>
    <col min="2570" max="2804" width="9.140625" style="2"/>
    <col min="2805" max="2805" width="3.28515625" style="2" customWidth="1"/>
    <col min="2806" max="2806" width="2.85546875" style="2" customWidth="1"/>
    <col min="2807" max="2807" width="10.85546875" style="2" customWidth="1"/>
    <col min="2808" max="2808" width="10.7109375" style="2" customWidth="1"/>
    <col min="2809" max="2809" width="19.42578125" style="2" customWidth="1"/>
    <col min="2810" max="2810" width="7.28515625" style="2" customWidth="1"/>
    <col min="2811" max="2811" width="7.42578125" style="2" customWidth="1"/>
    <col min="2812" max="2812" width="6.5703125" style="2" customWidth="1"/>
    <col min="2813" max="2813" width="5.7109375" style="2" customWidth="1"/>
    <col min="2814" max="2814" width="7.28515625" style="2" customWidth="1"/>
    <col min="2815" max="2815" width="7.42578125" style="2" customWidth="1"/>
    <col min="2816" max="2816" width="6.7109375" style="2" customWidth="1"/>
    <col min="2817" max="2818" width="6.42578125" style="2" customWidth="1"/>
    <col min="2819" max="2819" width="7" style="2" customWidth="1"/>
    <col min="2820" max="2820" width="6.5703125" style="2" customWidth="1"/>
    <col min="2821" max="2821" width="5.7109375" style="2" customWidth="1"/>
    <col min="2822" max="2822" width="7.140625" style="2" customWidth="1"/>
    <col min="2823" max="2823" width="7.42578125" style="2" customWidth="1"/>
    <col min="2824" max="2824" width="7.28515625" style="2" customWidth="1"/>
    <col min="2825" max="2825" width="6.140625" style="2" customWidth="1"/>
    <col min="2826" max="3060" width="9.140625" style="2"/>
    <col min="3061" max="3061" width="3.28515625" style="2" customWidth="1"/>
    <col min="3062" max="3062" width="2.85546875" style="2" customWidth="1"/>
    <col min="3063" max="3063" width="10.85546875" style="2" customWidth="1"/>
    <col min="3064" max="3064" width="10.7109375" style="2" customWidth="1"/>
    <col min="3065" max="3065" width="19.42578125" style="2" customWidth="1"/>
    <col min="3066" max="3066" width="7.28515625" style="2" customWidth="1"/>
    <col min="3067" max="3067" width="7.42578125" style="2" customWidth="1"/>
    <col min="3068" max="3068" width="6.5703125" style="2" customWidth="1"/>
    <col min="3069" max="3069" width="5.7109375" style="2" customWidth="1"/>
    <col min="3070" max="3070" width="7.28515625" style="2" customWidth="1"/>
    <col min="3071" max="3071" width="7.42578125" style="2" customWidth="1"/>
    <col min="3072" max="3072" width="6.7109375" style="2" customWidth="1"/>
    <col min="3073" max="3074" width="6.42578125" style="2" customWidth="1"/>
    <col min="3075" max="3075" width="7" style="2" customWidth="1"/>
    <col min="3076" max="3076" width="6.5703125" style="2" customWidth="1"/>
    <col min="3077" max="3077" width="5.7109375" style="2" customWidth="1"/>
    <col min="3078" max="3078" width="7.140625" style="2" customWidth="1"/>
    <col min="3079" max="3079" width="7.42578125" style="2" customWidth="1"/>
    <col min="3080" max="3080" width="7.28515625" style="2" customWidth="1"/>
    <col min="3081" max="3081" width="6.140625" style="2" customWidth="1"/>
    <col min="3082" max="3316" width="9.140625" style="2"/>
    <col min="3317" max="3317" width="3.28515625" style="2" customWidth="1"/>
    <col min="3318" max="3318" width="2.85546875" style="2" customWidth="1"/>
    <col min="3319" max="3319" width="10.85546875" style="2" customWidth="1"/>
    <col min="3320" max="3320" width="10.7109375" style="2" customWidth="1"/>
    <col min="3321" max="3321" width="19.42578125" style="2" customWidth="1"/>
    <col min="3322" max="3322" width="7.28515625" style="2" customWidth="1"/>
    <col min="3323" max="3323" width="7.42578125" style="2" customWidth="1"/>
    <col min="3324" max="3324" width="6.5703125" style="2" customWidth="1"/>
    <col min="3325" max="3325" width="5.7109375" style="2" customWidth="1"/>
    <col min="3326" max="3326" width="7.28515625" style="2" customWidth="1"/>
    <col min="3327" max="3327" width="7.42578125" style="2" customWidth="1"/>
    <col min="3328" max="3328" width="6.7109375" style="2" customWidth="1"/>
    <col min="3329" max="3330" width="6.42578125" style="2" customWidth="1"/>
    <col min="3331" max="3331" width="7" style="2" customWidth="1"/>
    <col min="3332" max="3332" width="6.5703125" style="2" customWidth="1"/>
    <col min="3333" max="3333" width="5.7109375" style="2" customWidth="1"/>
    <col min="3334" max="3334" width="7.140625" style="2" customWidth="1"/>
    <col min="3335" max="3335" width="7.42578125" style="2" customWidth="1"/>
    <col min="3336" max="3336" width="7.28515625" style="2" customWidth="1"/>
    <col min="3337" max="3337" width="6.140625" style="2" customWidth="1"/>
    <col min="3338" max="3572" width="9.140625" style="2"/>
    <col min="3573" max="3573" width="3.28515625" style="2" customWidth="1"/>
    <col min="3574" max="3574" width="2.85546875" style="2" customWidth="1"/>
    <col min="3575" max="3575" width="10.85546875" style="2" customWidth="1"/>
    <col min="3576" max="3576" width="10.7109375" style="2" customWidth="1"/>
    <col min="3577" max="3577" width="19.42578125" style="2" customWidth="1"/>
    <col min="3578" max="3578" width="7.28515625" style="2" customWidth="1"/>
    <col min="3579" max="3579" width="7.42578125" style="2" customWidth="1"/>
    <col min="3580" max="3580" width="6.5703125" style="2" customWidth="1"/>
    <col min="3581" max="3581" width="5.7109375" style="2" customWidth="1"/>
    <col min="3582" max="3582" width="7.28515625" style="2" customWidth="1"/>
    <col min="3583" max="3583" width="7.42578125" style="2" customWidth="1"/>
    <col min="3584" max="3584" width="6.7109375" style="2" customWidth="1"/>
    <col min="3585" max="3586" width="6.42578125" style="2" customWidth="1"/>
    <col min="3587" max="3587" width="7" style="2" customWidth="1"/>
    <col min="3588" max="3588" width="6.5703125" style="2" customWidth="1"/>
    <col min="3589" max="3589" width="5.7109375" style="2" customWidth="1"/>
    <col min="3590" max="3590" width="7.140625" style="2" customWidth="1"/>
    <col min="3591" max="3591" width="7.42578125" style="2" customWidth="1"/>
    <col min="3592" max="3592" width="7.28515625" style="2" customWidth="1"/>
    <col min="3593" max="3593" width="6.140625" style="2" customWidth="1"/>
    <col min="3594" max="3828" width="9.140625" style="2"/>
    <col min="3829" max="3829" width="3.28515625" style="2" customWidth="1"/>
    <col min="3830" max="3830" width="2.85546875" style="2" customWidth="1"/>
    <col min="3831" max="3831" width="10.85546875" style="2" customWidth="1"/>
    <col min="3832" max="3832" width="10.7109375" style="2" customWidth="1"/>
    <col min="3833" max="3833" width="19.42578125" style="2" customWidth="1"/>
    <col min="3834" max="3834" width="7.28515625" style="2" customWidth="1"/>
    <col min="3835" max="3835" width="7.42578125" style="2" customWidth="1"/>
    <col min="3836" max="3836" width="6.5703125" style="2" customWidth="1"/>
    <col min="3837" max="3837" width="5.7109375" style="2" customWidth="1"/>
    <col min="3838" max="3838" width="7.28515625" style="2" customWidth="1"/>
    <col min="3839" max="3839" width="7.42578125" style="2" customWidth="1"/>
    <col min="3840" max="3840" width="6.7109375" style="2" customWidth="1"/>
    <col min="3841" max="3842" width="6.42578125" style="2" customWidth="1"/>
    <col min="3843" max="3843" width="7" style="2" customWidth="1"/>
    <col min="3844" max="3844" width="6.5703125" style="2" customWidth="1"/>
    <col min="3845" max="3845" width="5.7109375" style="2" customWidth="1"/>
    <col min="3846" max="3846" width="7.140625" style="2" customWidth="1"/>
    <col min="3847" max="3847" width="7.42578125" style="2" customWidth="1"/>
    <col min="3848" max="3848" width="7.28515625" style="2" customWidth="1"/>
    <col min="3849" max="3849" width="6.140625" style="2" customWidth="1"/>
    <col min="3850" max="4084" width="9.140625" style="2"/>
    <col min="4085" max="4085" width="3.28515625" style="2" customWidth="1"/>
    <col min="4086" max="4086" width="2.85546875" style="2" customWidth="1"/>
    <col min="4087" max="4087" width="10.85546875" style="2" customWidth="1"/>
    <col min="4088" max="4088" width="10.7109375" style="2" customWidth="1"/>
    <col min="4089" max="4089" width="19.42578125" style="2" customWidth="1"/>
    <col min="4090" max="4090" width="7.28515625" style="2" customWidth="1"/>
    <col min="4091" max="4091" width="7.42578125" style="2" customWidth="1"/>
    <col min="4092" max="4092" width="6.5703125" style="2" customWidth="1"/>
    <col min="4093" max="4093" width="5.7109375" style="2" customWidth="1"/>
    <col min="4094" max="4094" width="7.28515625" style="2" customWidth="1"/>
    <col min="4095" max="4095" width="7.42578125" style="2" customWidth="1"/>
    <col min="4096" max="4096" width="6.7109375" style="2" customWidth="1"/>
    <col min="4097" max="4098" width="6.42578125" style="2" customWidth="1"/>
    <col min="4099" max="4099" width="7" style="2" customWidth="1"/>
    <col min="4100" max="4100" width="6.5703125" style="2" customWidth="1"/>
    <col min="4101" max="4101" width="5.7109375" style="2" customWidth="1"/>
    <col min="4102" max="4102" width="7.140625" style="2" customWidth="1"/>
    <col min="4103" max="4103" width="7.42578125" style="2" customWidth="1"/>
    <col min="4104" max="4104" width="7.28515625" style="2" customWidth="1"/>
    <col min="4105" max="4105" width="6.140625" style="2" customWidth="1"/>
    <col min="4106" max="4340" width="9.140625" style="2"/>
    <col min="4341" max="4341" width="3.28515625" style="2" customWidth="1"/>
    <col min="4342" max="4342" width="2.85546875" style="2" customWidth="1"/>
    <col min="4343" max="4343" width="10.85546875" style="2" customWidth="1"/>
    <col min="4344" max="4344" width="10.7109375" style="2" customWidth="1"/>
    <col min="4345" max="4345" width="19.42578125" style="2" customWidth="1"/>
    <col min="4346" max="4346" width="7.28515625" style="2" customWidth="1"/>
    <col min="4347" max="4347" width="7.42578125" style="2" customWidth="1"/>
    <col min="4348" max="4348" width="6.5703125" style="2" customWidth="1"/>
    <col min="4349" max="4349" width="5.7109375" style="2" customWidth="1"/>
    <col min="4350" max="4350" width="7.28515625" style="2" customWidth="1"/>
    <col min="4351" max="4351" width="7.42578125" style="2" customWidth="1"/>
    <col min="4352" max="4352" width="6.7109375" style="2" customWidth="1"/>
    <col min="4353" max="4354" width="6.42578125" style="2" customWidth="1"/>
    <col min="4355" max="4355" width="7" style="2" customWidth="1"/>
    <col min="4356" max="4356" width="6.5703125" style="2" customWidth="1"/>
    <col min="4357" max="4357" width="5.7109375" style="2" customWidth="1"/>
    <col min="4358" max="4358" width="7.140625" style="2" customWidth="1"/>
    <col min="4359" max="4359" width="7.42578125" style="2" customWidth="1"/>
    <col min="4360" max="4360" width="7.28515625" style="2" customWidth="1"/>
    <col min="4361" max="4361" width="6.140625" style="2" customWidth="1"/>
    <col min="4362" max="4596" width="9.140625" style="2"/>
    <col min="4597" max="4597" width="3.28515625" style="2" customWidth="1"/>
    <col min="4598" max="4598" width="2.85546875" style="2" customWidth="1"/>
    <col min="4599" max="4599" width="10.85546875" style="2" customWidth="1"/>
    <col min="4600" max="4600" width="10.7109375" style="2" customWidth="1"/>
    <col min="4601" max="4601" width="19.42578125" style="2" customWidth="1"/>
    <col min="4602" max="4602" width="7.28515625" style="2" customWidth="1"/>
    <col min="4603" max="4603" width="7.42578125" style="2" customWidth="1"/>
    <col min="4604" max="4604" width="6.5703125" style="2" customWidth="1"/>
    <col min="4605" max="4605" width="5.7109375" style="2" customWidth="1"/>
    <col min="4606" max="4606" width="7.28515625" style="2" customWidth="1"/>
    <col min="4607" max="4607" width="7.42578125" style="2" customWidth="1"/>
    <col min="4608" max="4608" width="6.7109375" style="2" customWidth="1"/>
    <col min="4609" max="4610" width="6.42578125" style="2" customWidth="1"/>
    <col min="4611" max="4611" width="7" style="2" customWidth="1"/>
    <col min="4612" max="4612" width="6.5703125" style="2" customWidth="1"/>
    <col min="4613" max="4613" width="5.7109375" style="2" customWidth="1"/>
    <col min="4614" max="4614" width="7.140625" style="2" customWidth="1"/>
    <col min="4615" max="4615" width="7.42578125" style="2" customWidth="1"/>
    <col min="4616" max="4616" width="7.28515625" style="2" customWidth="1"/>
    <col min="4617" max="4617" width="6.140625" style="2" customWidth="1"/>
    <col min="4618" max="4852" width="9.140625" style="2"/>
    <col min="4853" max="4853" width="3.28515625" style="2" customWidth="1"/>
    <col min="4854" max="4854" width="2.85546875" style="2" customWidth="1"/>
    <col min="4855" max="4855" width="10.85546875" style="2" customWidth="1"/>
    <col min="4856" max="4856" width="10.7109375" style="2" customWidth="1"/>
    <col min="4857" max="4857" width="19.42578125" style="2" customWidth="1"/>
    <col min="4858" max="4858" width="7.28515625" style="2" customWidth="1"/>
    <col min="4859" max="4859" width="7.42578125" style="2" customWidth="1"/>
    <col min="4860" max="4860" width="6.5703125" style="2" customWidth="1"/>
    <col min="4861" max="4861" width="5.7109375" style="2" customWidth="1"/>
    <col min="4862" max="4862" width="7.28515625" style="2" customWidth="1"/>
    <col min="4863" max="4863" width="7.42578125" style="2" customWidth="1"/>
    <col min="4864" max="4864" width="6.7109375" style="2" customWidth="1"/>
    <col min="4865" max="4866" width="6.42578125" style="2" customWidth="1"/>
    <col min="4867" max="4867" width="7" style="2" customWidth="1"/>
    <col min="4868" max="4868" width="6.5703125" style="2" customWidth="1"/>
    <col min="4869" max="4869" width="5.7109375" style="2" customWidth="1"/>
    <col min="4870" max="4870" width="7.140625" style="2" customWidth="1"/>
    <col min="4871" max="4871" width="7.42578125" style="2" customWidth="1"/>
    <col min="4872" max="4872" width="7.28515625" style="2" customWidth="1"/>
    <col min="4873" max="4873" width="6.140625" style="2" customWidth="1"/>
    <col min="4874" max="5108" width="9.140625" style="2"/>
    <col min="5109" max="5109" width="3.28515625" style="2" customWidth="1"/>
    <col min="5110" max="5110" width="2.85546875" style="2" customWidth="1"/>
    <col min="5111" max="5111" width="10.85546875" style="2" customWidth="1"/>
    <col min="5112" max="5112" width="10.7109375" style="2" customWidth="1"/>
    <col min="5113" max="5113" width="19.42578125" style="2" customWidth="1"/>
    <col min="5114" max="5114" width="7.28515625" style="2" customWidth="1"/>
    <col min="5115" max="5115" width="7.42578125" style="2" customWidth="1"/>
    <col min="5116" max="5116" width="6.5703125" style="2" customWidth="1"/>
    <col min="5117" max="5117" width="5.7109375" style="2" customWidth="1"/>
    <col min="5118" max="5118" width="7.28515625" style="2" customWidth="1"/>
    <col min="5119" max="5119" width="7.42578125" style="2" customWidth="1"/>
    <col min="5120" max="5120" width="6.7109375" style="2" customWidth="1"/>
    <col min="5121" max="5122" width="6.42578125" style="2" customWidth="1"/>
    <col min="5123" max="5123" width="7" style="2" customWidth="1"/>
    <col min="5124" max="5124" width="6.5703125" style="2" customWidth="1"/>
    <col min="5125" max="5125" width="5.7109375" style="2" customWidth="1"/>
    <col min="5126" max="5126" width="7.140625" style="2" customWidth="1"/>
    <col min="5127" max="5127" width="7.42578125" style="2" customWidth="1"/>
    <col min="5128" max="5128" width="7.28515625" style="2" customWidth="1"/>
    <col min="5129" max="5129" width="6.140625" style="2" customWidth="1"/>
    <col min="5130" max="5364" width="9.140625" style="2"/>
    <col min="5365" max="5365" width="3.28515625" style="2" customWidth="1"/>
    <col min="5366" max="5366" width="2.85546875" style="2" customWidth="1"/>
    <col min="5367" max="5367" width="10.85546875" style="2" customWidth="1"/>
    <col min="5368" max="5368" width="10.7109375" style="2" customWidth="1"/>
    <col min="5369" max="5369" width="19.42578125" style="2" customWidth="1"/>
    <col min="5370" max="5370" width="7.28515625" style="2" customWidth="1"/>
    <col min="5371" max="5371" width="7.42578125" style="2" customWidth="1"/>
    <col min="5372" max="5372" width="6.5703125" style="2" customWidth="1"/>
    <col min="5373" max="5373" width="5.7109375" style="2" customWidth="1"/>
    <col min="5374" max="5374" width="7.28515625" style="2" customWidth="1"/>
    <col min="5375" max="5375" width="7.42578125" style="2" customWidth="1"/>
    <col min="5376" max="5376" width="6.7109375" style="2" customWidth="1"/>
    <col min="5377" max="5378" width="6.42578125" style="2" customWidth="1"/>
    <col min="5379" max="5379" width="7" style="2" customWidth="1"/>
    <col min="5380" max="5380" width="6.5703125" style="2" customWidth="1"/>
    <col min="5381" max="5381" width="5.7109375" style="2" customWidth="1"/>
    <col min="5382" max="5382" width="7.140625" style="2" customWidth="1"/>
    <col min="5383" max="5383" width="7.42578125" style="2" customWidth="1"/>
    <col min="5384" max="5384" width="7.28515625" style="2" customWidth="1"/>
    <col min="5385" max="5385" width="6.140625" style="2" customWidth="1"/>
    <col min="5386" max="5620" width="9.140625" style="2"/>
    <col min="5621" max="5621" width="3.28515625" style="2" customWidth="1"/>
    <col min="5622" max="5622" width="2.85546875" style="2" customWidth="1"/>
    <col min="5623" max="5623" width="10.85546875" style="2" customWidth="1"/>
    <col min="5624" max="5624" width="10.7109375" style="2" customWidth="1"/>
    <col min="5625" max="5625" width="19.42578125" style="2" customWidth="1"/>
    <col min="5626" max="5626" width="7.28515625" style="2" customWidth="1"/>
    <col min="5627" max="5627" width="7.42578125" style="2" customWidth="1"/>
    <col min="5628" max="5628" width="6.5703125" style="2" customWidth="1"/>
    <col min="5629" max="5629" width="5.7109375" style="2" customWidth="1"/>
    <col min="5630" max="5630" width="7.28515625" style="2" customWidth="1"/>
    <col min="5631" max="5631" width="7.42578125" style="2" customWidth="1"/>
    <col min="5632" max="5632" width="6.7109375" style="2" customWidth="1"/>
    <col min="5633" max="5634" width="6.42578125" style="2" customWidth="1"/>
    <col min="5635" max="5635" width="7" style="2" customWidth="1"/>
    <col min="5636" max="5636" width="6.5703125" style="2" customWidth="1"/>
    <col min="5637" max="5637" width="5.7109375" style="2" customWidth="1"/>
    <col min="5638" max="5638" width="7.140625" style="2" customWidth="1"/>
    <col min="5639" max="5639" width="7.42578125" style="2" customWidth="1"/>
    <col min="5640" max="5640" width="7.28515625" style="2" customWidth="1"/>
    <col min="5641" max="5641" width="6.140625" style="2" customWidth="1"/>
    <col min="5642" max="5876" width="9.140625" style="2"/>
    <col min="5877" max="5877" width="3.28515625" style="2" customWidth="1"/>
    <col min="5878" max="5878" width="2.85546875" style="2" customWidth="1"/>
    <col min="5879" max="5879" width="10.85546875" style="2" customWidth="1"/>
    <col min="5880" max="5880" width="10.7109375" style="2" customWidth="1"/>
    <col min="5881" max="5881" width="19.42578125" style="2" customWidth="1"/>
    <col min="5882" max="5882" width="7.28515625" style="2" customWidth="1"/>
    <col min="5883" max="5883" width="7.42578125" style="2" customWidth="1"/>
    <col min="5884" max="5884" width="6.5703125" style="2" customWidth="1"/>
    <col min="5885" max="5885" width="5.7109375" style="2" customWidth="1"/>
    <col min="5886" max="5886" width="7.28515625" style="2" customWidth="1"/>
    <col min="5887" max="5887" width="7.42578125" style="2" customWidth="1"/>
    <col min="5888" max="5888" width="6.7109375" style="2" customWidth="1"/>
    <col min="5889" max="5890" width="6.42578125" style="2" customWidth="1"/>
    <col min="5891" max="5891" width="7" style="2" customWidth="1"/>
    <col min="5892" max="5892" width="6.5703125" style="2" customWidth="1"/>
    <col min="5893" max="5893" width="5.7109375" style="2" customWidth="1"/>
    <col min="5894" max="5894" width="7.140625" style="2" customWidth="1"/>
    <col min="5895" max="5895" width="7.42578125" style="2" customWidth="1"/>
    <col min="5896" max="5896" width="7.28515625" style="2" customWidth="1"/>
    <col min="5897" max="5897" width="6.140625" style="2" customWidth="1"/>
    <col min="5898" max="6132" width="9.140625" style="2"/>
    <col min="6133" max="6133" width="3.28515625" style="2" customWidth="1"/>
    <col min="6134" max="6134" width="2.85546875" style="2" customWidth="1"/>
    <col min="6135" max="6135" width="10.85546875" style="2" customWidth="1"/>
    <col min="6136" max="6136" width="10.7109375" style="2" customWidth="1"/>
    <col min="6137" max="6137" width="19.42578125" style="2" customWidth="1"/>
    <col min="6138" max="6138" width="7.28515625" style="2" customWidth="1"/>
    <col min="6139" max="6139" width="7.42578125" style="2" customWidth="1"/>
    <col min="6140" max="6140" width="6.5703125" style="2" customWidth="1"/>
    <col min="6141" max="6141" width="5.7109375" style="2" customWidth="1"/>
    <col min="6142" max="6142" width="7.28515625" style="2" customWidth="1"/>
    <col min="6143" max="6143" width="7.42578125" style="2" customWidth="1"/>
    <col min="6144" max="6144" width="6.7109375" style="2" customWidth="1"/>
    <col min="6145" max="6146" width="6.42578125" style="2" customWidth="1"/>
    <col min="6147" max="6147" width="7" style="2" customWidth="1"/>
    <col min="6148" max="6148" width="6.5703125" style="2" customWidth="1"/>
    <col min="6149" max="6149" width="5.7109375" style="2" customWidth="1"/>
    <col min="6150" max="6150" width="7.140625" style="2" customWidth="1"/>
    <col min="6151" max="6151" width="7.42578125" style="2" customWidth="1"/>
    <col min="6152" max="6152" width="7.28515625" style="2" customWidth="1"/>
    <col min="6153" max="6153" width="6.140625" style="2" customWidth="1"/>
    <col min="6154" max="6388" width="9.140625" style="2"/>
    <col min="6389" max="6389" width="3.28515625" style="2" customWidth="1"/>
    <col min="6390" max="6390" width="2.85546875" style="2" customWidth="1"/>
    <col min="6391" max="6391" width="10.85546875" style="2" customWidth="1"/>
    <col min="6392" max="6392" width="10.7109375" style="2" customWidth="1"/>
    <col min="6393" max="6393" width="19.42578125" style="2" customWidth="1"/>
    <col min="6394" max="6394" width="7.28515625" style="2" customWidth="1"/>
    <col min="6395" max="6395" width="7.42578125" style="2" customWidth="1"/>
    <col min="6396" max="6396" width="6.5703125" style="2" customWidth="1"/>
    <col min="6397" max="6397" width="5.7109375" style="2" customWidth="1"/>
    <col min="6398" max="6398" width="7.28515625" style="2" customWidth="1"/>
    <col min="6399" max="6399" width="7.42578125" style="2" customWidth="1"/>
    <col min="6400" max="6400" width="6.7109375" style="2" customWidth="1"/>
    <col min="6401" max="6402" width="6.42578125" style="2" customWidth="1"/>
    <col min="6403" max="6403" width="7" style="2" customWidth="1"/>
    <col min="6404" max="6404" width="6.5703125" style="2" customWidth="1"/>
    <col min="6405" max="6405" width="5.7109375" style="2" customWidth="1"/>
    <col min="6406" max="6406" width="7.140625" style="2" customWidth="1"/>
    <col min="6407" max="6407" width="7.42578125" style="2" customWidth="1"/>
    <col min="6408" max="6408" width="7.28515625" style="2" customWidth="1"/>
    <col min="6409" max="6409" width="6.140625" style="2" customWidth="1"/>
    <col min="6410" max="6644" width="9.140625" style="2"/>
    <col min="6645" max="6645" width="3.28515625" style="2" customWidth="1"/>
    <col min="6646" max="6646" width="2.85546875" style="2" customWidth="1"/>
    <col min="6647" max="6647" width="10.85546875" style="2" customWidth="1"/>
    <col min="6648" max="6648" width="10.7109375" style="2" customWidth="1"/>
    <col min="6649" max="6649" width="19.42578125" style="2" customWidth="1"/>
    <col min="6650" max="6650" width="7.28515625" style="2" customWidth="1"/>
    <col min="6651" max="6651" width="7.42578125" style="2" customWidth="1"/>
    <col min="6652" max="6652" width="6.5703125" style="2" customWidth="1"/>
    <col min="6653" max="6653" width="5.7109375" style="2" customWidth="1"/>
    <col min="6654" max="6654" width="7.28515625" style="2" customWidth="1"/>
    <col min="6655" max="6655" width="7.42578125" style="2" customWidth="1"/>
    <col min="6656" max="6656" width="6.7109375" style="2" customWidth="1"/>
    <col min="6657" max="6658" width="6.42578125" style="2" customWidth="1"/>
    <col min="6659" max="6659" width="7" style="2" customWidth="1"/>
    <col min="6660" max="6660" width="6.5703125" style="2" customWidth="1"/>
    <col min="6661" max="6661" width="5.7109375" style="2" customWidth="1"/>
    <col min="6662" max="6662" width="7.140625" style="2" customWidth="1"/>
    <col min="6663" max="6663" width="7.42578125" style="2" customWidth="1"/>
    <col min="6664" max="6664" width="7.28515625" style="2" customWidth="1"/>
    <col min="6665" max="6665" width="6.140625" style="2" customWidth="1"/>
    <col min="6666" max="6900" width="9.140625" style="2"/>
    <col min="6901" max="6901" width="3.28515625" style="2" customWidth="1"/>
    <col min="6902" max="6902" width="2.85546875" style="2" customWidth="1"/>
    <col min="6903" max="6903" width="10.85546875" style="2" customWidth="1"/>
    <col min="6904" max="6904" width="10.7109375" style="2" customWidth="1"/>
    <col min="6905" max="6905" width="19.42578125" style="2" customWidth="1"/>
    <col min="6906" max="6906" width="7.28515625" style="2" customWidth="1"/>
    <col min="6907" max="6907" width="7.42578125" style="2" customWidth="1"/>
    <col min="6908" max="6908" width="6.5703125" style="2" customWidth="1"/>
    <col min="6909" max="6909" width="5.7109375" style="2" customWidth="1"/>
    <col min="6910" max="6910" width="7.28515625" style="2" customWidth="1"/>
    <col min="6911" max="6911" width="7.42578125" style="2" customWidth="1"/>
    <col min="6912" max="6912" width="6.7109375" style="2" customWidth="1"/>
    <col min="6913" max="6914" width="6.42578125" style="2" customWidth="1"/>
    <col min="6915" max="6915" width="7" style="2" customWidth="1"/>
    <col min="6916" max="6916" width="6.5703125" style="2" customWidth="1"/>
    <col min="6917" max="6917" width="5.7109375" style="2" customWidth="1"/>
    <col min="6918" max="6918" width="7.140625" style="2" customWidth="1"/>
    <col min="6919" max="6919" width="7.42578125" style="2" customWidth="1"/>
    <col min="6920" max="6920" width="7.28515625" style="2" customWidth="1"/>
    <col min="6921" max="6921" width="6.140625" style="2" customWidth="1"/>
    <col min="6922" max="7156" width="9.140625" style="2"/>
    <col min="7157" max="7157" width="3.28515625" style="2" customWidth="1"/>
    <col min="7158" max="7158" width="2.85546875" style="2" customWidth="1"/>
    <col min="7159" max="7159" width="10.85546875" style="2" customWidth="1"/>
    <col min="7160" max="7160" width="10.7109375" style="2" customWidth="1"/>
    <col min="7161" max="7161" width="19.42578125" style="2" customWidth="1"/>
    <col min="7162" max="7162" width="7.28515625" style="2" customWidth="1"/>
    <col min="7163" max="7163" width="7.42578125" style="2" customWidth="1"/>
    <col min="7164" max="7164" width="6.5703125" style="2" customWidth="1"/>
    <col min="7165" max="7165" width="5.7109375" style="2" customWidth="1"/>
    <col min="7166" max="7166" width="7.28515625" style="2" customWidth="1"/>
    <col min="7167" max="7167" width="7.42578125" style="2" customWidth="1"/>
    <col min="7168" max="7168" width="6.7109375" style="2" customWidth="1"/>
    <col min="7169" max="7170" width="6.42578125" style="2" customWidth="1"/>
    <col min="7171" max="7171" width="7" style="2" customWidth="1"/>
    <col min="7172" max="7172" width="6.5703125" style="2" customWidth="1"/>
    <col min="7173" max="7173" width="5.7109375" style="2" customWidth="1"/>
    <col min="7174" max="7174" width="7.140625" style="2" customWidth="1"/>
    <col min="7175" max="7175" width="7.42578125" style="2" customWidth="1"/>
    <col min="7176" max="7176" width="7.28515625" style="2" customWidth="1"/>
    <col min="7177" max="7177" width="6.140625" style="2" customWidth="1"/>
    <col min="7178" max="7412" width="9.140625" style="2"/>
    <col min="7413" max="7413" width="3.28515625" style="2" customWidth="1"/>
    <col min="7414" max="7414" width="2.85546875" style="2" customWidth="1"/>
    <col min="7415" max="7415" width="10.85546875" style="2" customWidth="1"/>
    <col min="7416" max="7416" width="10.7109375" style="2" customWidth="1"/>
    <col min="7417" max="7417" width="19.42578125" style="2" customWidth="1"/>
    <col min="7418" max="7418" width="7.28515625" style="2" customWidth="1"/>
    <col min="7419" max="7419" width="7.42578125" style="2" customWidth="1"/>
    <col min="7420" max="7420" width="6.5703125" style="2" customWidth="1"/>
    <col min="7421" max="7421" width="5.7109375" style="2" customWidth="1"/>
    <col min="7422" max="7422" width="7.28515625" style="2" customWidth="1"/>
    <col min="7423" max="7423" width="7.42578125" style="2" customWidth="1"/>
    <col min="7424" max="7424" width="6.7109375" style="2" customWidth="1"/>
    <col min="7425" max="7426" width="6.42578125" style="2" customWidth="1"/>
    <col min="7427" max="7427" width="7" style="2" customWidth="1"/>
    <col min="7428" max="7428" width="6.5703125" style="2" customWidth="1"/>
    <col min="7429" max="7429" width="5.7109375" style="2" customWidth="1"/>
    <col min="7430" max="7430" width="7.140625" style="2" customWidth="1"/>
    <col min="7431" max="7431" width="7.42578125" style="2" customWidth="1"/>
    <col min="7432" max="7432" width="7.28515625" style="2" customWidth="1"/>
    <col min="7433" max="7433" width="6.140625" style="2" customWidth="1"/>
    <col min="7434" max="7668" width="9.140625" style="2"/>
    <col min="7669" max="7669" width="3.28515625" style="2" customWidth="1"/>
    <col min="7670" max="7670" width="2.85546875" style="2" customWidth="1"/>
    <col min="7671" max="7671" width="10.85546875" style="2" customWidth="1"/>
    <col min="7672" max="7672" width="10.7109375" style="2" customWidth="1"/>
    <col min="7673" max="7673" width="19.42578125" style="2" customWidth="1"/>
    <col min="7674" max="7674" width="7.28515625" style="2" customWidth="1"/>
    <col min="7675" max="7675" width="7.42578125" style="2" customWidth="1"/>
    <col min="7676" max="7676" width="6.5703125" style="2" customWidth="1"/>
    <col min="7677" max="7677" width="5.7109375" style="2" customWidth="1"/>
    <col min="7678" max="7678" width="7.28515625" style="2" customWidth="1"/>
    <col min="7679" max="7679" width="7.42578125" style="2" customWidth="1"/>
    <col min="7680" max="7680" width="6.7109375" style="2" customWidth="1"/>
    <col min="7681" max="7682" width="6.42578125" style="2" customWidth="1"/>
    <col min="7683" max="7683" width="7" style="2" customWidth="1"/>
    <col min="7684" max="7684" width="6.5703125" style="2" customWidth="1"/>
    <col min="7685" max="7685" width="5.7109375" style="2" customWidth="1"/>
    <col min="7686" max="7686" width="7.140625" style="2" customWidth="1"/>
    <col min="7687" max="7687" width="7.42578125" style="2" customWidth="1"/>
    <col min="7688" max="7688" width="7.28515625" style="2" customWidth="1"/>
    <col min="7689" max="7689" width="6.140625" style="2" customWidth="1"/>
    <col min="7690" max="7924" width="9.140625" style="2"/>
    <col min="7925" max="7925" width="3.28515625" style="2" customWidth="1"/>
    <col min="7926" max="7926" width="2.85546875" style="2" customWidth="1"/>
    <col min="7927" max="7927" width="10.85546875" style="2" customWidth="1"/>
    <col min="7928" max="7928" width="10.7109375" style="2" customWidth="1"/>
    <col min="7929" max="7929" width="19.42578125" style="2" customWidth="1"/>
    <col min="7930" max="7930" width="7.28515625" style="2" customWidth="1"/>
    <col min="7931" max="7931" width="7.42578125" style="2" customWidth="1"/>
    <col min="7932" max="7932" width="6.5703125" style="2" customWidth="1"/>
    <col min="7933" max="7933" width="5.7109375" style="2" customWidth="1"/>
    <col min="7934" max="7934" width="7.28515625" style="2" customWidth="1"/>
    <col min="7935" max="7935" width="7.42578125" style="2" customWidth="1"/>
    <col min="7936" max="7936" width="6.7109375" style="2" customWidth="1"/>
    <col min="7937" max="7938" width="6.42578125" style="2" customWidth="1"/>
    <col min="7939" max="7939" width="7" style="2" customWidth="1"/>
    <col min="7940" max="7940" width="6.5703125" style="2" customWidth="1"/>
    <col min="7941" max="7941" width="5.7109375" style="2" customWidth="1"/>
    <col min="7942" max="7942" width="7.140625" style="2" customWidth="1"/>
    <col min="7943" max="7943" width="7.42578125" style="2" customWidth="1"/>
    <col min="7944" max="7944" width="7.28515625" style="2" customWidth="1"/>
    <col min="7945" max="7945" width="6.140625" style="2" customWidth="1"/>
    <col min="7946" max="8180" width="9.140625" style="2"/>
    <col min="8181" max="8181" width="3.28515625" style="2" customWidth="1"/>
    <col min="8182" max="8182" width="2.85546875" style="2" customWidth="1"/>
    <col min="8183" max="8183" width="10.85546875" style="2" customWidth="1"/>
    <col min="8184" max="8184" width="10.7109375" style="2" customWidth="1"/>
    <col min="8185" max="8185" width="19.42578125" style="2" customWidth="1"/>
    <col min="8186" max="8186" width="7.28515625" style="2" customWidth="1"/>
    <col min="8187" max="8187" width="7.42578125" style="2" customWidth="1"/>
    <col min="8188" max="8188" width="6.5703125" style="2" customWidth="1"/>
    <col min="8189" max="8189" width="5.7109375" style="2" customWidth="1"/>
    <col min="8190" max="8190" width="7.28515625" style="2" customWidth="1"/>
    <col min="8191" max="8191" width="7.42578125" style="2" customWidth="1"/>
    <col min="8192" max="8192" width="6.7109375" style="2" customWidth="1"/>
    <col min="8193" max="8194" width="6.42578125" style="2" customWidth="1"/>
    <col min="8195" max="8195" width="7" style="2" customWidth="1"/>
    <col min="8196" max="8196" width="6.5703125" style="2" customWidth="1"/>
    <col min="8197" max="8197" width="5.7109375" style="2" customWidth="1"/>
    <col min="8198" max="8198" width="7.140625" style="2" customWidth="1"/>
    <col min="8199" max="8199" width="7.42578125" style="2" customWidth="1"/>
    <col min="8200" max="8200" width="7.28515625" style="2" customWidth="1"/>
    <col min="8201" max="8201" width="6.140625" style="2" customWidth="1"/>
    <col min="8202" max="8436" width="9.140625" style="2"/>
    <col min="8437" max="8437" width="3.28515625" style="2" customWidth="1"/>
    <col min="8438" max="8438" width="2.85546875" style="2" customWidth="1"/>
    <col min="8439" max="8439" width="10.85546875" style="2" customWidth="1"/>
    <col min="8440" max="8440" width="10.7109375" style="2" customWidth="1"/>
    <col min="8441" max="8441" width="19.42578125" style="2" customWidth="1"/>
    <col min="8442" max="8442" width="7.28515625" style="2" customWidth="1"/>
    <col min="8443" max="8443" width="7.42578125" style="2" customWidth="1"/>
    <col min="8444" max="8444" width="6.5703125" style="2" customWidth="1"/>
    <col min="8445" max="8445" width="5.7109375" style="2" customWidth="1"/>
    <col min="8446" max="8446" width="7.28515625" style="2" customWidth="1"/>
    <col min="8447" max="8447" width="7.42578125" style="2" customWidth="1"/>
    <col min="8448" max="8448" width="6.7109375" style="2" customWidth="1"/>
    <col min="8449" max="8450" width="6.42578125" style="2" customWidth="1"/>
    <col min="8451" max="8451" width="7" style="2" customWidth="1"/>
    <col min="8452" max="8452" width="6.5703125" style="2" customWidth="1"/>
    <col min="8453" max="8453" width="5.7109375" style="2" customWidth="1"/>
    <col min="8454" max="8454" width="7.140625" style="2" customWidth="1"/>
    <col min="8455" max="8455" width="7.42578125" style="2" customWidth="1"/>
    <col min="8456" max="8456" width="7.28515625" style="2" customWidth="1"/>
    <col min="8457" max="8457" width="6.140625" style="2" customWidth="1"/>
    <col min="8458" max="8692" width="9.140625" style="2"/>
    <col min="8693" max="8693" width="3.28515625" style="2" customWidth="1"/>
    <col min="8694" max="8694" width="2.85546875" style="2" customWidth="1"/>
    <col min="8695" max="8695" width="10.85546875" style="2" customWidth="1"/>
    <col min="8696" max="8696" width="10.7109375" style="2" customWidth="1"/>
    <col min="8697" max="8697" width="19.42578125" style="2" customWidth="1"/>
    <col min="8698" max="8698" width="7.28515625" style="2" customWidth="1"/>
    <col min="8699" max="8699" width="7.42578125" style="2" customWidth="1"/>
    <col min="8700" max="8700" width="6.5703125" style="2" customWidth="1"/>
    <col min="8701" max="8701" width="5.7109375" style="2" customWidth="1"/>
    <col min="8702" max="8702" width="7.28515625" style="2" customWidth="1"/>
    <col min="8703" max="8703" width="7.42578125" style="2" customWidth="1"/>
    <col min="8704" max="8704" width="6.7109375" style="2" customWidth="1"/>
    <col min="8705" max="8706" width="6.42578125" style="2" customWidth="1"/>
    <col min="8707" max="8707" width="7" style="2" customWidth="1"/>
    <col min="8708" max="8708" width="6.5703125" style="2" customWidth="1"/>
    <col min="8709" max="8709" width="5.7109375" style="2" customWidth="1"/>
    <col min="8710" max="8710" width="7.140625" style="2" customWidth="1"/>
    <col min="8711" max="8711" width="7.42578125" style="2" customWidth="1"/>
    <col min="8712" max="8712" width="7.28515625" style="2" customWidth="1"/>
    <col min="8713" max="8713" width="6.140625" style="2" customWidth="1"/>
    <col min="8714" max="8948" width="9.140625" style="2"/>
    <col min="8949" max="8949" width="3.28515625" style="2" customWidth="1"/>
    <col min="8950" max="8950" width="2.85546875" style="2" customWidth="1"/>
    <col min="8951" max="8951" width="10.85546875" style="2" customWidth="1"/>
    <col min="8952" max="8952" width="10.7109375" style="2" customWidth="1"/>
    <col min="8953" max="8953" width="19.42578125" style="2" customWidth="1"/>
    <col min="8954" max="8954" width="7.28515625" style="2" customWidth="1"/>
    <col min="8955" max="8955" width="7.42578125" style="2" customWidth="1"/>
    <col min="8956" max="8956" width="6.5703125" style="2" customWidth="1"/>
    <col min="8957" max="8957" width="5.7109375" style="2" customWidth="1"/>
    <col min="8958" max="8958" width="7.28515625" style="2" customWidth="1"/>
    <col min="8959" max="8959" width="7.42578125" style="2" customWidth="1"/>
    <col min="8960" max="8960" width="6.7109375" style="2" customWidth="1"/>
    <col min="8961" max="8962" width="6.42578125" style="2" customWidth="1"/>
    <col min="8963" max="8963" width="7" style="2" customWidth="1"/>
    <col min="8964" max="8964" width="6.5703125" style="2" customWidth="1"/>
    <col min="8965" max="8965" width="5.7109375" style="2" customWidth="1"/>
    <col min="8966" max="8966" width="7.140625" style="2" customWidth="1"/>
    <col min="8967" max="8967" width="7.42578125" style="2" customWidth="1"/>
    <col min="8968" max="8968" width="7.28515625" style="2" customWidth="1"/>
    <col min="8969" max="8969" width="6.140625" style="2" customWidth="1"/>
    <col min="8970" max="9204" width="9.140625" style="2"/>
    <col min="9205" max="9205" width="3.28515625" style="2" customWidth="1"/>
    <col min="9206" max="9206" width="2.85546875" style="2" customWidth="1"/>
    <col min="9207" max="9207" width="10.85546875" style="2" customWidth="1"/>
    <col min="9208" max="9208" width="10.7109375" style="2" customWidth="1"/>
    <col min="9209" max="9209" width="19.42578125" style="2" customWidth="1"/>
    <col min="9210" max="9210" width="7.28515625" style="2" customWidth="1"/>
    <col min="9211" max="9211" width="7.42578125" style="2" customWidth="1"/>
    <col min="9212" max="9212" width="6.5703125" style="2" customWidth="1"/>
    <col min="9213" max="9213" width="5.7109375" style="2" customWidth="1"/>
    <col min="9214" max="9214" width="7.28515625" style="2" customWidth="1"/>
    <col min="9215" max="9215" width="7.42578125" style="2" customWidth="1"/>
    <col min="9216" max="9216" width="6.7109375" style="2" customWidth="1"/>
    <col min="9217" max="9218" width="6.42578125" style="2" customWidth="1"/>
    <col min="9219" max="9219" width="7" style="2" customWidth="1"/>
    <col min="9220" max="9220" width="6.5703125" style="2" customWidth="1"/>
    <col min="9221" max="9221" width="5.7109375" style="2" customWidth="1"/>
    <col min="9222" max="9222" width="7.140625" style="2" customWidth="1"/>
    <col min="9223" max="9223" width="7.42578125" style="2" customWidth="1"/>
    <col min="9224" max="9224" width="7.28515625" style="2" customWidth="1"/>
    <col min="9225" max="9225" width="6.140625" style="2" customWidth="1"/>
    <col min="9226" max="9460" width="9.140625" style="2"/>
    <col min="9461" max="9461" width="3.28515625" style="2" customWidth="1"/>
    <col min="9462" max="9462" width="2.85546875" style="2" customWidth="1"/>
    <col min="9463" max="9463" width="10.85546875" style="2" customWidth="1"/>
    <col min="9464" max="9464" width="10.7109375" style="2" customWidth="1"/>
    <col min="9465" max="9465" width="19.42578125" style="2" customWidth="1"/>
    <col min="9466" max="9466" width="7.28515625" style="2" customWidth="1"/>
    <col min="9467" max="9467" width="7.42578125" style="2" customWidth="1"/>
    <col min="9468" max="9468" width="6.5703125" style="2" customWidth="1"/>
    <col min="9469" max="9469" width="5.7109375" style="2" customWidth="1"/>
    <col min="9470" max="9470" width="7.28515625" style="2" customWidth="1"/>
    <col min="9471" max="9471" width="7.42578125" style="2" customWidth="1"/>
    <col min="9472" max="9472" width="6.7109375" style="2" customWidth="1"/>
    <col min="9473" max="9474" width="6.42578125" style="2" customWidth="1"/>
    <col min="9475" max="9475" width="7" style="2" customWidth="1"/>
    <col min="9476" max="9476" width="6.5703125" style="2" customWidth="1"/>
    <col min="9477" max="9477" width="5.7109375" style="2" customWidth="1"/>
    <col min="9478" max="9478" width="7.140625" style="2" customWidth="1"/>
    <col min="9479" max="9479" width="7.42578125" style="2" customWidth="1"/>
    <col min="9480" max="9480" width="7.28515625" style="2" customWidth="1"/>
    <col min="9481" max="9481" width="6.140625" style="2" customWidth="1"/>
    <col min="9482" max="9716" width="9.140625" style="2"/>
    <col min="9717" max="9717" width="3.28515625" style="2" customWidth="1"/>
    <col min="9718" max="9718" width="2.85546875" style="2" customWidth="1"/>
    <col min="9719" max="9719" width="10.85546875" style="2" customWidth="1"/>
    <col min="9720" max="9720" width="10.7109375" style="2" customWidth="1"/>
    <col min="9721" max="9721" width="19.42578125" style="2" customWidth="1"/>
    <col min="9722" max="9722" width="7.28515625" style="2" customWidth="1"/>
    <col min="9723" max="9723" width="7.42578125" style="2" customWidth="1"/>
    <col min="9724" max="9724" width="6.5703125" style="2" customWidth="1"/>
    <col min="9725" max="9725" width="5.7109375" style="2" customWidth="1"/>
    <col min="9726" max="9726" width="7.28515625" style="2" customWidth="1"/>
    <col min="9727" max="9727" width="7.42578125" style="2" customWidth="1"/>
    <col min="9728" max="9728" width="6.7109375" style="2" customWidth="1"/>
    <col min="9729" max="9730" width="6.42578125" style="2" customWidth="1"/>
    <col min="9731" max="9731" width="7" style="2" customWidth="1"/>
    <col min="9732" max="9732" width="6.5703125" style="2" customWidth="1"/>
    <col min="9733" max="9733" width="5.7109375" style="2" customWidth="1"/>
    <col min="9734" max="9734" width="7.140625" style="2" customWidth="1"/>
    <col min="9735" max="9735" width="7.42578125" style="2" customWidth="1"/>
    <col min="9736" max="9736" width="7.28515625" style="2" customWidth="1"/>
    <col min="9737" max="9737" width="6.140625" style="2" customWidth="1"/>
    <col min="9738" max="9972" width="9.140625" style="2"/>
    <col min="9973" max="9973" width="3.28515625" style="2" customWidth="1"/>
    <col min="9974" max="9974" width="2.85546875" style="2" customWidth="1"/>
    <col min="9975" max="9975" width="10.85546875" style="2" customWidth="1"/>
    <col min="9976" max="9976" width="10.7109375" style="2" customWidth="1"/>
    <col min="9977" max="9977" width="19.42578125" style="2" customWidth="1"/>
    <col min="9978" max="9978" width="7.28515625" style="2" customWidth="1"/>
    <col min="9979" max="9979" width="7.42578125" style="2" customWidth="1"/>
    <col min="9980" max="9980" width="6.5703125" style="2" customWidth="1"/>
    <col min="9981" max="9981" width="5.7109375" style="2" customWidth="1"/>
    <col min="9982" max="9982" width="7.28515625" style="2" customWidth="1"/>
    <col min="9983" max="9983" width="7.42578125" style="2" customWidth="1"/>
    <col min="9984" max="9984" width="6.7109375" style="2" customWidth="1"/>
    <col min="9985" max="9986" width="6.42578125" style="2" customWidth="1"/>
    <col min="9987" max="9987" width="7" style="2" customWidth="1"/>
    <col min="9988" max="9988" width="6.5703125" style="2" customWidth="1"/>
    <col min="9989" max="9989" width="5.7109375" style="2" customWidth="1"/>
    <col min="9990" max="9990" width="7.140625" style="2" customWidth="1"/>
    <col min="9991" max="9991" width="7.42578125" style="2" customWidth="1"/>
    <col min="9992" max="9992" width="7.28515625" style="2" customWidth="1"/>
    <col min="9993" max="9993" width="6.140625" style="2" customWidth="1"/>
    <col min="9994" max="10228" width="9.140625" style="2"/>
    <col min="10229" max="10229" width="3.28515625" style="2" customWidth="1"/>
    <col min="10230" max="10230" width="2.85546875" style="2" customWidth="1"/>
    <col min="10231" max="10231" width="10.85546875" style="2" customWidth="1"/>
    <col min="10232" max="10232" width="10.7109375" style="2" customWidth="1"/>
    <col min="10233" max="10233" width="19.42578125" style="2" customWidth="1"/>
    <col min="10234" max="10234" width="7.28515625" style="2" customWidth="1"/>
    <col min="10235" max="10235" width="7.42578125" style="2" customWidth="1"/>
    <col min="10236" max="10236" width="6.5703125" style="2" customWidth="1"/>
    <col min="10237" max="10237" width="5.7109375" style="2" customWidth="1"/>
    <col min="10238" max="10238" width="7.28515625" style="2" customWidth="1"/>
    <col min="10239" max="10239" width="7.42578125" style="2" customWidth="1"/>
    <col min="10240" max="10240" width="6.7109375" style="2" customWidth="1"/>
    <col min="10241" max="10242" width="6.42578125" style="2" customWidth="1"/>
    <col min="10243" max="10243" width="7" style="2" customWidth="1"/>
    <col min="10244" max="10244" width="6.5703125" style="2" customWidth="1"/>
    <col min="10245" max="10245" width="5.7109375" style="2" customWidth="1"/>
    <col min="10246" max="10246" width="7.140625" style="2" customWidth="1"/>
    <col min="10247" max="10247" width="7.42578125" style="2" customWidth="1"/>
    <col min="10248" max="10248" width="7.28515625" style="2" customWidth="1"/>
    <col min="10249" max="10249" width="6.140625" style="2" customWidth="1"/>
    <col min="10250" max="10484" width="9.140625" style="2"/>
    <col min="10485" max="10485" width="3.28515625" style="2" customWidth="1"/>
    <col min="10486" max="10486" width="2.85546875" style="2" customWidth="1"/>
    <col min="10487" max="10487" width="10.85546875" style="2" customWidth="1"/>
    <col min="10488" max="10488" width="10.7109375" style="2" customWidth="1"/>
    <col min="10489" max="10489" width="19.42578125" style="2" customWidth="1"/>
    <col min="10490" max="10490" width="7.28515625" style="2" customWidth="1"/>
    <col min="10491" max="10491" width="7.42578125" style="2" customWidth="1"/>
    <col min="10492" max="10492" width="6.5703125" style="2" customWidth="1"/>
    <col min="10493" max="10493" width="5.7109375" style="2" customWidth="1"/>
    <col min="10494" max="10494" width="7.28515625" style="2" customWidth="1"/>
    <col min="10495" max="10495" width="7.42578125" style="2" customWidth="1"/>
    <col min="10496" max="10496" width="6.7109375" style="2" customWidth="1"/>
    <col min="10497" max="10498" width="6.42578125" style="2" customWidth="1"/>
    <col min="10499" max="10499" width="7" style="2" customWidth="1"/>
    <col min="10500" max="10500" width="6.5703125" style="2" customWidth="1"/>
    <col min="10501" max="10501" width="5.7109375" style="2" customWidth="1"/>
    <col min="10502" max="10502" width="7.140625" style="2" customWidth="1"/>
    <col min="10503" max="10503" width="7.42578125" style="2" customWidth="1"/>
    <col min="10504" max="10504" width="7.28515625" style="2" customWidth="1"/>
    <col min="10505" max="10505" width="6.140625" style="2" customWidth="1"/>
    <col min="10506" max="10740" width="9.140625" style="2"/>
    <col min="10741" max="10741" width="3.28515625" style="2" customWidth="1"/>
    <col min="10742" max="10742" width="2.85546875" style="2" customWidth="1"/>
    <col min="10743" max="10743" width="10.85546875" style="2" customWidth="1"/>
    <col min="10744" max="10744" width="10.7109375" style="2" customWidth="1"/>
    <col min="10745" max="10745" width="19.42578125" style="2" customWidth="1"/>
    <col min="10746" max="10746" width="7.28515625" style="2" customWidth="1"/>
    <col min="10747" max="10747" width="7.42578125" style="2" customWidth="1"/>
    <col min="10748" max="10748" width="6.5703125" style="2" customWidth="1"/>
    <col min="10749" max="10749" width="5.7109375" style="2" customWidth="1"/>
    <col min="10750" max="10750" width="7.28515625" style="2" customWidth="1"/>
    <col min="10751" max="10751" width="7.42578125" style="2" customWidth="1"/>
    <col min="10752" max="10752" width="6.7109375" style="2" customWidth="1"/>
    <col min="10753" max="10754" width="6.42578125" style="2" customWidth="1"/>
    <col min="10755" max="10755" width="7" style="2" customWidth="1"/>
    <col min="10756" max="10756" width="6.5703125" style="2" customWidth="1"/>
    <col min="10757" max="10757" width="5.7109375" style="2" customWidth="1"/>
    <col min="10758" max="10758" width="7.140625" style="2" customWidth="1"/>
    <col min="10759" max="10759" width="7.42578125" style="2" customWidth="1"/>
    <col min="10760" max="10760" width="7.28515625" style="2" customWidth="1"/>
    <col min="10761" max="10761" width="6.140625" style="2" customWidth="1"/>
    <col min="10762" max="10996" width="9.140625" style="2"/>
    <col min="10997" max="10997" width="3.28515625" style="2" customWidth="1"/>
    <col min="10998" max="10998" width="2.85546875" style="2" customWidth="1"/>
    <col min="10999" max="10999" width="10.85546875" style="2" customWidth="1"/>
    <col min="11000" max="11000" width="10.7109375" style="2" customWidth="1"/>
    <col min="11001" max="11001" width="19.42578125" style="2" customWidth="1"/>
    <col min="11002" max="11002" width="7.28515625" style="2" customWidth="1"/>
    <col min="11003" max="11003" width="7.42578125" style="2" customWidth="1"/>
    <col min="11004" max="11004" width="6.5703125" style="2" customWidth="1"/>
    <col min="11005" max="11005" width="5.7109375" style="2" customWidth="1"/>
    <col min="11006" max="11006" width="7.28515625" style="2" customWidth="1"/>
    <col min="11007" max="11007" width="7.42578125" style="2" customWidth="1"/>
    <col min="11008" max="11008" width="6.7109375" style="2" customWidth="1"/>
    <col min="11009" max="11010" width="6.42578125" style="2" customWidth="1"/>
    <col min="11011" max="11011" width="7" style="2" customWidth="1"/>
    <col min="11012" max="11012" width="6.5703125" style="2" customWidth="1"/>
    <col min="11013" max="11013" width="5.7109375" style="2" customWidth="1"/>
    <col min="11014" max="11014" width="7.140625" style="2" customWidth="1"/>
    <col min="11015" max="11015" width="7.42578125" style="2" customWidth="1"/>
    <col min="11016" max="11016" width="7.28515625" style="2" customWidth="1"/>
    <col min="11017" max="11017" width="6.140625" style="2" customWidth="1"/>
    <col min="11018" max="11252" width="9.140625" style="2"/>
    <col min="11253" max="11253" width="3.28515625" style="2" customWidth="1"/>
    <col min="11254" max="11254" width="2.85546875" style="2" customWidth="1"/>
    <col min="11255" max="11255" width="10.85546875" style="2" customWidth="1"/>
    <col min="11256" max="11256" width="10.7109375" style="2" customWidth="1"/>
    <col min="11257" max="11257" width="19.42578125" style="2" customWidth="1"/>
    <col min="11258" max="11258" width="7.28515625" style="2" customWidth="1"/>
    <col min="11259" max="11259" width="7.42578125" style="2" customWidth="1"/>
    <col min="11260" max="11260" width="6.5703125" style="2" customWidth="1"/>
    <col min="11261" max="11261" width="5.7109375" style="2" customWidth="1"/>
    <col min="11262" max="11262" width="7.28515625" style="2" customWidth="1"/>
    <col min="11263" max="11263" width="7.42578125" style="2" customWidth="1"/>
    <col min="11264" max="11264" width="6.7109375" style="2" customWidth="1"/>
    <col min="11265" max="11266" width="6.42578125" style="2" customWidth="1"/>
    <col min="11267" max="11267" width="7" style="2" customWidth="1"/>
    <col min="11268" max="11268" width="6.5703125" style="2" customWidth="1"/>
    <col min="11269" max="11269" width="5.7109375" style="2" customWidth="1"/>
    <col min="11270" max="11270" width="7.140625" style="2" customWidth="1"/>
    <col min="11271" max="11271" width="7.42578125" style="2" customWidth="1"/>
    <col min="11272" max="11272" width="7.28515625" style="2" customWidth="1"/>
    <col min="11273" max="11273" width="6.140625" style="2" customWidth="1"/>
    <col min="11274" max="11508" width="9.140625" style="2"/>
    <col min="11509" max="11509" width="3.28515625" style="2" customWidth="1"/>
    <col min="11510" max="11510" width="2.85546875" style="2" customWidth="1"/>
    <col min="11511" max="11511" width="10.85546875" style="2" customWidth="1"/>
    <col min="11512" max="11512" width="10.7109375" style="2" customWidth="1"/>
    <col min="11513" max="11513" width="19.42578125" style="2" customWidth="1"/>
    <col min="11514" max="11514" width="7.28515625" style="2" customWidth="1"/>
    <col min="11515" max="11515" width="7.42578125" style="2" customWidth="1"/>
    <col min="11516" max="11516" width="6.5703125" style="2" customWidth="1"/>
    <col min="11517" max="11517" width="5.7109375" style="2" customWidth="1"/>
    <col min="11518" max="11518" width="7.28515625" style="2" customWidth="1"/>
    <col min="11519" max="11519" width="7.42578125" style="2" customWidth="1"/>
    <col min="11520" max="11520" width="6.7109375" style="2" customWidth="1"/>
    <col min="11521" max="11522" width="6.42578125" style="2" customWidth="1"/>
    <col min="11523" max="11523" width="7" style="2" customWidth="1"/>
    <col min="11524" max="11524" width="6.5703125" style="2" customWidth="1"/>
    <col min="11525" max="11525" width="5.7109375" style="2" customWidth="1"/>
    <col min="11526" max="11526" width="7.140625" style="2" customWidth="1"/>
    <col min="11527" max="11527" width="7.42578125" style="2" customWidth="1"/>
    <col min="11528" max="11528" width="7.28515625" style="2" customWidth="1"/>
    <col min="11529" max="11529" width="6.140625" style="2" customWidth="1"/>
    <col min="11530" max="11764" width="9.140625" style="2"/>
    <col min="11765" max="11765" width="3.28515625" style="2" customWidth="1"/>
    <col min="11766" max="11766" width="2.85546875" style="2" customWidth="1"/>
    <col min="11767" max="11767" width="10.85546875" style="2" customWidth="1"/>
    <col min="11768" max="11768" width="10.7109375" style="2" customWidth="1"/>
    <col min="11769" max="11769" width="19.42578125" style="2" customWidth="1"/>
    <col min="11770" max="11770" width="7.28515625" style="2" customWidth="1"/>
    <col min="11771" max="11771" width="7.42578125" style="2" customWidth="1"/>
    <col min="11772" max="11772" width="6.5703125" style="2" customWidth="1"/>
    <col min="11773" max="11773" width="5.7109375" style="2" customWidth="1"/>
    <col min="11774" max="11774" width="7.28515625" style="2" customWidth="1"/>
    <col min="11775" max="11775" width="7.42578125" style="2" customWidth="1"/>
    <col min="11776" max="11776" width="6.7109375" style="2" customWidth="1"/>
    <col min="11777" max="11778" width="6.42578125" style="2" customWidth="1"/>
    <col min="11779" max="11779" width="7" style="2" customWidth="1"/>
    <col min="11780" max="11780" width="6.5703125" style="2" customWidth="1"/>
    <col min="11781" max="11781" width="5.7109375" style="2" customWidth="1"/>
    <col min="11782" max="11782" width="7.140625" style="2" customWidth="1"/>
    <col min="11783" max="11783" width="7.42578125" style="2" customWidth="1"/>
    <col min="11784" max="11784" width="7.28515625" style="2" customWidth="1"/>
    <col min="11785" max="11785" width="6.140625" style="2" customWidth="1"/>
    <col min="11786" max="12020" width="9.140625" style="2"/>
    <col min="12021" max="12021" width="3.28515625" style="2" customWidth="1"/>
    <col min="12022" max="12022" width="2.85546875" style="2" customWidth="1"/>
    <col min="12023" max="12023" width="10.85546875" style="2" customWidth="1"/>
    <col min="12024" max="12024" width="10.7109375" style="2" customWidth="1"/>
    <col min="12025" max="12025" width="19.42578125" style="2" customWidth="1"/>
    <col min="12026" max="12026" width="7.28515625" style="2" customWidth="1"/>
    <col min="12027" max="12027" width="7.42578125" style="2" customWidth="1"/>
    <col min="12028" max="12028" width="6.5703125" style="2" customWidth="1"/>
    <col min="12029" max="12029" width="5.7109375" style="2" customWidth="1"/>
    <col min="12030" max="12030" width="7.28515625" style="2" customWidth="1"/>
    <col min="12031" max="12031" width="7.42578125" style="2" customWidth="1"/>
    <col min="12032" max="12032" width="6.7109375" style="2" customWidth="1"/>
    <col min="12033" max="12034" width="6.42578125" style="2" customWidth="1"/>
    <col min="12035" max="12035" width="7" style="2" customWidth="1"/>
    <col min="12036" max="12036" width="6.5703125" style="2" customWidth="1"/>
    <col min="12037" max="12037" width="5.7109375" style="2" customWidth="1"/>
    <col min="12038" max="12038" width="7.140625" style="2" customWidth="1"/>
    <col min="12039" max="12039" width="7.42578125" style="2" customWidth="1"/>
    <col min="12040" max="12040" width="7.28515625" style="2" customWidth="1"/>
    <col min="12041" max="12041" width="6.140625" style="2" customWidth="1"/>
    <col min="12042" max="12276" width="9.140625" style="2"/>
    <col min="12277" max="12277" width="3.28515625" style="2" customWidth="1"/>
    <col min="12278" max="12278" width="2.85546875" style="2" customWidth="1"/>
    <col min="12279" max="12279" width="10.85546875" style="2" customWidth="1"/>
    <col min="12280" max="12280" width="10.7109375" style="2" customWidth="1"/>
    <col min="12281" max="12281" width="19.42578125" style="2" customWidth="1"/>
    <col min="12282" max="12282" width="7.28515625" style="2" customWidth="1"/>
    <col min="12283" max="12283" width="7.42578125" style="2" customWidth="1"/>
    <col min="12284" max="12284" width="6.5703125" style="2" customWidth="1"/>
    <col min="12285" max="12285" width="5.7109375" style="2" customWidth="1"/>
    <col min="12286" max="12286" width="7.28515625" style="2" customWidth="1"/>
    <col min="12287" max="12287" width="7.42578125" style="2" customWidth="1"/>
    <col min="12288" max="12288" width="6.7109375" style="2" customWidth="1"/>
    <col min="12289" max="12290" width="6.42578125" style="2" customWidth="1"/>
    <col min="12291" max="12291" width="7" style="2" customWidth="1"/>
    <col min="12292" max="12292" width="6.5703125" style="2" customWidth="1"/>
    <col min="12293" max="12293" width="5.7109375" style="2" customWidth="1"/>
    <col min="12294" max="12294" width="7.140625" style="2" customWidth="1"/>
    <col min="12295" max="12295" width="7.42578125" style="2" customWidth="1"/>
    <col min="12296" max="12296" width="7.28515625" style="2" customWidth="1"/>
    <col min="12297" max="12297" width="6.140625" style="2" customWidth="1"/>
    <col min="12298" max="12532" width="9.140625" style="2"/>
    <col min="12533" max="12533" width="3.28515625" style="2" customWidth="1"/>
    <col min="12534" max="12534" width="2.85546875" style="2" customWidth="1"/>
    <col min="12535" max="12535" width="10.85546875" style="2" customWidth="1"/>
    <col min="12536" max="12536" width="10.7109375" style="2" customWidth="1"/>
    <col min="12537" max="12537" width="19.42578125" style="2" customWidth="1"/>
    <col min="12538" max="12538" width="7.28515625" style="2" customWidth="1"/>
    <col min="12539" max="12539" width="7.42578125" style="2" customWidth="1"/>
    <col min="12540" max="12540" width="6.5703125" style="2" customWidth="1"/>
    <col min="12541" max="12541" width="5.7109375" style="2" customWidth="1"/>
    <col min="12542" max="12542" width="7.28515625" style="2" customWidth="1"/>
    <col min="12543" max="12543" width="7.42578125" style="2" customWidth="1"/>
    <col min="12544" max="12544" width="6.7109375" style="2" customWidth="1"/>
    <col min="12545" max="12546" width="6.42578125" style="2" customWidth="1"/>
    <col min="12547" max="12547" width="7" style="2" customWidth="1"/>
    <col min="12548" max="12548" width="6.5703125" style="2" customWidth="1"/>
    <col min="12549" max="12549" width="5.7109375" style="2" customWidth="1"/>
    <col min="12550" max="12550" width="7.140625" style="2" customWidth="1"/>
    <col min="12551" max="12551" width="7.42578125" style="2" customWidth="1"/>
    <col min="12552" max="12552" width="7.28515625" style="2" customWidth="1"/>
    <col min="12553" max="12553" width="6.140625" style="2" customWidth="1"/>
    <col min="12554" max="12788" width="9.140625" style="2"/>
    <col min="12789" max="12789" width="3.28515625" style="2" customWidth="1"/>
    <col min="12790" max="12790" width="2.85546875" style="2" customWidth="1"/>
    <col min="12791" max="12791" width="10.85546875" style="2" customWidth="1"/>
    <col min="12792" max="12792" width="10.7109375" style="2" customWidth="1"/>
    <col min="12793" max="12793" width="19.42578125" style="2" customWidth="1"/>
    <col min="12794" max="12794" width="7.28515625" style="2" customWidth="1"/>
    <col min="12795" max="12795" width="7.42578125" style="2" customWidth="1"/>
    <col min="12796" max="12796" width="6.5703125" style="2" customWidth="1"/>
    <col min="12797" max="12797" width="5.7109375" style="2" customWidth="1"/>
    <col min="12798" max="12798" width="7.28515625" style="2" customWidth="1"/>
    <col min="12799" max="12799" width="7.42578125" style="2" customWidth="1"/>
    <col min="12800" max="12800" width="6.7109375" style="2" customWidth="1"/>
    <col min="12801" max="12802" width="6.42578125" style="2" customWidth="1"/>
    <col min="12803" max="12803" width="7" style="2" customWidth="1"/>
    <col min="12804" max="12804" width="6.5703125" style="2" customWidth="1"/>
    <col min="12805" max="12805" width="5.7109375" style="2" customWidth="1"/>
    <col min="12806" max="12806" width="7.140625" style="2" customWidth="1"/>
    <col min="12807" max="12807" width="7.42578125" style="2" customWidth="1"/>
    <col min="12808" max="12808" width="7.28515625" style="2" customWidth="1"/>
    <col min="12809" max="12809" width="6.140625" style="2" customWidth="1"/>
    <col min="12810" max="13044" width="9.140625" style="2"/>
    <col min="13045" max="13045" width="3.28515625" style="2" customWidth="1"/>
    <col min="13046" max="13046" width="2.85546875" style="2" customWidth="1"/>
    <col min="13047" max="13047" width="10.85546875" style="2" customWidth="1"/>
    <col min="13048" max="13048" width="10.7109375" style="2" customWidth="1"/>
    <col min="13049" max="13049" width="19.42578125" style="2" customWidth="1"/>
    <col min="13050" max="13050" width="7.28515625" style="2" customWidth="1"/>
    <col min="13051" max="13051" width="7.42578125" style="2" customWidth="1"/>
    <col min="13052" max="13052" width="6.5703125" style="2" customWidth="1"/>
    <col min="13053" max="13053" width="5.7109375" style="2" customWidth="1"/>
    <col min="13054" max="13054" width="7.28515625" style="2" customWidth="1"/>
    <col min="13055" max="13055" width="7.42578125" style="2" customWidth="1"/>
    <col min="13056" max="13056" width="6.7109375" style="2" customWidth="1"/>
    <col min="13057" max="13058" width="6.42578125" style="2" customWidth="1"/>
    <col min="13059" max="13059" width="7" style="2" customWidth="1"/>
    <col min="13060" max="13060" width="6.5703125" style="2" customWidth="1"/>
    <col min="13061" max="13061" width="5.7109375" style="2" customWidth="1"/>
    <col min="13062" max="13062" width="7.140625" style="2" customWidth="1"/>
    <col min="13063" max="13063" width="7.42578125" style="2" customWidth="1"/>
    <col min="13064" max="13064" width="7.28515625" style="2" customWidth="1"/>
    <col min="13065" max="13065" width="6.140625" style="2" customWidth="1"/>
    <col min="13066" max="13300" width="9.140625" style="2"/>
    <col min="13301" max="13301" width="3.28515625" style="2" customWidth="1"/>
    <col min="13302" max="13302" width="2.85546875" style="2" customWidth="1"/>
    <col min="13303" max="13303" width="10.85546875" style="2" customWidth="1"/>
    <col min="13304" max="13304" width="10.7109375" style="2" customWidth="1"/>
    <col min="13305" max="13305" width="19.42578125" style="2" customWidth="1"/>
    <col min="13306" max="13306" width="7.28515625" style="2" customWidth="1"/>
    <col min="13307" max="13307" width="7.42578125" style="2" customWidth="1"/>
    <col min="13308" max="13308" width="6.5703125" style="2" customWidth="1"/>
    <col min="13309" max="13309" width="5.7109375" style="2" customWidth="1"/>
    <col min="13310" max="13310" width="7.28515625" style="2" customWidth="1"/>
    <col min="13311" max="13311" width="7.42578125" style="2" customWidth="1"/>
    <col min="13312" max="13312" width="6.7109375" style="2" customWidth="1"/>
    <col min="13313" max="13314" width="6.42578125" style="2" customWidth="1"/>
    <col min="13315" max="13315" width="7" style="2" customWidth="1"/>
    <col min="13316" max="13316" width="6.5703125" style="2" customWidth="1"/>
    <col min="13317" max="13317" width="5.7109375" style="2" customWidth="1"/>
    <col min="13318" max="13318" width="7.140625" style="2" customWidth="1"/>
    <col min="13319" max="13319" width="7.42578125" style="2" customWidth="1"/>
    <col min="13320" max="13320" width="7.28515625" style="2" customWidth="1"/>
    <col min="13321" max="13321" width="6.140625" style="2" customWidth="1"/>
    <col min="13322" max="13556" width="9.140625" style="2"/>
    <col min="13557" max="13557" width="3.28515625" style="2" customWidth="1"/>
    <col min="13558" max="13558" width="2.85546875" style="2" customWidth="1"/>
    <col min="13559" max="13559" width="10.85546875" style="2" customWidth="1"/>
    <col min="13560" max="13560" width="10.7109375" style="2" customWidth="1"/>
    <col min="13561" max="13561" width="19.42578125" style="2" customWidth="1"/>
    <col min="13562" max="13562" width="7.28515625" style="2" customWidth="1"/>
    <col min="13563" max="13563" width="7.42578125" style="2" customWidth="1"/>
    <col min="13564" max="13564" width="6.5703125" style="2" customWidth="1"/>
    <col min="13565" max="13565" width="5.7109375" style="2" customWidth="1"/>
    <col min="13566" max="13566" width="7.28515625" style="2" customWidth="1"/>
    <col min="13567" max="13567" width="7.42578125" style="2" customWidth="1"/>
    <col min="13568" max="13568" width="6.7109375" style="2" customWidth="1"/>
    <col min="13569" max="13570" width="6.42578125" style="2" customWidth="1"/>
    <col min="13571" max="13571" width="7" style="2" customWidth="1"/>
    <col min="13572" max="13572" width="6.5703125" style="2" customWidth="1"/>
    <col min="13573" max="13573" width="5.7109375" style="2" customWidth="1"/>
    <col min="13574" max="13574" width="7.140625" style="2" customWidth="1"/>
    <col min="13575" max="13575" width="7.42578125" style="2" customWidth="1"/>
    <col min="13576" max="13576" width="7.28515625" style="2" customWidth="1"/>
    <col min="13577" max="13577" width="6.140625" style="2" customWidth="1"/>
    <col min="13578" max="13812" width="9.140625" style="2"/>
    <col min="13813" max="13813" width="3.28515625" style="2" customWidth="1"/>
    <col min="13814" max="13814" width="2.85546875" style="2" customWidth="1"/>
    <col min="13815" max="13815" width="10.85546875" style="2" customWidth="1"/>
    <col min="13816" max="13816" width="10.7109375" style="2" customWidth="1"/>
    <col min="13817" max="13817" width="19.42578125" style="2" customWidth="1"/>
    <col min="13818" max="13818" width="7.28515625" style="2" customWidth="1"/>
    <col min="13819" max="13819" width="7.42578125" style="2" customWidth="1"/>
    <col min="13820" max="13820" width="6.5703125" style="2" customWidth="1"/>
    <col min="13821" max="13821" width="5.7109375" style="2" customWidth="1"/>
    <col min="13822" max="13822" width="7.28515625" style="2" customWidth="1"/>
    <col min="13823" max="13823" width="7.42578125" style="2" customWidth="1"/>
    <col min="13824" max="13824" width="6.7109375" style="2" customWidth="1"/>
    <col min="13825" max="13826" width="6.42578125" style="2" customWidth="1"/>
    <col min="13827" max="13827" width="7" style="2" customWidth="1"/>
    <col min="13828" max="13828" width="6.5703125" style="2" customWidth="1"/>
    <col min="13829" max="13829" width="5.7109375" style="2" customWidth="1"/>
    <col min="13830" max="13830" width="7.140625" style="2" customWidth="1"/>
    <col min="13831" max="13831" width="7.42578125" style="2" customWidth="1"/>
    <col min="13832" max="13832" width="7.28515625" style="2" customWidth="1"/>
    <col min="13833" max="13833" width="6.140625" style="2" customWidth="1"/>
    <col min="13834" max="14068" width="9.140625" style="2"/>
    <col min="14069" max="14069" width="3.28515625" style="2" customWidth="1"/>
    <col min="14070" max="14070" width="2.85546875" style="2" customWidth="1"/>
    <col min="14071" max="14071" width="10.85546875" style="2" customWidth="1"/>
    <col min="14072" max="14072" width="10.7109375" style="2" customWidth="1"/>
    <col min="14073" max="14073" width="19.42578125" style="2" customWidth="1"/>
    <col min="14074" max="14074" width="7.28515625" style="2" customWidth="1"/>
    <col min="14075" max="14075" width="7.42578125" style="2" customWidth="1"/>
    <col min="14076" max="14076" width="6.5703125" style="2" customWidth="1"/>
    <col min="14077" max="14077" width="5.7109375" style="2" customWidth="1"/>
    <col min="14078" max="14078" width="7.28515625" style="2" customWidth="1"/>
    <col min="14079" max="14079" width="7.42578125" style="2" customWidth="1"/>
    <col min="14080" max="14080" width="6.7109375" style="2" customWidth="1"/>
    <col min="14081" max="14082" width="6.42578125" style="2" customWidth="1"/>
    <col min="14083" max="14083" width="7" style="2" customWidth="1"/>
    <col min="14084" max="14084" width="6.5703125" style="2" customWidth="1"/>
    <col min="14085" max="14085" width="5.7109375" style="2" customWidth="1"/>
    <col min="14086" max="14086" width="7.140625" style="2" customWidth="1"/>
    <col min="14087" max="14087" width="7.42578125" style="2" customWidth="1"/>
    <col min="14088" max="14088" width="7.28515625" style="2" customWidth="1"/>
    <col min="14089" max="14089" width="6.140625" style="2" customWidth="1"/>
    <col min="14090" max="14324" width="9.140625" style="2"/>
    <col min="14325" max="14325" width="3.28515625" style="2" customWidth="1"/>
    <col min="14326" max="14326" width="2.85546875" style="2" customWidth="1"/>
    <col min="14327" max="14327" width="10.85546875" style="2" customWidth="1"/>
    <col min="14328" max="14328" width="10.7109375" style="2" customWidth="1"/>
    <col min="14329" max="14329" width="19.42578125" style="2" customWidth="1"/>
    <col min="14330" max="14330" width="7.28515625" style="2" customWidth="1"/>
    <col min="14331" max="14331" width="7.42578125" style="2" customWidth="1"/>
    <col min="14332" max="14332" width="6.5703125" style="2" customWidth="1"/>
    <col min="14333" max="14333" width="5.7109375" style="2" customWidth="1"/>
    <col min="14334" max="14334" width="7.28515625" style="2" customWidth="1"/>
    <col min="14335" max="14335" width="7.42578125" style="2" customWidth="1"/>
    <col min="14336" max="14336" width="6.7109375" style="2" customWidth="1"/>
    <col min="14337" max="14338" width="6.42578125" style="2" customWidth="1"/>
    <col min="14339" max="14339" width="7" style="2" customWidth="1"/>
    <col min="14340" max="14340" width="6.5703125" style="2" customWidth="1"/>
    <col min="14341" max="14341" width="5.7109375" style="2" customWidth="1"/>
    <col min="14342" max="14342" width="7.140625" style="2" customWidth="1"/>
    <col min="14343" max="14343" width="7.42578125" style="2" customWidth="1"/>
    <col min="14344" max="14344" width="7.28515625" style="2" customWidth="1"/>
    <col min="14345" max="14345" width="6.140625" style="2" customWidth="1"/>
    <col min="14346" max="14580" width="9.140625" style="2"/>
    <col min="14581" max="14581" width="3.28515625" style="2" customWidth="1"/>
    <col min="14582" max="14582" width="2.85546875" style="2" customWidth="1"/>
    <col min="14583" max="14583" width="10.85546875" style="2" customWidth="1"/>
    <col min="14584" max="14584" width="10.7109375" style="2" customWidth="1"/>
    <col min="14585" max="14585" width="19.42578125" style="2" customWidth="1"/>
    <col min="14586" max="14586" width="7.28515625" style="2" customWidth="1"/>
    <col min="14587" max="14587" width="7.42578125" style="2" customWidth="1"/>
    <col min="14588" max="14588" width="6.5703125" style="2" customWidth="1"/>
    <col min="14589" max="14589" width="5.7109375" style="2" customWidth="1"/>
    <col min="14590" max="14590" width="7.28515625" style="2" customWidth="1"/>
    <col min="14591" max="14591" width="7.42578125" style="2" customWidth="1"/>
    <col min="14592" max="14592" width="6.7109375" style="2" customWidth="1"/>
    <col min="14593" max="14594" width="6.42578125" style="2" customWidth="1"/>
    <col min="14595" max="14595" width="7" style="2" customWidth="1"/>
    <col min="14596" max="14596" width="6.5703125" style="2" customWidth="1"/>
    <col min="14597" max="14597" width="5.7109375" style="2" customWidth="1"/>
    <col min="14598" max="14598" width="7.140625" style="2" customWidth="1"/>
    <col min="14599" max="14599" width="7.42578125" style="2" customWidth="1"/>
    <col min="14600" max="14600" width="7.28515625" style="2" customWidth="1"/>
    <col min="14601" max="14601" width="6.140625" style="2" customWidth="1"/>
    <col min="14602" max="14836" width="9.140625" style="2"/>
    <col min="14837" max="14837" width="3.28515625" style="2" customWidth="1"/>
    <col min="14838" max="14838" width="2.85546875" style="2" customWidth="1"/>
    <col min="14839" max="14839" width="10.85546875" style="2" customWidth="1"/>
    <col min="14840" max="14840" width="10.7109375" style="2" customWidth="1"/>
    <col min="14841" max="14841" width="19.42578125" style="2" customWidth="1"/>
    <col min="14842" max="14842" width="7.28515625" style="2" customWidth="1"/>
    <col min="14843" max="14843" width="7.42578125" style="2" customWidth="1"/>
    <col min="14844" max="14844" width="6.5703125" style="2" customWidth="1"/>
    <col min="14845" max="14845" width="5.7109375" style="2" customWidth="1"/>
    <col min="14846" max="14846" width="7.28515625" style="2" customWidth="1"/>
    <col min="14847" max="14847" width="7.42578125" style="2" customWidth="1"/>
    <col min="14848" max="14848" width="6.7109375" style="2" customWidth="1"/>
    <col min="14849" max="14850" width="6.42578125" style="2" customWidth="1"/>
    <col min="14851" max="14851" width="7" style="2" customWidth="1"/>
    <col min="14852" max="14852" width="6.5703125" style="2" customWidth="1"/>
    <col min="14853" max="14853" width="5.7109375" style="2" customWidth="1"/>
    <col min="14854" max="14854" width="7.140625" style="2" customWidth="1"/>
    <col min="14855" max="14855" width="7.42578125" style="2" customWidth="1"/>
    <col min="14856" max="14856" width="7.28515625" style="2" customWidth="1"/>
    <col min="14857" max="14857" width="6.140625" style="2" customWidth="1"/>
    <col min="14858" max="15092" width="9.140625" style="2"/>
    <col min="15093" max="15093" width="3.28515625" style="2" customWidth="1"/>
    <col min="15094" max="15094" width="2.85546875" style="2" customWidth="1"/>
    <col min="15095" max="15095" width="10.85546875" style="2" customWidth="1"/>
    <col min="15096" max="15096" width="10.7109375" style="2" customWidth="1"/>
    <col min="15097" max="15097" width="19.42578125" style="2" customWidth="1"/>
    <col min="15098" max="15098" width="7.28515625" style="2" customWidth="1"/>
    <col min="15099" max="15099" width="7.42578125" style="2" customWidth="1"/>
    <col min="15100" max="15100" width="6.5703125" style="2" customWidth="1"/>
    <col min="15101" max="15101" width="5.7109375" style="2" customWidth="1"/>
    <col min="15102" max="15102" width="7.28515625" style="2" customWidth="1"/>
    <col min="15103" max="15103" width="7.42578125" style="2" customWidth="1"/>
    <col min="15104" max="15104" width="6.7109375" style="2" customWidth="1"/>
    <col min="15105" max="15106" width="6.42578125" style="2" customWidth="1"/>
    <col min="15107" max="15107" width="7" style="2" customWidth="1"/>
    <col min="15108" max="15108" width="6.5703125" style="2" customWidth="1"/>
    <col min="15109" max="15109" width="5.7109375" style="2" customWidth="1"/>
    <col min="15110" max="15110" width="7.140625" style="2" customWidth="1"/>
    <col min="15111" max="15111" width="7.42578125" style="2" customWidth="1"/>
    <col min="15112" max="15112" width="7.28515625" style="2" customWidth="1"/>
    <col min="15113" max="15113" width="6.140625" style="2" customWidth="1"/>
    <col min="15114" max="15348" width="9.140625" style="2"/>
    <col min="15349" max="15349" width="3.28515625" style="2" customWidth="1"/>
    <col min="15350" max="15350" width="2.85546875" style="2" customWidth="1"/>
    <col min="15351" max="15351" width="10.85546875" style="2" customWidth="1"/>
    <col min="15352" max="15352" width="10.7109375" style="2" customWidth="1"/>
    <col min="15353" max="15353" width="19.42578125" style="2" customWidth="1"/>
    <col min="15354" max="15354" width="7.28515625" style="2" customWidth="1"/>
    <col min="15355" max="15355" width="7.42578125" style="2" customWidth="1"/>
    <col min="15356" max="15356" width="6.5703125" style="2" customWidth="1"/>
    <col min="15357" max="15357" width="5.7109375" style="2" customWidth="1"/>
    <col min="15358" max="15358" width="7.28515625" style="2" customWidth="1"/>
    <col min="15359" max="15359" width="7.42578125" style="2" customWidth="1"/>
    <col min="15360" max="15360" width="6.7109375" style="2" customWidth="1"/>
    <col min="15361" max="15362" width="6.42578125" style="2" customWidth="1"/>
    <col min="15363" max="15363" width="7" style="2" customWidth="1"/>
    <col min="15364" max="15364" width="6.5703125" style="2" customWidth="1"/>
    <col min="15365" max="15365" width="5.7109375" style="2" customWidth="1"/>
    <col min="15366" max="15366" width="7.140625" style="2" customWidth="1"/>
    <col min="15367" max="15367" width="7.42578125" style="2" customWidth="1"/>
    <col min="15368" max="15368" width="7.28515625" style="2" customWidth="1"/>
    <col min="15369" max="15369" width="6.140625" style="2" customWidth="1"/>
    <col min="15370" max="15604" width="9.140625" style="2"/>
    <col min="15605" max="15605" width="3.28515625" style="2" customWidth="1"/>
    <col min="15606" max="15606" width="2.85546875" style="2" customWidth="1"/>
    <col min="15607" max="15607" width="10.85546875" style="2" customWidth="1"/>
    <col min="15608" max="15608" width="10.7109375" style="2" customWidth="1"/>
    <col min="15609" max="15609" width="19.42578125" style="2" customWidth="1"/>
    <col min="15610" max="15610" width="7.28515625" style="2" customWidth="1"/>
    <col min="15611" max="15611" width="7.42578125" style="2" customWidth="1"/>
    <col min="15612" max="15612" width="6.5703125" style="2" customWidth="1"/>
    <col min="15613" max="15613" width="5.7109375" style="2" customWidth="1"/>
    <col min="15614" max="15614" width="7.28515625" style="2" customWidth="1"/>
    <col min="15615" max="15615" width="7.42578125" style="2" customWidth="1"/>
    <col min="15616" max="15616" width="6.7109375" style="2" customWidth="1"/>
    <col min="15617" max="15618" width="6.42578125" style="2" customWidth="1"/>
    <col min="15619" max="15619" width="7" style="2" customWidth="1"/>
    <col min="15620" max="15620" width="6.5703125" style="2" customWidth="1"/>
    <col min="15621" max="15621" width="5.7109375" style="2" customWidth="1"/>
    <col min="15622" max="15622" width="7.140625" style="2" customWidth="1"/>
    <col min="15623" max="15623" width="7.42578125" style="2" customWidth="1"/>
    <col min="15624" max="15624" width="7.28515625" style="2" customWidth="1"/>
    <col min="15625" max="15625" width="6.140625" style="2" customWidth="1"/>
    <col min="15626" max="15860" width="9.140625" style="2"/>
    <col min="15861" max="15861" width="3.28515625" style="2" customWidth="1"/>
    <col min="15862" max="15862" width="2.85546875" style="2" customWidth="1"/>
    <col min="15863" max="15863" width="10.85546875" style="2" customWidth="1"/>
    <col min="15864" max="15864" width="10.7109375" style="2" customWidth="1"/>
    <col min="15865" max="15865" width="19.42578125" style="2" customWidth="1"/>
    <col min="15866" max="15866" width="7.28515625" style="2" customWidth="1"/>
    <col min="15867" max="15867" width="7.42578125" style="2" customWidth="1"/>
    <col min="15868" max="15868" width="6.5703125" style="2" customWidth="1"/>
    <col min="15869" max="15869" width="5.7109375" style="2" customWidth="1"/>
    <col min="15870" max="15870" width="7.28515625" style="2" customWidth="1"/>
    <col min="15871" max="15871" width="7.42578125" style="2" customWidth="1"/>
    <col min="15872" max="15872" width="6.7109375" style="2" customWidth="1"/>
    <col min="15873" max="15874" width="6.42578125" style="2" customWidth="1"/>
    <col min="15875" max="15875" width="7" style="2" customWidth="1"/>
    <col min="15876" max="15876" width="6.5703125" style="2" customWidth="1"/>
    <col min="15877" max="15877" width="5.7109375" style="2" customWidth="1"/>
    <col min="15878" max="15878" width="7.140625" style="2" customWidth="1"/>
    <col min="15879" max="15879" width="7.42578125" style="2" customWidth="1"/>
    <col min="15880" max="15880" width="7.28515625" style="2" customWidth="1"/>
    <col min="15881" max="15881" width="6.140625" style="2" customWidth="1"/>
    <col min="15882" max="16116" width="9.140625" style="2"/>
    <col min="16117" max="16117" width="3.28515625" style="2" customWidth="1"/>
    <col min="16118" max="16118" width="2.85546875" style="2" customWidth="1"/>
    <col min="16119" max="16119" width="10.85546875" style="2" customWidth="1"/>
    <col min="16120" max="16120" width="10.7109375" style="2" customWidth="1"/>
    <col min="16121" max="16121" width="19.42578125" style="2" customWidth="1"/>
    <col min="16122" max="16122" width="7.28515625" style="2" customWidth="1"/>
    <col min="16123" max="16123" width="7.42578125" style="2" customWidth="1"/>
    <col min="16124" max="16124" width="6.5703125" style="2" customWidth="1"/>
    <col min="16125" max="16125" width="5.7109375" style="2" customWidth="1"/>
    <col min="16126" max="16126" width="7.28515625" style="2" customWidth="1"/>
    <col min="16127" max="16127" width="7.42578125" style="2" customWidth="1"/>
    <col min="16128" max="16128" width="6.7109375" style="2" customWidth="1"/>
    <col min="16129" max="16130" width="6.42578125" style="2" customWidth="1"/>
    <col min="16131" max="16131" width="7" style="2" customWidth="1"/>
    <col min="16132" max="16132" width="6.5703125" style="2" customWidth="1"/>
    <col min="16133" max="16133" width="5.7109375" style="2" customWidth="1"/>
    <col min="16134" max="16134" width="7.140625" style="2" customWidth="1"/>
    <col min="16135" max="16135" width="7.42578125" style="2" customWidth="1"/>
    <col min="16136" max="16136" width="7.28515625" style="2" customWidth="1"/>
    <col min="16137" max="16137" width="6.140625" style="2" customWidth="1"/>
    <col min="16138" max="16384" width="9.140625" style="2"/>
  </cols>
  <sheetData>
    <row r="1" spans="1:21" ht="15" customHeight="1" x14ac:dyDescent="0.2">
      <c r="A1" s="3" t="s">
        <v>181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75" customHeight="1" thickBot="1" x14ac:dyDescent="0.25">
      <c r="A2" s="111" t="s">
        <v>94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1" ht="19.5" customHeight="1" x14ac:dyDescent="0.2">
      <c r="A3" s="120" t="s">
        <v>71</v>
      </c>
      <c r="B3" s="122" t="s">
        <v>1</v>
      </c>
      <c r="C3" s="122" t="s">
        <v>72</v>
      </c>
      <c r="D3" s="122" t="s">
        <v>7</v>
      </c>
      <c r="E3" s="101" t="s">
        <v>8</v>
      </c>
      <c r="F3" s="108" t="s">
        <v>132</v>
      </c>
      <c r="G3" s="109"/>
      <c r="H3" s="109"/>
      <c r="I3" s="110"/>
      <c r="J3" s="108" t="s">
        <v>180</v>
      </c>
      <c r="K3" s="109"/>
      <c r="L3" s="109"/>
      <c r="M3" s="110"/>
      <c r="N3" s="115" t="s">
        <v>136</v>
      </c>
      <c r="O3" s="116"/>
      <c r="P3" s="116"/>
      <c r="Q3" s="117"/>
      <c r="R3" s="115" t="s">
        <v>133</v>
      </c>
      <c r="S3" s="116"/>
      <c r="T3" s="116"/>
      <c r="U3" s="117"/>
    </row>
    <row r="4" spans="1:21" x14ac:dyDescent="0.2">
      <c r="A4" s="121"/>
      <c r="B4" s="123"/>
      <c r="C4" s="123"/>
      <c r="D4" s="123"/>
      <c r="E4" s="102"/>
      <c r="F4" s="118" t="s">
        <v>11</v>
      </c>
      <c r="G4" s="104" t="s">
        <v>12</v>
      </c>
      <c r="H4" s="105"/>
      <c r="I4" s="99" t="s">
        <v>92</v>
      </c>
      <c r="J4" s="106" t="s">
        <v>11</v>
      </c>
      <c r="K4" s="104" t="s">
        <v>12</v>
      </c>
      <c r="L4" s="105"/>
      <c r="M4" s="99" t="s">
        <v>92</v>
      </c>
      <c r="N4" s="106" t="s">
        <v>11</v>
      </c>
      <c r="O4" s="104" t="s">
        <v>12</v>
      </c>
      <c r="P4" s="105"/>
      <c r="Q4" s="99" t="s">
        <v>92</v>
      </c>
      <c r="R4" s="106" t="s">
        <v>11</v>
      </c>
      <c r="S4" s="104" t="s">
        <v>12</v>
      </c>
      <c r="T4" s="105"/>
      <c r="U4" s="99" t="s">
        <v>92</v>
      </c>
    </row>
    <row r="5" spans="1:21" ht="116.25" customHeight="1" thickBot="1" x14ac:dyDescent="0.25">
      <c r="A5" s="119"/>
      <c r="B5" s="124"/>
      <c r="C5" s="124"/>
      <c r="D5" s="124"/>
      <c r="E5" s="103"/>
      <c r="F5" s="119"/>
      <c r="G5" s="17" t="s">
        <v>11</v>
      </c>
      <c r="H5" s="18" t="s">
        <v>73</v>
      </c>
      <c r="I5" s="100"/>
      <c r="J5" s="107"/>
      <c r="K5" s="17" t="s">
        <v>11</v>
      </c>
      <c r="L5" s="18" t="s">
        <v>73</v>
      </c>
      <c r="M5" s="100"/>
      <c r="N5" s="107"/>
      <c r="O5" s="17" t="s">
        <v>11</v>
      </c>
      <c r="P5" s="18" t="s">
        <v>73</v>
      </c>
      <c r="Q5" s="100"/>
      <c r="R5" s="107"/>
      <c r="S5" s="17" t="s">
        <v>11</v>
      </c>
      <c r="T5" s="18" t="s">
        <v>73</v>
      </c>
      <c r="U5" s="100"/>
    </row>
    <row r="6" spans="1:21" ht="171.75" customHeight="1" thickBot="1" x14ac:dyDescent="0.25">
      <c r="A6" s="4">
        <v>6</v>
      </c>
      <c r="B6" s="5">
        <v>6</v>
      </c>
      <c r="C6" s="6" t="s">
        <v>87</v>
      </c>
      <c r="D6" s="10" t="s">
        <v>100</v>
      </c>
      <c r="E6" s="19" t="s">
        <v>86</v>
      </c>
      <c r="F6" s="11">
        <f>'06 Programa'!L98</f>
        <v>10162.400000000001</v>
      </c>
      <c r="G6" s="7">
        <f>'06 Programa'!M98</f>
        <v>7794.8</v>
      </c>
      <c r="H6" s="7">
        <f>'06 Programa'!N98</f>
        <v>5769.4000000000005</v>
      </c>
      <c r="I6" s="8">
        <f>'06 Programa'!O98</f>
        <v>2367.6000000000004</v>
      </c>
      <c r="J6" s="11">
        <f>'06 Programa'!P98</f>
        <v>10619.299999999997</v>
      </c>
      <c r="K6" s="7">
        <f>'06 Programa'!Q98</f>
        <v>8251.5999999999985</v>
      </c>
      <c r="L6" s="7">
        <f>'06 Programa'!R98</f>
        <v>5923.9</v>
      </c>
      <c r="M6" s="8">
        <f>'06 Programa'!S98</f>
        <v>2367.6999999999998</v>
      </c>
      <c r="N6" s="11">
        <f>'06 Programa'!T98</f>
        <v>12750.1</v>
      </c>
      <c r="O6" s="7">
        <f>'06 Programa'!U98</f>
        <v>9938.5000000000018</v>
      </c>
      <c r="P6" s="7">
        <f>'06 Programa'!V98</f>
        <v>7583.1</v>
      </c>
      <c r="Q6" s="8">
        <f>'06 Programa'!W98</f>
        <v>2811.6000000000004</v>
      </c>
      <c r="R6" s="20">
        <f>'06 Programa'!X98</f>
        <v>12715.300000000001</v>
      </c>
      <c r="S6" s="21">
        <f>'06 Programa'!Y98</f>
        <v>10368.9</v>
      </c>
      <c r="T6" s="7">
        <f>'06 Programa'!Z98</f>
        <v>7753.1</v>
      </c>
      <c r="U6" s="8">
        <f>'06 Programa'!AA98</f>
        <v>2346.4</v>
      </c>
    </row>
    <row r="7" spans="1:21" ht="20.25" customHeight="1" thickBot="1" x14ac:dyDescent="0.25">
      <c r="A7" s="112" t="s">
        <v>137</v>
      </c>
      <c r="B7" s="113"/>
      <c r="C7" s="113"/>
      <c r="D7" s="113"/>
      <c r="E7" s="114"/>
      <c r="F7" s="22">
        <f t="shared" ref="F7:U7" si="0">SUM(F6)</f>
        <v>10162.400000000001</v>
      </c>
      <c r="G7" s="23">
        <f t="shared" si="0"/>
        <v>7794.8</v>
      </c>
      <c r="H7" s="23">
        <f t="shared" si="0"/>
        <v>5769.4000000000005</v>
      </c>
      <c r="I7" s="24">
        <f t="shared" si="0"/>
        <v>2367.6000000000004</v>
      </c>
      <c r="J7" s="22">
        <f t="shared" si="0"/>
        <v>10619.299999999997</v>
      </c>
      <c r="K7" s="23">
        <f t="shared" si="0"/>
        <v>8251.5999999999985</v>
      </c>
      <c r="L7" s="23">
        <f t="shared" si="0"/>
        <v>5923.9</v>
      </c>
      <c r="M7" s="24">
        <f t="shared" si="0"/>
        <v>2367.6999999999998</v>
      </c>
      <c r="N7" s="22">
        <f t="shared" si="0"/>
        <v>12750.1</v>
      </c>
      <c r="O7" s="12">
        <f>O6</f>
        <v>9938.5000000000018</v>
      </c>
      <c r="P7" s="12">
        <f t="shared" si="0"/>
        <v>7583.1</v>
      </c>
      <c r="Q7" s="25">
        <f>'06 Programa'!W98</f>
        <v>2811.6000000000004</v>
      </c>
      <c r="R7" s="22">
        <f t="shared" si="0"/>
        <v>12715.300000000001</v>
      </c>
      <c r="S7" s="12">
        <f t="shared" si="0"/>
        <v>10368.9</v>
      </c>
      <c r="T7" s="12">
        <f t="shared" si="0"/>
        <v>7753.1</v>
      </c>
      <c r="U7" s="25">
        <f t="shared" si="0"/>
        <v>2346.4</v>
      </c>
    </row>
  </sheetData>
  <mergeCells count="23">
    <mergeCell ref="A2:U2"/>
    <mergeCell ref="A7:E7"/>
    <mergeCell ref="J3:M3"/>
    <mergeCell ref="N3:Q3"/>
    <mergeCell ref="R3:U3"/>
    <mergeCell ref="F4:F5"/>
    <mergeCell ref="G4:H4"/>
    <mergeCell ref="I4:I5"/>
    <mergeCell ref="J4:J5"/>
    <mergeCell ref="K4:L4"/>
    <mergeCell ref="M4:M5"/>
    <mergeCell ref="N4:N5"/>
    <mergeCell ref="A3:A5"/>
    <mergeCell ref="B3:B5"/>
    <mergeCell ref="C3:C5"/>
    <mergeCell ref="D3:D5"/>
    <mergeCell ref="U4:U5"/>
    <mergeCell ref="E3:E5"/>
    <mergeCell ref="O4:P4"/>
    <mergeCell ref="Q4:Q5"/>
    <mergeCell ref="R4:R5"/>
    <mergeCell ref="S4:T4"/>
    <mergeCell ref="F3:I3"/>
  </mergeCells>
  <printOptions horizontalCentered="1" verticalCentered="1"/>
  <pageMargins left="0.39370078740157483" right="0.39370078740157483" top="0.94488188976377963" bottom="0.74803149606299213" header="0.51181102362204722" footer="0.51181102362204722"/>
  <pageSetup paperSize="9" scale="83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Normal="100" zoomScaleSheetLayoutView="100" workbookViewId="0">
      <selection activeCell="E5" sqref="E5"/>
    </sheetView>
  </sheetViews>
  <sheetFormatPr defaultRowHeight="12.75" x14ac:dyDescent="0.2"/>
  <cols>
    <col min="1" max="1" width="67.85546875" style="2" customWidth="1"/>
    <col min="2" max="3" width="15.85546875" style="2" customWidth="1"/>
    <col min="4" max="4" width="16" style="2" customWidth="1"/>
    <col min="5" max="5" width="16.7109375" style="2" customWidth="1"/>
    <col min="6" max="1002" width="8.7109375" style="2" customWidth="1"/>
    <col min="1003" max="16384" width="9.140625" style="2"/>
  </cols>
  <sheetData>
    <row r="1" spans="1:5" ht="17.25" customHeight="1" thickBot="1" x14ac:dyDescent="0.25">
      <c r="A1" s="13" t="s">
        <v>148</v>
      </c>
      <c r="E1" s="33" t="s">
        <v>94</v>
      </c>
    </row>
    <row r="2" spans="1:5" ht="33" customHeight="1" thickBot="1" x14ac:dyDescent="0.25">
      <c r="A2" s="36" t="s">
        <v>70</v>
      </c>
      <c r="B2" s="30" t="s">
        <v>132</v>
      </c>
      <c r="C2" s="30" t="s">
        <v>180</v>
      </c>
      <c r="D2" s="30" t="s">
        <v>136</v>
      </c>
      <c r="E2" s="31" t="s">
        <v>133</v>
      </c>
    </row>
    <row r="3" spans="1:5" x14ac:dyDescent="0.2">
      <c r="A3" s="37" t="s">
        <v>95</v>
      </c>
      <c r="B3" s="16">
        <f>'06 Programa'!L21+'06 Programa'!L24+'06 Programa'!L26+'06 Programa'!L28+'06 Programa'!L30+'06 Programa'!L32+'06 Programa'!L35+'06 Programa'!L38+'06 Programa'!L41+'06 Programa'!L44+'06 Programa'!L46+'06 Programa'!L48+'06 Programa'!L50+'06 Programa'!L52+'06 Programa'!L65+'06 Programa'!L86+'06 Programa'!L92+'06 Programa'!L94</f>
        <v>9533.1</v>
      </c>
      <c r="C3" s="16">
        <f>'06 Programa'!P21+'06 Programa'!P24+'06 Programa'!P26+'06 Programa'!P28+'06 Programa'!P30+'06 Programa'!P32+'06 Programa'!P35+'06 Programa'!P38+'06 Programa'!P41+'06 Programa'!P44+'06 Programa'!P46+'06 Programa'!P48+'06 Programa'!P50+'06 Programa'!P52+'06 Programa'!P65+'06 Programa'!P86+'06 Programa'!P92+'06 Programa'!P94</f>
        <v>9990.3000000000011</v>
      </c>
      <c r="D3" s="16">
        <f>'06 Programa'!T94+'06 Programa'!T92+'06 Programa'!T86+'06 Programa'!T65+'06 Programa'!T52+'06 Programa'!T50+'06 Programa'!T48+'06 Programa'!T46+'06 Programa'!T44+'06 Programa'!T41+'06 Programa'!T38+'06 Programa'!T35+'06 Programa'!T32+'06 Programa'!T30+'06 Programa'!T28+'06 Programa'!T26+'06 Programa'!T24+'06 Programa'!T21</f>
        <v>12128.9</v>
      </c>
      <c r="E3" s="32">
        <f>'06 Programa'!X21+'06 Programa'!X24+'06 Programa'!X26+'06 Programa'!X28+'06 Programa'!X30+'06 Programa'!X32+'06 Programa'!X35+'06 Programa'!X38+'06 Programa'!X41+'06 Programa'!X44+'06 Programa'!X46+'06 Programa'!X48+'06 Programa'!X50+'06 Programa'!X52+'06 Programa'!X65+'06 Programa'!X86+'06 Programa'!X92+'06 Programa'!X94</f>
        <v>12067.6</v>
      </c>
    </row>
    <row r="4" spans="1:5" x14ac:dyDescent="0.2">
      <c r="A4" s="34" t="s">
        <v>102</v>
      </c>
      <c r="B4" s="15">
        <f>'06 Programa'!L82+'06 Programa'!L80+'06 Programa'!L78+'06 Programa'!L75+'06 Programa'!L73+'06 Programa'!L71+'06 Programa'!L69+'06 Programa'!L67+'06 Programa'!L64+'06 Programa'!L62+'06 Programa'!L60+'06 Programa'!L58+'06 Programa'!L56+'06 Programa'!L42+'06 Programa'!L39+'06 Programa'!L36+'06 Programa'!L33+'06 Programa'!L22</f>
        <v>549.29999999999995</v>
      </c>
      <c r="C4" s="15">
        <f>'06 Programa'!P22+'06 Programa'!P33+'06 Programa'!P36+'06 Programa'!P39+'06 Programa'!P42+'06 Programa'!P56+'06 Programa'!P58+'06 Programa'!P60+'06 Programa'!P62+'06 Programa'!P64+'06 Programa'!P67+'06 Programa'!P69+'06 Programa'!P71+'06 Programa'!P73+'06 Programa'!P75+'06 Programa'!P78+'06 Programa'!P80+'06 Programa'!P82</f>
        <v>548.99999999999989</v>
      </c>
      <c r="D4" s="15">
        <f>'06 Programa'!T82+'06 Programa'!T80+'06 Programa'!T78+'06 Programa'!T75+'06 Programa'!T73+'06 Programa'!T71+'06 Programa'!T69+'06 Programa'!T67+'06 Programa'!T64+'06 Programa'!T62+'06 Programa'!T60+'06 Programa'!T58+'06 Programa'!T56+'06 Programa'!T42+'06 Programa'!T39+'06 Programa'!T36+'06 Programa'!T33+'06 Programa'!T22</f>
        <v>561.20000000000005</v>
      </c>
      <c r="E4" s="29">
        <f>'06 Programa'!X22+'06 Programa'!X33+'06 Programa'!X36+'06 Programa'!X39+'06 Programa'!X42+'06 Programa'!X56+'06 Programa'!X58+'06 Programa'!X60+'06 Programa'!X62+'06 Programa'!X64+'06 Programa'!X67+'06 Programa'!X69+'06 Programa'!X71+'06 Programa'!X73+'06 Programa'!X75+'06 Programa'!X78+'06 Programa'!X80+'06 Programa'!X82</f>
        <v>577.70000000000005</v>
      </c>
    </row>
    <row r="5" spans="1:5" x14ac:dyDescent="0.2">
      <c r="A5" s="34" t="s">
        <v>103</v>
      </c>
      <c r="B5" s="15">
        <v>0</v>
      </c>
      <c r="C5" s="15">
        <v>0</v>
      </c>
      <c r="D5" s="15">
        <v>0</v>
      </c>
      <c r="E5" s="29">
        <v>0</v>
      </c>
    </row>
    <row r="6" spans="1:5" x14ac:dyDescent="0.2">
      <c r="A6" s="34" t="s">
        <v>104</v>
      </c>
      <c r="B6" s="15">
        <f>'06 Programa'!L77</f>
        <v>80</v>
      </c>
      <c r="C6" s="15">
        <f>'06 Programa'!P77</f>
        <v>80</v>
      </c>
      <c r="D6" s="15">
        <f>'06 Programa'!T77</f>
        <v>60</v>
      </c>
      <c r="E6" s="29">
        <f>'06 Programa'!X77</f>
        <v>70</v>
      </c>
    </row>
    <row r="7" spans="1:5" x14ac:dyDescent="0.2">
      <c r="A7" s="34" t="s">
        <v>105</v>
      </c>
      <c r="B7" s="15">
        <v>0</v>
      </c>
      <c r="C7" s="15">
        <v>0</v>
      </c>
      <c r="D7" s="15">
        <v>0</v>
      </c>
      <c r="E7" s="29">
        <v>0</v>
      </c>
    </row>
    <row r="8" spans="1:5" x14ac:dyDescent="0.2">
      <c r="A8" s="35" t="s">
        <v>96</v>
      </c>
      <c r="B8" s="15">
        <v>0</v>
      </c>
      <c r="C8" s="15">
        <v>0</v>
      </c>
      <c r="D8" s="28">
        <v>0</v>
      </c>
      <c r="E8" s="29">
        <v>0</v>
      </c>
    </row>
    <row r="9" spans="1:5" ht="13.5" customHeight="1" x14ac:dyDescent="0.2">
      <c r="A9" s="38" t="s">
        <v>106</v>
      </c>
      <c r="B9" s="27">
        <v>0</v>
      </c>
      <c r="C9" s="27">
        <v>0</v>
      </c>
      <c r="D9" s="27">
        <v>0</v>
      </c>
      <c r="E9" s="42">
        <v>0</v>
      </c>
    </row>
    <row r="10" spans="1:5" x14ac:dyDescent="0.2">
      <c r="A10" s="34" t="s">
        <v>107</v>
      </c>
      <c r="B10" s="15">
        <v>0</v>
      </c>
      <c r="C10" s="15">
        <v>0</v>
      </c>
      <c r="D10" s="15">
        <v>0</v>
      </c>
      <c r="E10" s="29">
        <v>0</v>
      </c>
    </row>
    <row r="11" spans="1:5" x14ac:dyDescent="0.2">
      <c r="A11" s="34" t="s">
        <v>108</v>
      </c>
      <c r="B11" s="15">
        <v>0</v>
      </c>
      <c r="C11" s="15">
        <v>0</v>
      </c>
      <c r="D11" s="15">
        <v>0</v>
      </c>
      <c r="E11" s="29">
        <v>0</v>
      </c>
    </row>
    <row r="12" spans="1:5" x14ac:dyDescent="0.2">
      <c r="A12" s="35" t="s">
        <v>109</v>
      </c>
      <c r="B12" s="15">
        <v>0</v>
      </c>
      <c r="C12" s="15">
        <v>0</v>
      </c>
      <c r="D12" s="28">
        <v>0</v>
      </c>
      <c r="E12" s="29">
        <v>0</v>
      </c>
    </row>
    <row r="13" spans="1:5" x14ac:dyDescent="0.2">
      <c r="A13" s="35" t="s">
        <v>149</v>
      </c>
      <c r="B13" s="15">
        <v>0</v>
      </c>
      <c r="C13" s="15">
        <v>0</v>
      </c>
      <c r="D13" s="15">
        <v>0</v>
      </c>
      <c r="E13" s="29">
        <v>0</v>
      </c>
    </row>
    <row r="14" spans="1:5" x14ac:dyDescent="0.2">
      <c r="A14" s="34" t="s">
        <v>99</v>
      </c>
      <c r="B14" s="15">
        <v>0</v>
      </c>
      <c r="C14" s="15">
        <v>0</v>
      </c>
      <c r="D14" s="15">
        <v>0</v>
      </c>
      <c r="E14" s="29">
        <v>0</v>
      </c>
    </row>
    <row r="15" spans="1:5" x14ac:dyDescent="0.2">
      <c r="A15" s="34" t="s">
        <v>110</v>
      </c>
      <c r="B15" s="15">
        <v>0</v>
      </c>
      <c r="C15" s="15">
        <v>0</v>
      </c>
      <c r="D15" s="15">
        <v>0</v>
      </c>
      <c r="E15" s="29">
        <v>0</v>
      </c>
    </row>
    <row r="16" spans="1:5" ht="20.25" customHeight="1" thickBot="1" x14ac:dyDescent="0.25">
      <c r="A16" s="39" t="s">
        <v>11</v>
      </c>
      <c r="B16" s="40">
        <f>SUM(B3:B15)</f>
        <v>10162.4</v>
      </c>
      <c r="C16" s="40">
        <f>SUM(C3:C15)</f>
        <v>10619.300000000001</v>
      </c>
      <c r="D16" s="40">
        <f>SUM(D3:D15)</f>
        <v>12750.1</v>
      </c>
      <c r="E16" s="41">
        <f>SUM(E3:E15)</f>
        <v>12715.300000000001</v>
      </c>
    </row>
    <row r="18" spans="1:5" ht="13.5" thickBot="1" x14ac:dyDescent="0.25">
      <c r="A18" s="1"/>
      <c r="B18" s="1"/>
      <c r="C18" s="1"/>
      <c r="D18" s="1"/>
      <c r="E18" s="43" t="s">
        <v>150</v>
      </c>
    </row>
    <row r="19" spans="1:5" ht="13.5" thickBot="1" x14ac:dyDescent="0.25">
      <c r="A19" s="44" t="s">
        <v>70</v>
      </c>
      <c r="B19" s="45" t="s">
        <v>132</v>
      </c>
      <c r="C19" s="45" t="s">
        <v>180</v>
      </c>
      <c r="D19" s="45" t="s">
        <v>136</v>
      </c>
      <c r="E19" s="45" t="s">
        <v>133</v>
      </c>
    </row>
    <row r="20" spans="1:5" x14ac:dyDescent="0.2">
      <c r="A20" s="46" t="s">
        <v>151</v>
      </c>
      <c r="B20" s="47">
        <f>SUM(B21:B26)</f>
        <v>10162.4</v>
      </c>
      <c r="C20" s="47">
        <f t="shared" ref="C20:E20" si="0">SUM(C21:C26)</f>
        <v>10619.300000000001</v>
      </c>
      <c r="D20" s="47">
        <f t="shared" si="0"/>
        <v>12750.1</v>
      </c>
      <c r="E20" s="47">
        <f t="shared" si="0"/>
        <v>12715.300000000001</v>
      </c>
    </row>
    <row r="21" spans="1:5" x14ac:dyDescent="0.2">
      <c r="A21" s="48" t="s">
        <v>152</v>
      </c>
      <c r="B21" s="49">
        <f t="shared" ref="B21:E22" si="1">B3</f>
        <v>9533.1</v>
      </c>
      <c r="C21" s="49">
        <f t="shared" si="1"/>
        <v>9990.3000000000011</v>
      </c>
      <c r="D21" s="49">
        <f t="shared" si="1"/>
        <v>12128.9</v>
      </c>
      <c r="E21" s="49">
        <f t="shared" si="1"/>
        <v>12067.6</v>
      </c>
    </row>
    <row r="22" spans="1:5" x14ac:dyDescent="0.2">
      <c r="A22" s="50" t="s">
        <v>153</v>
      </c>
      <c r="B22" s="51">
        <f t="shared" si="1"/>
        <v>549.29999999999995</v>
      </c>
      <c r="C22" s="51">
        <f t="shared" si="1"/>
        <v>548.99999999999989</v>
      </c>
      <c r="D22" s="51">
        <f t="shared" si="1"/>
        <v>561.20000000000005</v>
      </c>
      <c r="E22" s="51">
        <f t="shared" si="1"/>
        <v>577.70000000000005</v>
      </c>
    </row>
    <row r="23" spans="1:5" x14ac:dyDescent="0.2">
      <c r="A23" s="50" t="s">
        <v>154</v>
      </c>
      <c r="B23" s="51">
        <f>B6</f>
        <v>80</v>
      </c>
      <c r="C23" s="51">
        <f>C6</f>
        <v>80</v>
      </c>
      <c r="D23" s="51">
        <f>D6</f>
        <v>60</v>
      </c>
      <c r="E23" s="51">
        <f>E6</f>
        <v>70</v>
      </c>
    </row>
    <row r="24" spans="1:5" x14ac:dyDescent="0.2">
      <c r="A24" s="50" t="s">
        <v>155</v>
      </c>
      <c r="B24" s="51">
        <f>B9</f>
        <v>0</v>
      </c>
      <c r="C24" s="51">
        <f>C9</f>
        <v>0</v>
      </c>
      <c r="D24" s="51">
        <f>D9</f>
        <v>0</v>
      </c>
      <c r="E24" s="51">
        <f>E9</f>
        <v>0</v>
      </c>
    </row>
    <row r="25" spans="1:5" x14ac:dyDescent="0.2">
      <c r="A25" s="50" t="s">
        <v>156</v>
      </c>
      <c r="B25" s="51">
        <v>0</v>
      </c>
      <c r="C25" s="51">
        <v>0</v>
      </c>
      <c r="D25" s="51">
        <v>0</v>
      </c>
      <c r="E25" s="51">
        <v>0</v>
      </c>
    </row>
    <row r="26" spans="1:5" ht="13.5" thickBot="1" x14ac:dyDescent="0.25">
      <c r="A26" s="50" t="s">
        <v>157</v>
      </c>
      <c r="B26" s="51">
        <v>0</v>
      </c>
      <c r="C26" s="51">
        <v>0</v>
      </c>
      <c r="D26" s="51">
        <v>0</v>
      </c>
      <c r="E26" s="51">
        <v>0</v>
      </c>
    </row>
    <row r="27" spans="1:5" ht="13.5" thickBot="1" x14ac:dyDescent="0.25">
      <c r="A27" s="52" t="s">
        <v>158</v>
      </c>
      <c r="B27" s="53">
        <f>SUM(B28)</f>
        <v>0</v>
      </c>
      <c r="C27" s="53">
        <f t="shared" ref="C27:E27" si="2">SUM(C28)</f>
        <v>0</v>
      </c>
      <c r="D27" s="53">
        <f t="shared" si="2"/>
        <v>0</v>
      </c>
      <c r="E27" s="53">
        <f t="shared" si="2"/>
        <v>0</v>
      </c>
    </row>
    <row r="28" spans="1:5" ht="26.25" thickBot="1" x14ac:dyDescent="0.25">
      <c r="A28" s="54" t="s">
        <v>159</v>
      </c>
      <c r="B28" s="55">
        <v>0</v>
      </c>
      <c r="C28" s="55">
        <v>0</v>
      </c>
      <c r="D28" s="55">
        <v>0</v>
      </c>
      <c r="E28" s="55">
        <v>0</v>
      </c>
    </row>
    <row r="29" spans="1:5" ht="13.5" thickBot="1" x14ac:dyDescent="0.25">
      <c r="A29" s="52" t="s">
        <v>160</v>
      </c>
      <c r="B29" s="53">
        <f>B20+B27</f>
        <v>10162.4</v>
      </c>
      <c r="C29" s="53">
        <f t="shared" ref="C29:E29" si="3">C20+C27</f>
        <v>10619.300000000001</v>
      </c>
      <c r="D29" s="53">
        <f t="shared" si="3"/>
        <v>12750.1</v>
      </c>
      <c r="E29" s="53">
        <f t="shared" si="3"/>
        <v>12715.300000000001</v>
      </c>
    </row>
    <row r="30" spans="1:5" x14ac:dyDescent="0.2">
      <c r="A30" s="50" t="s">
        <v>161</v>
      </c>
      <c r="B30" s="51">
        <v>0</v>
      </c>
      <c r="C30" s="51">
        <v>0</v>
      </c>
      <c r="D30" s="51">
        <v>0</v>
      </c>
      <c r="E30" s="51">
        <v>0</v>
      </c>
    </row>
    <row r="31" spans="1:5" ht="26.25" thickBot="1" x14ac:dyDescent="0.25">
      <c r="A31" s="50" t="s">
        <v>162</v>
      </c>
      <c r="B31" s="51">
        <f>B29-8360.7</f>
        <v>1801.6999999999989</v>
      </c>
      <c r="C31" s="51">
        <f>C29-B29</f>
        <v>456.90000000000146</v>
      </c>
      <c r="D31" s="51">
        <f>D29-C29</f>
        <v>2130.7999999999993</v>
      </c>
      <c r="E31" s="51">
        <f>E29-D29</f>
        <v>-34.799999999999272</v>
      </c>
    </row>
    <row r="32" spans="1:5" ht="13.5" thickBot="1" x14ac:dyDescent="0.25">
      <c r="A32" s="56" t="s">
        <v>137</v>
      </c>
      <c r="B32" s="57">
        <f>B29</f>
        <v>10162.4</v>
      </c>
      <c r="C32" s="57">
        <f t="shared" ref="C32:E32" si="4">C29</f>
        <v>10619.300000000001</v>
      </c>
      <c r="D32" s="57">
        <f t="shared" si="4"/>
        <v>12750.1</v>
      </c>
      <c r="E32" s="57">
        <f t="shared" si="4"/>
        <v>12715.300000000001</v>
      </c>
    </row>
  </sheetData>
  <pageMargins left="0.39370078740157483" right="0.39370078740157483" top="0.78740157480314965" bottom="0.39370078740157483" header="0.51181102362204722" footer="0.11811023622047245"/>
  <pageSetup paperSize="9" scale="90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zoomScale="90" zoomScaleNormal="90" zoomScaleSheetLayoutView="100" workbookViewId="0">
      <selection activeCell="M14" sqref="M14"/>
    </sheetView>
  </sheetViews>
  <sheetFormatPr defaultRowHeight="15.75" x14ac:dyDescent="0.25"/>
  <cols>
    <col min="1" max="1" width="42" style="14" customWidth="1"/>
    <col min="2" max="2" width="13.42578125" style="14" customWidth="1"/>
    <col min="3" max="3" width="13.7109375" style="14" customWidth="1"/>
    <col min="4" max="4" width="13.28515625" style="14" customWidth="1"/>
    <col min="5" max="5" width="12.5703125" style="14" customWidth="1"/>
    <col min="6" max="6" width="13.140625" style="14" customWidth="1"/>
    <col min="7" max="7" width="13.28515625" style="14" customWidth="1"/>
    <col min="8" max="8" width="4.42578125" style="14" customWidth="1"/>
    <col min="9" max="226" width="9.140625" style="14"/>
    <col min="227" max="227" width="29.85546875" style="14" customWidth="1"/>
    <col min="228" max="228" width="10.140625" style="14" customWidth="1"/>
    <col min="229" max="482" width="9.140625" style="14"/>
    <col min="483" max="483" width="29.85546875" style="14" customWidth="1"/>
    <col min="484" max="484" width="10.140625" style="14" customWidth="1"/>
    <col min="485" max="738" width="9.140625" style="14"/>
    <col min="739" max="739" width="29.85546875" style="14" customWidth="1"/>
    <col min="740" max="740" width="10.140625" style="14" customWidth="1"/>
    <col min="741" max="994" width="9.140625" style="14"/>
    <col min="995" max="995" width="29.85546875" style="14" customWidth="1"/>
    <col min="996" max="996" width="10.140625" style="14" customWidth="1"/>
    <col min="997" max="1250" width="9.140625" style="14"/>
    <col min="1251" max="1251" width="29.85546875" style="14" customWidth="1"/>
    <col min="1252" max="1252" width="10.140625" style="14" customWidth="1"/>
    <col min="1253" max="1506" width="9.140625" style="14"/>
    <col min="1507" max="1507" width="29.85546875" style="14" customWidth="1"/>
    <col min="1508" max="1508" width="10.140625" style="14" customWidth="1"/>
    <col min="1509" max="1762" width="9.140625" style="14"/>
    <col min="1763" max="1763" width="29.85546875" style="14" customWidth="1"/>
    <col min="1764" max="1764" width="10.140625" style="14" customWidth="1"/>
    <col min="1765" max="2018" width="9.140625" style="14"/>
    <col min="2019" max="2019" width="29.85546875" style="14" customWidth="1"/>
    <col min="2020" max="2020" width="10.140625" style="14" customWidth="1"/>
    <col min="2021" max="2274" width="9.140625" style="14"/>
    <col min="2275" max="2275" width="29.85546875" style="14" customWidth="1"/>
    <col min="2276" max="2276" width="10.140625" style="14" customWidth="1"/>
    <col min="2277" max="2530" width="9.140625" style="14"/>
    <col min="2531" max="2531" width="29.85546875" style="14" customWidth="1"/>
    <col min="2532" max="2532" width="10.140625" style="14" customWidth="1"/>
    <col min="2533" max="2786" width="9.140625" style="14"/>
    <col min="2787" max="2787" width="29.85546875" style="14" customWidth="1"/>
    <col min="2788" max="2788" width="10.140625" style="14" customWidth="1"/>
    <col min="2789" max="3042" width="9.140625" style="14"/>
    <col min="3043" max="3043" width="29.85546875" style="14" customWidth="1"/>
    <col min="3044" max="3044" width="10.140625" style="14" customWidth="1"/>
    <col min="3045" max="3298" width="9.140625" style="14"/>
    <col min="3299" max="3299" width="29.85546875" style="14" customWidth="1"/>
    <col min="3300" max="3300" width="10.140625" style="14" customWidth="1"/>
    <col min="3301" max="3554" width="9.140625" style="14"/>
    <col min="3555" max="3555" width="29.85546875" style="14" customWidth="1"/>
    <col min="3556" max="3556" width="10.140625" style="14" customWidth="1"/>
    <col min="3557" max="3810" width="9.140625" style="14"/>
    <col min="3811" max="3811" width="29.85546875" style="14" customWidth="1"/>
    <col min="3812" max="3812" width="10.140625" style="14" customWidth="1"/>
    <col min="3813" max="4066" width="9.140625" style="14"/>
    <col min="4067" max="4067" width="29.85546875" style="14" customWidth="1"/>
    <col min="4068" max="4068" width="10.140625" style="14" customWidth="1"/>
    <col min="4069" max="4322" width="9.140625" style="14"/>
    <col min="4323" max="4323" width="29.85546875" style="14" customWidth="1"/>
    <col min="4324" max="4324" width="10.140625" style="14" customWidth="1"/>
    <col min="4325" max="4578" width="9.140625" style="14"/>
    <col min="4579" max="4579" width="29.85546875" style="14" customWidth="1"/>
    <col min="4580" max="4580" width="10.140625" style="14" customWidth="1"/>
    <col min="4581" max="4834" width="9.140625" style="14"/>
    <col min="4835" max="4835" width="29.85546875" style="14" customWidth="1"/>
    <col min="4836" max="4836" width="10.140625" style="14" customWidth="1"/>
    <col min="4837" max="5090" width="9.140625" style="14"/>
    <col min="5091" max="5091" width="29.85546875" style="14" customWidth="1"/>
    <col min="5092" max="5092" width="10.140625" style="14" customWidth="1"/>
    <col min="5093" max="5346" width="9.140625" style="14"/>
    <col min="5347" max="5347" width="29.85546875" style="14" customWidth="1"/>
    <col min="5348" max="5348" width="10.140625" style="14" customWidth="1"/>
    <col min="5349" max="5602" width="9.140625" style="14"/>
    <col min="5603" max="5603" width="29.85546875" style="14" customWidth="1"/>
    <col min="5604" max="5604" width="10.140625" style="14" customWidth="1"/>
    <col min="5605" max="5858" width="9.140625" style="14"/>
    <col min="5859" max="5859" width="29.85546875" style="14" customWidth="1"/>
    <col min="5860" max="5860" width="10.140625" style="14" customWidth="1"/>
    <col min="5861" max="6114" width="9.140625" style="14"/>
    <col min="6115" max="6115" width="29.85546875" style="14" customWidth="1"/>
    <col min="6116" max="6116" width="10.140625" style="14" customWidth="1"/>
    <col min="6117" max="6370" width="9.140625" style="14"/>
    <col min="6371" max="6371" width="29.85546875" style="14" customWidth="1"/>
    <col min="6372" max="6372" width="10.140625" style="14" customWidth="1"/>
    <col min="6373" max="6626" width="9.140625" style="14"/>
    <col min="6627" max="6627" width="29.85546875" style="14" customWidth="1"/>
    <col min="6628" max="6628" width="10.140625" style="14" customWidth="1"/>
    <col min="6629" max="6882" width="9.140625" style="14"/>
    <col min="6883" max="6883" width="29.85546875" style="14" customWidth="1"/>
    <col min="6884" max="6884" width="10.140625" style="14" customWidth="1"/>
    <col min="6885" max="7138" width="9.140625" style="14"/>
    <col min="7139" max="7139" width="29.85546875" style="14" customWidth="1"/>
    <col min="7140" max="7140" width="10.140625" style="14" customWidth="1"/>
    <col min="7141" max="7394" width="9.140625" style="14"/>
    <col min="7395" max="7395" width="29.85546875" style="14" customWidth="1"/>
    <col min="7396" max="7396" width="10.140625" style="14" customWidth="1"/>
    <col min="7397" max="7650" width="9.140625" style="14"/>
    <col min="7651" max="7651" width="29.85546875" style="14" customWidth="1"/>
    <col min="7652" max="7652" width="10.140625" style="14" customWidth="1"/>
    <col min="7653" max="7906" width="9.140625" style="14"/>
    <col min="7907" max="7907" width="29.85546875" style="14" customWidth="1"/>
    <col min="7908" max="7908" width="10.140625" style="14" customWidth="1"/>
    <col min="7909" max="8162" width="9.140625" style="14"/>
    <col min="8163" max="8163" width="29.85546875" style="14" customWidth="1"/>
    <col min="8164" max="8164" width="10.140625" style="14" customWidth="1"/>
    <col min="8165" max="8418" width="9.140625" style="14"/>
    <col min="8419" max="8419" width="29.85546875" style="14" customWidth="1"/>
    <col min="8420" max="8420" width="10.140625" style="14" customWidth="1"/>
    <col min="8421" max="8674" width="9.140625" style="14"/>
    <col min="8675" max="8675" width="29.85546875" style="14" customWidth="1"/>
    <col min="8676" max="8676" width="10.140625" style="14" customWidth="1"/>
    <col min="8677" max="8930" width="9.140625" style="14"/>
    <col min="8931" max="8931" width="29.85546875" style="14" customWidth="1"/>
    <col min="8932" max="8932" width="10.140625" style="14" customWidth="1"/>
    <col min="8933" max="9186" width="9.140625" style="14"/>
    <col min="9187" max="9187" width="29.85546875" style="14" customWidth="1"/>
    <col min="9188" max="9188" width="10.140625" style="14" customWidth="1"/>
    <col min="9189" max="9442" width="9.140625" style="14"/>
    <col min="9443" max="9443" width="29.85546875" style="14" customWidth="1"/>
    <col min="9444" max="9444" width="10.140625" style="14" customWidth="1"/>
    <col min="9445" max="9698" width="9.140625" style="14"/>
    <col min="9699" max="9699" width="29.85546875" style="14" customWidth="1"/>
    <col min="9700" max="9700" width="10.140625" style="14" customWidth="1"/>
    <col min="9701" max="9954" width="9.140625" style="14"/>
    <col min="9955" max="9955" width="29.85546875" style="14" customWidth="1"/>
    <col min="9956" max="9956" width="10.140625" style="14" customWidth="1"/>
    <col min="9957" max="10210" width="9.140625" style="14"/>
    <col min="10211" max="10211" width="29.85546875" style="14" customWidth="1"/>
    <col min="10212" max="10212" width="10.140625" style="14" customWidth="1"/>
    <col min="10213" max="10466" width="9.140625" style="14"/>
    <col min="10467" max="10467" width="29.85546875" style="14" customWidth="1"/>
    <col min="10468" max="10468" width="10.140625" style="14" customWidth="1"/>
    <col min="10469" max="10722" width="9.140625" style="14"/>
    <col min="10723" max="10723" width="29.85546875" style="14" customWidth="1"/>
    <col min="10724" max="10724" width="10.140625" style="14" customWidth="1"/>
    <col min="10725" max="10978" width="9.140625" style="14"/>
    <col min="10979" max="10979" width="29.85546875" style="14" customWidth="1"/>
    <col min="10980" max="10980" width="10.140625" style="14" customWidth="1"/>
    <col min="10981" max="11234" width="9.140625" style="14"/>
    <col min="11235" max="11235" width="29.85546875" style="14" customWidth="1"/>
    <col min="11236" max="11236" width="10.140625" style="14" customWidth="1"/>
    <col min="11237" max="11490" width="9.140625" style="14"/>
    <col min="11491" max="11491" width="29.85546875" style="14" customWidth="1"/>
    <col min="11492" max="11492" width="10.140625" style="14" customWidth="1"/>
    <col min="11493" max="11746" width="9.140625" style="14"/>
    <col min="11747" max="11747" width="29.85546875" style="14" customWidth="1"/>
    <col min="11748" max="11748" width="10.140625" style="14" customWidth="1"/>
    <col min="11749" max="12002" width="9.140625" style="14"/>
    <col min="12003" max="12003" width="29.85546875" style="14" customWidth="1"/>
    <col min="12004" max="12004" width="10.140625" style="14" customWidth="1"/>
    <col min="12005" max="12258" width="9.140625" style="14"/>
    <col min="12259" max="12259" width="29.85546875" style="14" customWidth="1"/>
    <col min="12260" max="12260" width="10.140625" style="14" customWidth="1"/>
    <col min="12261" max="12514" width="9.140625" style="14"/>
    <col min="12515" max="12515" width="29.85546875" style="14" customWidth="1"/>
    <col min="12516" max="12516" width="10.140625" style="14" customWidth="1"/>
    <col min="12517" max="12770" width="9.140625" style="14"/>
    <col min="12771" max="12771" width="29.85546875" style="14" customWidth="1"/>
    <col min="12772" max="12772" width="10.140625" style="14" customWidth="1"/>
    <col min="12773" max="13026" width="9.140625" style="14"/>
    <col min="13027" max="13027" width="29.85546875" style="14" customWidth="1"/>
    <col min="13028" max="13028" width="10.140625" style="14" customWidth="1"/>
    <col min="13029" max="13282" width="9.140625" style="14"/>
    <col min="13283" max="13283" width="29.85546875" style="14" customWidth="1"/>
    <col min="13284" max="13284" width="10.140625" style="14" customWidth="1"/>
    <col min="13285" max="13538" width="9.140625" style="14"/>
    <col min="13539" max="13539" width="29.85546875" style="14" customWidth="1"/>
    <col min="13540" max="13540" width="10.140625" style="14" customWidth="1"/>
    <col min="13541" max="13794" width="9.140625" style="14"/>
    <col min="13795" max="13795" width="29.85546875" style="14" customWidth="1"/>
    <col min="13796" max="13796" width="10.140625" style="14" customWidth="1"/>
    <col min="13797" max="14050" width="9.140625" style="14"/>
    <col min="14051" max="14051" width="29.85546875" style="14" customWidth="1"/>
    <col min="14052" max="14052" width="10.140625" style="14" customWidth="1"/>
    <col min="14053" max="14306" width="9.140625" style="14"/>
    <col min="14307" max="14307" width="29.85546875" style="14" customWidth="1"/>
    <col min="14308" max="14308" width="10.140625" style="14" customWidth="1"/>
    <col min="14309" max="14562" width="9.140625" style="14"/>
    <col min="14563" max="14563" width="29.85546875" style="14" customWidth="1"/>
    <col min="14564" max="14564" width="10.140625" style="14" customWidth="1"/>
    <col min="14565" max="14818" width="9.140625" style="14"/>
    <col min="14819" max="14819" width="29.85546875" style="14" customWidth="1"/>
    <col min="14820" max="14820" width="10.140625" style="14" customWidth="1"/>
    <col min="14821" max="15074" width="9.140625" style="14"/>
    <col min="15075" max="15075" width="29.85546875" style="14" customWidth="1"/>
    <col min="15076" max="15076" width="10.140625" style="14" customWidth="1"/>
    <col min="15077" max="15330" width="9.140625" style="14"/>
    <col min="15331" max="15331" width="29.85546875" style="14" customWidth="1"/>
    <col min="15332" max="15332" width="10.140625" style="14" customWidth="1"/>
    <col min="15333" max="15586" width="9.140625" style="14"/>
    <col min="15587" max="15587" width="29.85546875" style="14" customWidth="1"/>
    <col min="15588" max="15588" width="10.140625" style="14" customWidth="1"/>
    <col min="15589" max="15842" width="9.140625" style="14"/>
    <col min="15843" max="15843" width="29.85546875" style="14" customWidth="1"/>
    <col min="15844" max="15844" width="10.140625" style="14" customWidth="1"/>
    <col min="15845" max="16098" width="9.140625" style="14"/>
    <col min="16099" max="16099" width="29.85546875" style="14" customWidth="1"/>
    <col min="16100" max="16100" width="10.140625" style="14" customWidth="1"/>
    <col min="16101" max="16384" width="9.140625" style="14"/>
  </cols>
  <sheetData>
    <row r="1" spans="1:8" ht="18" customHeight="1" x14ac:dyDescent="0.25">
      <c r="A1" s="98" t="s">
        <v>163</v>
      </c>
      <c r="B1" s="98"/>
      <c r="C1" s="98"/>
      <c r="D1" s="98"/>
      <c r="E1" s="98"/>
      <c r="F1" s="98"/>
      <c r="G1" s="98"/>
      <c r="H1" s="2"/>
    </row>
    <row r="2" spans="1:8" ht="16.5" thickBot="1" x14ac:dyDescent="0.3">
      <c r="A2" s="141" t="s">
        <v>94</v>
      </c>
      <c r="B2" s="141"/>
      <c r="C2" s="141"/>
      <c r="D2" s="141"/>
      <c r="E2" s="141"/>
      <c r="F2" s="125"/>
      <c r="G2" s="125"/>
    </row>
    <row r="3" spans="1:8" ht="16.5" customHeight="1" x14ac:dyDescent="0.25">
      <c r="A3" s="142" t="s">
        <v>74</v>
      </c>
      <c r="B3" s="143" t="s">
        <v>164</v>
      </c>
      <c r="C3" s="144" t="s">
        <v>162</v>
      </c>
      <c r="D3" s="145"/>
      <c r="E3" s="145"/>
      <c r="F3" s="129" t="s">
        <v>136</v>
      </c>
      <c r="G3" s="129" t="s">
        <v>133</v>
      </c>
    </row>
    <row r="4" spans="1:8" ht="28.5" customHeight="1" x14ac:dyDescent="0.25">
      <c r="A4" s="146"/>
      <c r="B4" s="126"/>
      <c r="C4" s="128"/>
      <c r="D4" s="147"/>
      <c r="E4" s="147"/>
      <c r="F4" s="130"/>
      <c r="G4" s="130"/>
    </row>
    <row r="5" spans="1:8" ht="15.75" customHeight="1" x14ac:dyDescent="0.25">
      <c r="A5" s="146"/>
      <c r="B5" s="126"/>
      <c r="C5" s="132" t="s">
        <v>132</v>
      </c>
      <c r="D5" s="135" t="s">
        <v>75</v>
      </c>
      <c r="E5" s="138" t="s">
        <v>180</v>
      </c>
      <c r="F5" s="130"/>
      <c r="G5" s="130"/>
    </row>
    <row r="6" spans="1:8" x14ac:dyDescent="0.25">
      <c r="A6" s="146"/>
      <c r="B6" s="126"/>
      <c r="C6" s="133"/>
      <c r="D6" s="136"/>
      <c r="E6" s="139"/>
      <c r="F6" s="130"/>
      <c r="G6" s="130"/>
    </row>
    <row r="7" spans="1:8" ht="52.5" customHeight="1" thickBot="1" x14ac:dyDescent="0.3">
      <c r="A7" s="148"/>
      <c r="B7" s="127"/>
      <c r="C7" s="134"/>
      <c r="D7" s="137"/>
      <c r="E7" s="140"/>
      <c r="F7" s="131"/>
      <c r="G7" s="131"/>
    </row>
    <row r="8" spans="1:8" ht="18.75" customHeight="1" thickTop="1" x14ac:dyDescent="0.25">
      <c r="A8" s="149" t="s">
        <v>76</v>
      </c>
      <c r="B8" s="58">
        <f>B9+B11</f>
        <v>10162.400000000001</v>
      </c>
      <c r="C8" s="150">
        <f>+B8</f>
        <v>10162.400000000001</v>
      </c>
      <c r="D8" s="59">
        <f t="shared" ref="D8:D12" si="0">E8-C8</f>
        <v>456.89999999999782</v>
      </c>
      <c r="E8" s="59">
        <f>E9+E11</f>
        <v>10619.3</v>
      </c>
      <c r="F8" s="26">
        <f>F9+F11</f>
        <v>12750.100000000002</v>
      </c>
      <c r="G8" s="26">
        <f>G9+G11</f>
        <v>12715.3</v>
      </c>
    </row>
    <row r="9" spans="1:8" ht="18.75" customHeight="1" x14ac:dyDescent="0.25">
      <c r="A9" s="151" t="s">
        <v>77</v>
      </c>
      <c r="B9" s="65">
        <f>'06 Programa'!M98</f>
        <v>7794.8</v>
      </c>
      <c r="C9" s="66">
        <f>+B9</f>
        <v>7794.8</v>
      </c>
      <c r="D9" s="67">
        <f t="shared" si="0"/>
        <v>456.79999999999836</v>
      </c>
      <c r="E9" s="152">
        <f>'06 Programa'!Q98</f>
        <v>8251.5999999999985</v>
      </c>
      <c r="F9" s="68">
        <f>'06 Programa'!U98</f>
        <v>9938.5000000000018</v>
      </c>
      <c r="G9" s="68">
        <f>'06 Programa'!Y98</f>
        <v>10368.9</v>
      </c>
    </row>
    <row r="10" spans="1:8" ht="20.25" customHeight="1" x14ac:dyDescent="0.25">
      <c r="A10" s="153" t="s">
        <v>78</v>
      </c>
      <c r="B10" s="69">
        <f>'06 Programa'!N98</f>
        <v>5769.4000000000005</v>
      </c>
      <c r="C10" s="66">
        <f>+B10</f>
        <v>5769.4000000000005</v>
      </c>
      <c r="D10" s="67">
        <f t="shared" si="0"/>
        <v>154.49999999999909</v>
      </c>
      <c r="E10" s="70">
        <f>'06 Programa'!R98</f>
        <v>5923.9</v>
      </c>
      <c r="F10" s="154">
        <f>'06 Programa'!V98</f>
        <v>7583.1</v>
      </c>
      <c r="G10" s="154">
        <f>'06 Programa'!Z98</f>
        <v>7753.1</v>
      </c>
    </row>
    <row r="11" spans="1:8" ht="26.25" thickBot="1" x14ac:dyDescent="0.3">
      <c r="A11" s="155" t="s">
        <v>79</v>
      </c>
      <c r="B11" s="71">
        <f>'06 Programa'!O98</f>
        <v>2367.6000000000004</v>
      </c>
      <c r="C11" s="72">
        <f>+B11</f>
        <v>2367.6000000000004</v>
      </c>
      <c r="D11" s="73">
        <f t="shared" si="0"/>
        <v>9.9999999999454303E-2</v>
      </c>
      <c r="E11" s="156">
        <f>'06 Programa'!S98</f>
        <v>2367.6999999999998</v>
      </c>
      <c r="F11" s="74">
        <f>'06 Programa'!W98</f>
        <v>2811.6000000000004</v>
      </c>
      <c r="G11" s="74">
        <f>'06 Programa'!AA98</f>
        <v>2346.4</v>
      </c>
    </row>
    <row r="12" spans="1:8" ht="19.5" customHeight="1" thickTop="1" x14ac:dyDescent="0.25">
      <c r="A12" s="157" t="s">
        <v>80</v>
      </c>
      <c r="B12" s="158">
        <f>B8</f>
        <v>10162.400000000001</v>
      </c>
      <c r="C12" s="60">
        <f>C13+C18</f>
        <v>10162.400000000001</v>
      </c>
      <c r="D12" s="61">
        <f t="shared" si="0"/>
        <v>456.89999999999782</v>
      </c>
      <c r="E12" s="62">
        <f>E13+E18</f>
        <v>10619.3</v>
      </c>
      <c r="F12" s="63">
        <f t="shared" ref="F12:G12" si="1">F13+F18</f>
        <v>12750.100000000002</v>
      </c>
      <c r="G12" s="63">
        <f t="shared" si="1"/>
        <v>12715.3</v>
      </c>
    </row>
    <row r="13" spans="1:8" ht="18.75" customHeight="1" x14ac:dyDescent="0.25">
      <c r="A13" s="159" t="s">
        <v>81</v>
      </c>
      <c r="B13" s="160">
        <f>B8-B18</f>
        <v>10162.400000000001</v>
      </c>
      <c r="C13" s="160">
        <f t="shared" ref="C13:E13" si="2">C8-C18</f>
        <v>10162.400000000001</v>
      </c>
      <c r="D13" s="75">
        <f t="shared" si="2"/>
        <v>456.89999999999782</v>
      </c>
      <c r="E13" s="76">
        <f t="shared" si="2"/>
        <v>10619.3</v>
      </c>
      <c r="F13" s="161">
        <f>+F8-F18</f>
        <v>12750.100000000002</v>
      </c>
      <c r="G13" s="161">
        <f>+G8-G18</f>
        <v>12715.3</v>
      </c>
    </row>
    <row r="14" spans="1:8" ht="25.5" x14ac:dyDescent="0.25">
      <c r="A14" s="162" t="s">
        <v>82</v>
      </c>
      <c r="B14" s="163">
        <f>'06 Šaltiniai'!B4</f>
        <v>549.29999999999995</v>
      </c>
      <c r="C14" s="164">
        <f>B14</f>
        <v>549.29999999999995</v>
      </c>
      <c r="D14" s="77">
        <f>E14-C14</f>
        <v>-0.30000000000006821</v>
      </c>
      <c r="E14" s="78">
        <f>'06 Šaltiniai'!C4</f>
        <v>548.99999999999989</v>
      </c>
      <c r="F14" s="154">
        <f>'06 Šaltiniai'!D4</f>
        <v>561.20000000000005</v>
      </c>
      <c r="G14" s="154">
        <f>'06 Šaltiniai'!E4</f>
        <v>577.70000000000005</v>
      </c>
    </row>
    <row r="15" spans="1:8" ht="25.5" x14ac:dyDescent="0.25">
      <c r="A15" s="86" t="s">
        <v>83</v>
      </c>
      <c r="B15" s="79">
        <v>0</v>
      </c>
      <c r="C15" s="80">
        <v>0</v>
      </c>
      <c r="D15" s="77">
        <f t="shared" ref="D15:D17" si="3">E15-C15</f>
        <v>0</v>
      </c>
      <c r="E15" s="152">
        <v>0</v>
      </c>
      <c r="F15" s="68">
        <v>0</v>
      </c>
      <c r="G15" s="68">
        <f>'[1]01 Šaltiniai'!E5</f>
        <v>0</v>
      </c>
    </row>
    <row r="16" spans="1:8" ht="25.5" x14ac:dyDescent="0.25">
      <c r="A16" s="86" t="s">
        <v>84</v>
      </c>
      <c r="B16" s="81">
        <v>0</v>
      </c>
      <c r="C16" s="82">
        <v>0</v>
      </c>
      <c r="D16" s="77">
        <f t="shared" si="3"/>
        <v>0</v>
      </c>
      <c r="E16" s="165">
        <v>0</v>
      </c>
      <c r="F16" s="83">
        <v>0</v>
      </c>
      <c r="G16" s="83">
        <f>'[1]01 Šaltiniai'!E10</f>
        <v>0</v>
      </c>
    </row>
    <row r="17" spans="1:7" ht="18.75" customHeight="1" x14ac:dyDescent="0.25">
      <c r="A17" s="86" t="s">
        <v>111</v>
      </c>
      <c r="B17" s="79">
        <f>'06 Šaltiniai'!B6</f>
        <v>80</v>
      </c>
      <c r="C17" s="80">
        <f>B17</f>
        <v>80</v>
      </c>
      <c r="D17" s="77">
        <f t="shared" si="3"/>
        <v>0</v>
      </c>
      <c r="E17" s="152">
        <f>'06 Šaltiniai'!C6</f>
        <v>80</v>
      </c>
      <c r="F17" s="68">
        <f>'06 Šaltiniai'!D6</f>
        <v>60</v>
      </c>
      <c r="G17" s="68">
        <f>'06 Šaltiniai'!E6</f>
        <v>70</v>
      </c>
    </row>
    <row r="18" spans="1:7" ht="18.75" customHeight="1" x14ac:dyDescent="0.25">
      <c r="A18" s="166" t="s">
        <v>85</v>
      </c>
      <c r="B18" s="84">
        <f>SUM(B19:B25)</f>
        <v>0</v>
      </c>
      <c r="C18" s="167">
        <f>SUM(C19:C25)</f>
        <v>0</v>
      </c>
      <c r="D18" s="85">
        <f>E18-C18</f>
        <v>0</v>
      </c>
      <c r="E18" s="168">
        <f>SUM(E19:E25)</f>
        <v>0</v>
      </c>
      <c r="F18" s="64">
        <f>SUM(F19:F25)</f>
        <v>0</v>
      </c>
      <c r="G18" s="64">
        <f>SUM(G19:G25)</f>
        <v>0</v>
      </c>
    </row>
    <row r="19" spans="1:7" ht="18.75" customHeight="1" x14ac:dyDescent="0.25">
      <c r="A19" s="86" t="s">
        <v>112</v>
      </c>
      <c r="B19" s="79">
        <v>0</v>
      </c>
      <c r="C19" s="164">
        <v>0</v>
      </c>
      <c r="D19" s="67">
        <v>0</v>
      </c>
      <c r="E19" s="152">
        <v>0</v>
      </c>
      <c r="F19" s="68">
        <v>0</v>
      </c>
      <c r="G19" s="68">
        <v>0</v>
      </c>
    </row>
    <row r="20" spans="1:7" ht="20.25" customHeight="1" x14ac:dyDescent="0.25">
      <c r="A20" s="86" t="s">
        <v>113</v>
      </c>
      <c r="B20" s="87">
        <f>'[1]01 Šaltiniai'!B10</f>
        <v>0</v>
      </c>
      <c r="C20" s="88">
        <f>+B20</f>
        <v>0</v>
      </c>
      <c r="D20" s="89">
        <f>E20-C20</f>
        <v>0</v>
      </c>
      <c r="E20" s="169">
        <f>'[1]01 Šaltiniai'!C10</f>
        <v>0</v>
      </c>
      <c r="F20" s="90">
        <f>'[1]01 Šaltiniai'!D10</f>
        <v>0</v>
      </c>
      <c r="G20" s="90">
        <v>0</v>
      </c>
    </row>
    <row r="21" spans="1:7" ht="20.25" customHeight="1" x14ac:dyDescent="0.25">
      <c r="A21" s="86" t="s">
        <v>165</v>
      </c>
      <c r="B21" s="87">
        <v>0</v>
      </c>
      <c r="C21" s="88">
        <v>0</v>
      </c>
      <c r="D21" s="89">
        <f t="shared" ref="D21:D25" si="4">E21-C21</f>
        <v>0</v>
      </c>
      <c r="E21" s="169">
        <v>0</v>
      </c>
      <c r="F21" s="90">
        <v>0</v>
      </c>
      <c r="G21" s="90">
        <v>0</v>
      </c>
    </row>
    <row r="22" spans="1:7" ht="25.5" x14ac:dyDescent="0.25">
      <c r="A22" s="86" t="s">
        <v>166</v>
      </c>
      <c r="B22" s="79">
        <f>'06 Šaltiniai'!B9</f>
        <v>0</v>
      </c>
      <c r="C22" s="80">
        <f>B22</f>
        <v>0</v>
      </c>
      <c r="D22" s="67">
        <f>'06 Šaltiniai'!D9</f>
        <v>0</v>
      </c>
      <c r="E22" s="152">
        <f>'06 Šaltiniai'!C9</f>
        <v>0</v>
      </c>
      <c r="F22" s="68">
        <f>'06 Šaltiniai'!D9</f>
        <v>0</v>
      </c>
      <c r="G22" s="68">
        <f>'06 Šaltiniai'!E9</f>
        <v>0</v>
      </c>
    </row>
    <row r="23" spans="1:7" ht="18" customHeight="1" x14ac:dyDescent="0.25">
      <c r="A23" s="162" t="s">
        <v>114</v>
      </c>
      <c r="B23" s="163">
        <v>0</v>
      </c>
      <c r="C23" s="80">
        <f t="shared" ref="C23:C25" si="5">B23</f>
        <v>0</v>
      </c>
      <c r="D23" s="67">
        <f t="shared" si="4"/>
        <v>0</v>
      </c>
      <c r="E23" s="78">
        <v>0</v>
      </c>
      <c r="F23" s="154">
        <v>0</v>
      </c>
      <c r="G23" s="154">
        <v>0</v>
      </c>
    </row>
    <row r="24" spans="1:7" ht="20.25" customHeight="1" x14ac:dyDescent="0.25">
      <c r="A24" s="86" t="s">
        <v>115</v>
      </c>
      <c r="B24" s="91">
        <v>0</v>
      </c>
      <c r="C24" s="80">
        <f t="shared" si="5"/>
        <v>0</v>
      </c>
      <c r="D24" s="67">
        <f t="shared" si="4"/>
        <v>0</v>
      </c>
      <c r="E24" s="92">
        <v>0</v>
      </c>
      <c r="F24" s="74">
        <v>0</v>
      </c>
      <c r="G24" s="74">
        <v>0</v>
      </c>
    </row>
    <row r="25" spans="1:7" ht="21.75" customHeight="1" thickBot="1" x14ac:dyDescent="0.3">
      <c r="A25" s="93" t="s">
        <v>116</v>
      </c>
      <c r="B25" s="94">
        <v>0</v>
      </c>
      <c r="C25" s="95">
        <f t="shared" si="5"/>
        <v>0</v>
      </c>
      <c r="D25" s="96">
        <f t="shared" si="4"/>
        <v>0</v>
      </c>
      <c r="E25" s="170">
        <f>'[1]01 Šaltiniai'!C15</f>
        <v>0</v>
      </c>
      <c r="F25" s="97">
        <v>0</v>
      </c>
      <c r="G25" s="97">
        <v>0</v>
      </c>
    </row>
  </sheetData>
  <mergeCells count="10">
    <mergeCell ref="A1:G1"/>
    <mergeCell ref="A2:G2"/>
    <mergeCell ref="A3:A7"/>
    <mergeCell ref="B3:B7"/>
    <mergeCell ref="C3:E4"/>
    <mergeCell ref="F3:F7"/>
    <mergeCell ref="G3:G7"/>
    <mergeCell ref="C5:C7"/>
    <mergeCell ref="D5:D7"/>
    <mergeCell ref="E5:E7"/>
  </mergeCells>
  <pageMargins left="0.78740157480314965" right="0.39370078740157483" top="0.39370078740157483" bottom="0.39370078740157483" header="0.51181102362204722" footer="0.51181102362204722"/>
  <pageSetup paperSize="9" scale="71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29</vt:i4>
      </vt:variant>
    </vt:vector>
  </HeadingPairs>
  <TitlesOfParts>
    <vt:vector size="33" baseType="lpstr">
      <vt:lpstr>06 Programa</vt:lpstr>
      <vt:lpstr>06 Išlaidų suvestinė</vt:lpstr>
      <vt:lpstr>06 Šaltiniai</vt:lpstr>
      <vt:lpstr>06 Bendros lėšos</vt:lpstr>
      <vt:lpstr>'06 Bendros lėšos'!Print_Area</vt:lpstr>
      <vt:lpstr>'06 Išlaidų suvestinė'!Print_Area</vt:lpstr>
      <vt:lpstr>'06 Programa'!Print_Area</vt:lpstr>
      <vt:lpstr>'06 Šaltiniai'!Print_Area</vt:lpstr>
      <vt:lpstr>'06 Bendros lėšos'!Print_Area_0</vt:lpstr>
      <vt:lpstr>'06 Išlaidų suvestinė'!Print_Area_0</vt:lpstr>
      <vt:lpstr>'06 Programa'!Print_Area_0</vt:lpstr>
      <vt:lpstr>'06 Bendros lėšos'!Print_Area_0_0</vt:lpstr>
      <vt:lpstr>'06 Išlaidų suvestinė'!Print_Area_0_0</vt:lpstr>
      <vt:lpstr>'06 Programa'!Print_Area_0_0</vt:lpstr>
      <vt:lpstr>'06 Bendros lėšos'!Print_Area_0_0_0</vt:lpstr>
      <vt:lpstr>'06 Išlaidų suvestinė'!Print_Area_0_0_0</vt:lpstr>
      <vt:lpstr>'06 Programa'!Print_Area_0_0_0</vt:lpstr>
      <vt:lpstr>'06 Bendros lėšos'!Print_Area_0_0_0_0</vt:lpstr>
      <vt:lpstr>'06 Išlaidų suvestinė'!Print_Area_0_0_0_0</vt:lpstr>
      <vt:lpstr>'06 Programa'!Print_Area_0_0_0_0</vt:lpstr>
      <vt:lpstr>'06 Bendros lėšos'!Print_Area_0_0_0_0_0</vt:lpstr>
      <vt:lpstr>'06 Išlaidų suvestinė'!Print_Area_0_0_0_0_0</vt:lpstr>
      <vt:lpstr>'06 Programa'!Print_Area_0_0_0_0_0</vt:lpstr>
      <vt:lpstr>'06 Bendros lėšos'!Print_Area_0_0_0_0_0_0</vt:lpstr>
      <vt:lpstr>'06 Išlaidų suvestinė'!Print_Area_0_0_0_0_0_0</vt:lpstr>
      <vt:lpstr>'06 Programa'!Print_Area_0_0_0_0_0_0</vt:lpstr>
      <vt:lpstr>'06 Bendros lėšos'!Print_Area_0_0_0_0_0_0_0</vt:lpstr>
      <vt:lpstr>'06 Išlaidų suvestinė'!Print_Area_0_0_0_0_0_0_0</vt:lpstr>
      <vt:lpstr>'06 Programa'!Print_Area_0_0_0_0_0_0_0</vt:lpstr>
      <vt:lpstr>'06 Bendros lėšos'!Print_Area_0_0_0_0_0_0_0_0</vt:lpstr>
      <vt:lpstr>'06 Išlaidų suvestinė'!Print_Area_0_0_0_0_0_0_0_0</vt:lpstr>
      <vt:lpstr>'06 Programa'!Print_Area_0_0_0_0_0_0_0_0</vt:lpstr>
      <vt:lpstr>'06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16</cp:revision>
  <cp:lastPrinted>2024-01-04T08:47:05Z</cp:lastPrinted>
  <dcterms:created xsi:type="dcterms:W3CDTF">2016-11-16T09:28:43Z</dcterms:created>
  <dcterms:modified xsi:type="dcterms:W3CDTF">2024-03-08T15:00:10Z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