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Pletra_AS\Desktop\2023-2025 SVP faktas\"/>
    </mc:Choice>
  </mc:AlternateContent>
  <xr:revisionPtr revIDLastSave="0" documentId="13_ncr:1_{2BC5E4D6-1F0F-41B2-ACDD-A446CA51E817}" xr6:coauthVersionLast="47" xr6:coauthVersionMax="47" xr10:uidLastSave="{00000000-0000-0000-0000-000000000000}"/>
  <bookViews>
    <workbookView xWindow="28680" yWindow="-120" windowWidth="29040" windowHeight="15720" tabRatio="634" activeTab="2" xr2:uid="{00000000-000D-0000-FFFF-FFFF00000000}"/>
  </bookViews>
  <sheets>
    <sheet name="07 Programa" sheetId="2" r:id="rId1"/>
    <sheet name="07 Išlaidų suvestinė" sheetId="5" r:id="rId2"/>
    <sheet name="07 Šaltiniai" sheetId="4" r:id="rId3"/>
    <sheet name="07 Bendros lėšos" sheetId="6" r:id="rId4"/>
  </sheets>
  <externalReferences>
    <externalReference r:id="rId5"/>
  </externalReferences>
  <definedNames>
    <definedName name="_xlnm.Print_Area" localSheetId="0">'07 Programa'!$A$1:$AO$86</definedName>
    <definedName name="_xlnm.Print_Titles" localSheetId="0">'07 Programa'!$12:$14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C16" i="6"/>
  <c r="C15" i="6"/>
  <c r="E25" i="6"/>
  <c r="D25" i="6" s="1"/>
  <c r="C25" i="6"/>
  <c r="C24" i="6"/>
  <c r="D24" i="6" s="1"/>
  <c r="D23" i="6"/>
  <c r="C23" i="6"/>
  <c r="G18" i="6"/>
  <c r="C22" i="6"/>
  <c r="D21" i="6"/>
  <c r="F20" i="6"/>
  <c r="F18" i="6" s="1"/>
  <c r="E20" i="6"/>
  <c r="B20" i="6"/>
  <c r="C20" i="6" s="1"/>
  <c r="G16" i="6"/>
  <c r="G15" i="6"/>
  <c r="E27" i="4"/>
  <c r="D27" i="4"/>
  <c r="C27" i="4"/>
  <c r="B27" i="4"/>
  <c r="E24" i="4"/>
  <c r="D24" i="4"/>
  <c r="C24" i="4"/>
  <c r="B24" i="4"/>
  <c r="C18" i="6" l="1"/>
  <c r="B18" i="6"/>
  <c r="D20" i="6"/>
  <c r="D22" i="6"/>
  <c r="E18" i="6"/>
  <c r="D18" i="6" l="1"/>
  <c r="U64" i="2" l="1"/>
  <c r="V64" i="2"/>
  <c r="W64" i="2"/>
  <c r="Y64" i="2"/>
  <c r="Z64" i="2"/>
  <c r="AA64" i="2"/>
  <c r="U59" i="2"/>
  <c r="V59" i="2"/>
  <c r="W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U56" i="2"/>
  <c r="V56" i="2"/>
  <c r="W56" i="2"/>
  <c r="Y56" i="2"/>
  <c r="Z56" i="2"/>
  <c r="AA56" i="2"/>
  <c r="U75" i="2"/>
  <c r="V75" i="2"/>
  <c r="W75" i="2"/>
  <c r="Y75" i="2"/>
  <c r="Z75" i="2"/>
  <c r="AA75" i="2"/>
  <c r="U72" i="2"/>
  <c r="V72" i="2"/>
  <c r="W72" i="2"/>
  <c r="Y72" i="2"/>
  <c r="Z72" i="2"/>
  <c r="AA72" i="2"/>
  <c r="U48" i="2"/>
  <c r="V48" i="2"/>
  <c r="W48" i="2"/>
  <c r="Y48" i="2"/>
  <c r="Z48" i="2"/>
  <c r="AA48" i="2"/>
  <c r="U45" i="2"/>
  <c r="V45" i="2"/>
  <c r="W45" i="2"/>
  <c r="Y45" i="2"/>
  <c r="Z45" i="2"/>
  <c r="AA45" i="2"/>
  <c r="U69" i="2"/>
  <c r="V69" i="2"/>
  <c r="W69" i="2"/>
  <c r="Y69" i="2"/>
  <c r="Z69" i="2"/>
  <c r="AA69" i="2"/>
  <c r="T73" i="2" l="1"/>
  <c r="Y76" i="2" l="1"/>
  <c r="Z76" i="2"/>
  <c r="AA76" i="2"/>
  <c r="Y65" i="2" l="1"/>
  <c r="Z65" i="2"/>
  <c r="AA65" i="2"/>
  <c r="L58" i="2" l="1"/>
  <c r="L57" i="2"/>
  <c r="T62" i="2" l="1"/>
  <c r="W65" i="2" l="1"/>
  <c r="V65" i="2"/>
  <c r="U65" i="2"/>
  <c r="S64" i="2"/>
  <c r="S65" i="2" s="1"/>
  <c r="R64" i="2"/>
  <c r="R65" i="2" s="1"/>
  <c r="Q64" i="2"/>
  <c r="Q65" i="2" s="1"/>
  <c r="O64" i="2"/>
  <c r="O65" i="2" s="1"/>
  <c r="N64" i="2"/>
  <c r="N65" i="2" s="1"/>
  <c r="M64" i="2"/>
  <c r="M65" i="2" s="1"/>
  <c r="X63" i="2"/>
  <c r="T63" i="2"/>
  <c r="T64" i="2" s="1"/>
  <c r="T65" i="2" s="1"/>
  <c r="P63" i="2"/>
  <c r="L63" i="2"/>
  <c r="X62" i="2"/>
  <c r="X64" i="2" s="1"/>
  <c r="X65" i="2" s="1"/>
  <c r="P62" i="2"/>
  <c r="L62" i="2"/>
  <c r="P64" i="2" l="1"/>
  <c r="P65" i="2" s="1"/>
  <c r="L64" i="2"/>
  <c r="L65" i="2" s="1"/>
  <c r="P24" i="2" l="1"/>
  <c r="P67" i="2" l="1"/>
  <c r="O75" i="2"/>
  <c r="N75" i="2"/>
  <c r="M75" i="2"/>
  <c r="L74" i="2"/>
  <c r="L73" i="2"/>
  <c r="O72" i="2"/>
  <c r="N72" i="2"/>
  <c r="M72" i="2"/>
  <c r="L71" i="2"/>
  <c r="L70" i="2"/>
  <c r="O69" i="2"/>
  <c r="N69" i="2"/>
  <c r="M69" i="2"/>
  <c r="L68" i="2"/>
  <c r="L67" i="2"/>
  <c r="T58" i="2"/>
  <c r="T57" i="2"/>
  <c r="O59" i="2"/>
  <c r="N59" i="2"/>
  <c r="M59" i="2"/>
  <c r="L59" i="2"/>
  <c r="O56" i="2"/>
  <c r="N56" i="2"/>
  <c r="M56" i="2"/>
  <c r="L55" i="2"/>
  <c r="L54" i="2"/>
  <c r="O51" i="2"/>
  <c r="O52" i="2" s="1"/>
  <c r="N51" i="2"/>
  <c r="M51" i="2"/>
  <c r="L50" i="2"/>
  <c r="L49" i="2"/>
  <c r="M48" i="2"/>
  <c r="L47" i="2"/>
  <c r="L46" i="2"/>
  <c r="M45" i="2"/>
  <c r="L44" i="2"/>
  <c r="L43" i="2"/>
  <c r="L39" i="2"/>
  <c r="M36" i="2"/>
  <c r="N36" i="2"/>
  <c r="N41" i="2" s="1"/>
  <c r="O36" i="2"/>
  <c r="Q36" i="2"/>
  <c r="R36" i="2"/>
  <c r="S36" i="2"/>
  <c r="U36" i="2"/>
  <c r="V36" i="2"/>
  <c r="W36" i="2"/>
  <c r="Y36" i="2"/>
  <c r="Z36" i="2"/>
  <c r="Z41" i="2" s="1"/>
  <c r="AA36" i="2"/>
  <c r="AA41" i="2" s="1"/>
  <c r="T19" i="2"/>
  <c r="R32" i="2"/>
  <c r="X35" i="2"/>
  <c r="T35" i="2"/>
  <c r="P35" i="2"/>
  <c r="L35" i="2"/>
  <c r="X34" i="2"/>
  <c r="T34" i="2"/>
  <c r="P34" i="2"/>
  <c r="L34" i="2"/>
  <c r="X33" i="2"/>
  <c r="T33" i="2"/>
  <c r="P33" i="2"/>
  <c r="L33" i="2"/>
  <c r="Y60" i="2"/>
  <c r="Z60" i="2"/>
  <c r="AA60" i="2"/>
  <c r="U40" i="2"/>
  <c r="V40" i="2"/>
  <c r="W40" i="2"/>
  <c r="Y40" i="2"/>
  <c r="S40" i="2"/>
  <c r="R40" i="2"/>
  <c r="Q40" i="2"/>
  <c r="O40" i="2"/>
  <c r="M40" i="2"/>
  <c r="X39" i="2"/>
  <c r="P39" i="2"/>
  <c r="X38" i="2"/>
  <c r="T38" i="2"/>
  <c r="P38" i="2"/>
  <c r="L38" i="2"/>
  <c r="X37" i="2"/>
  <c r="X40" i="2" s="1"/>
  <c r="T37" i="2"/>
  <c r="P37" i="2"/>
  <c r="L37" i="2"/>
  <c r="L23" i="2"/>
  <c r="P23" i="2"/>
  <c r="T23" i="2"/>
  <c r="X23" i="2"/>
  <c r="L24" i="2"/>
  <c r="T24" i="2"/>
  <c r="X24" i="2"/>
  <c r="L25" i="2"/>
  <c r="B15" i="4" s="1"/>
  <c r="P25" i="2"/>
  <c r="T25" i="2"/>
  <c r="X25" i="2"/>
  <c r="M26" i="2"/>
  <c r="M27" i="2" s="1"/>
  <c r="N26" i="2"/>
  <c r="N27" i="2" s="1"/>
  <c r="O26" i="2"/>
  <c r="O27" i="2" s="1"/>
  <c r="Q26" i="2"/>
  <c r="Q27" i="2" s="1"/>
  <c r="R26" i="2"/>
  <c r="R27" i="2" s="1"/>
  <c r="S26" i="2"/>
  <c r="S27" i="2" s="1"/>
  <c r="U26" i="2"/>
  <c r="U27" i="2" s="1"/>
  <c r="V26" i="2"/>
  <c r="V27" i="2" s="1"/>
  <c r="W26" i="2"/>
  <c r="W27" i="2" s="1"/>
  <c r="Y26" i="2"/>
  <c r="Y27" i="2" s="1"/>
  <c r="Z26" i="2"/>
  <c r="Z27" i="2" s="1"/>
  <c r="AA26" i="2"/>
  <c r="AA27" i="2" s="1"/>
  <c r="S72" i="2"/>
  <c r="R72" i="2"/>
  <c r="Q72" i="2"/>
  <c r="X71" i="2"/>
  <c r="T71" i="2"/>
  <c r="P71" i="2"/>
  <c r="X70" i="2"/>
  <c r="T70" i="2"/>
  <c r="P70" i="2"/>
  <c r="AA51" i="2"/>
  <c r="AA52" i="2" s="1"/>
  <c r="Z51" i="2"/>
  <c r="Z52" i="2" s="1"/>
  <c r="Y51" i="2"/>
  <c r="Y52" i="2" s="1"/>
  <c r="W51" i="2"/>
  <c r="W52" i="2" s="1"/>
  <c r="V51" i="2"/>
  <c r="V52" i="2" s="1"/>
  <c r="U51" i="2"/>
  <c r="S51" i="2"/>
  <c r="S52" i="2" s="1"/>
  <c r="R51" i="2"/>
  <c r="R52" i="2" s="1"/>
  <c r="Q51" i="2"/>
  <c r="N52" i="2"/>
  <c r="S56" i="2"/>
  <c r="R56" i="2"/>
  <c r="Q56" i="2"/>
  <c r="X55" i="2"/>
  <c r="T55" i="2"/>
  <c r="P55" i="2"/>
  <c r="X54" i="2"/>
  <c r="X56" i="2" s="1"/>
  <c r="T54" i="2"/>
  <c r="P54" i="2"/>
  <c r="Q45" i="2"/>
  <c r="X44" i="2"/>
  <c r="T44" i="2"/>
  <c r="P44" i="2"/>
  <c r="X43" i="2"/>
  <c r="T43" i="2"/>
  <c r="P43" i="2"/>
  <c r="Q48" i="2"/>
  <c r="X47" i="2"/>
  <c r="T47" i="2"/>
  <c r="P47" i="2"/>
  <c r="X46" i="2"/>
  <c r="X48" i="2" s="1"/>
  <c r="T46" i="2"/>
  <c r="P46" i="2"/>
  <c r="AO54" i="2"/>
  <c r="AM54" i="2"/>
  <c r="S75" i="2"/>
  <c r="R75" i="2"/>
  <c r="Q75" i="2"/>
  <c r="AL53" i="2"/>
  <c r="X74" i="2"/>
  <c r="T74" i="2"/>
  <c r="T75" i="2" s="1"/>
  <c r="P74" i="2"/>
  <c r="AL52" i="2"/>
  <c r="X73" i="2"/>
  <c r="P73" i="2"/>
  <c r="Q32" i="2"/>
  <c r="AA21" i="2"/>
  <c r="Z21" i="2"/>
  <c r="O21" i="2"/>
  <c r="N21" i="2"/>
  <c r="R69" i="2"/>
  <c r="S69" i="2"/>
  <c r="T67" i="2"/>
  <c r="R20" i="2"/>
  <c r="R21" i="2" s="1"/>
  <c r="S20" i="2"/>
  <c r="S21" i="2" s="1"/>
  <c r="U20" i="2"/>
  <c r="U21" i="2" s="1"/>
  <c r="V20" i="2"/>
  <c r="V21" i="2" s="1"/>
  <c r="W20" i="2"/>
  <c r="W21" i="2" s="1"/>
  <c r="P57" i="2"/>
  <c r="L31" i="2"/>
  <c r="P19" i="2"/>
  <c r="P49" i="2"/>
  <c r="P30" i="2"/>
  <c r="C7" i="4" s="1"/>
  <c r="S59" i="2"/>
  <c r="R59" i="2"/>
  <c r="P31" i="2"/>
  <c r="P58" i="2"/>
  <c r="P29" i="2"/>
  <c r="P50" i="2"/>
  <c r="P68" i="2"/>
  <c r="P69" i="2" s="1"/>
  <c r="L29" i="2"/>
  <c r="L30" i="2"/>
  <c r="S32" i="2"/>
  <c r="Q69" i="2"/>
  <c r="Q20" i="2"/>
  <c r="Q21" i="2" s="1"/>
  <c r="M32" i="2"/>
  <c r="X68" i="2"/>
  <c r="T68" i="2"/>
  <c r="X67" i="2"/>
  <c r="X58" i="2"/>
  <c r="X57" i="2"/>
  <c r="X50" i="2"/>
  <c r="T50" i="2"/>
  <c r="X49" i="2"/>
  <c r="T49" i="2"/>
  <c r="X31" i="2"/>
  <c r="X30" i="2"/>
  <c r="X29" i="2"/>
  <c r="X32" i="2" s="1"/>
  <c r="T31" i="2"/>
  <c r="T30" i="2"/>
  <c r="T29" i="2"/>
  <c r="X19" i="2"/>
  <c r="X20" i="2" s="1"/>
  <c r="X21" i="2" s="1"/>
  <c r="Y20" i="2"/>
  <c r="Y21" i="2" s="1"/>
  <c r="U32" i="2"/>
  <c r="Y32" i="2"/>
  <c r="O32" i="2"/>
  <c r="M20" i="2"/>
  <c r="M21" i="2" s="1"/>
  <c r="Q59" i="2"/>
  <c r="L19" i="2"/>
  <c r="E6" i="4" l="1"/>
  <c r="S76" i="2"/>
  <c r="D4" i="4"/>
  <c r="F14" i="6" s="1"/>
  <c r="B3" i="4"/>
  <c r="B21" i="4" s="1"/>
  <c r="X75" i="2"/>
  <c r="E3" i="4"/>
  <c r="E4" i="4"/>
  <c r="G17" i="6"/>
  <c r="E23" i="4"/>
  <c r="D3" i="4"/>
  <c r="D21" i="4" s="1"/>
  <c r="X59" i="2"/>
  <c r="X60" i="2" s="1"/>
  <c r="X45" i="2"/>
  <c r="O76" i="2"/>
  <c r="X69" i="2"/>
  <c r="T40" i="2"/>
  <c r="X72" i="2"/>
  <c r="AL54" i="2"/>
  <c r="U76" i="2"/>
  <c r="P75" i="2"/>
  <c r="C3" i="4"/>
  <c r="C21" i="4" s="1"/>
  <c r="S60" i="2"/>
  <c r="R76" i="2"/>
  <c r="W76" i="2"/>
  <c r="V76" i="2"/>
  <c r="P26" i="2"/>
  <c r="P27" i="2" s="1"/>
  <c r="C4" i="4"/>
  <c r="M76" i="2"/>
  <c r="N76" i="2"/>
  <c r="Q76" i="2"/>
  <c r="L45" i="2"/>
  <c r="O41" i="2"/>
  <c r="R60" i="2"/>
  <c r="W60" i="2"/>
  <c r="N60" i="2"/>
  <c r="X36" i="2"/>
  <c r="X41" i="2" s="1"/>
  <c r="U41" i="2"/>
  <c r="B6" i="4"/>
  <c r="R41" i="2"/>
  <c r="S41" i="2"/>
  <c r="Q60" i="2"/>
  <c r="P48" i="2"/>
  <c r="P40" i="2"/>
  <c r="W41" i="2"/>
  <c r="T59" i="2"/>
  <c r="Z78" i="2"/>
  <c r="X51" i="2"/>
  <c r="P51" i="2"/>
  <c r="O60" i="2"/>
  <c r="T56" i="2"/>
  <c r="L40" i="2"/>
  <c r="T51" i="2"/>
  <c r="T69" i="2"/>
  <c r="C6" i="4"/>
  <c r="D6" i="4"/>
  <c r="T36" i="2"/>
  <c r="T32" i="2"/>
  <c r="P45" i="2"/>
  <c r="T26" i="2"/>
  <c r="T27" i="2" s="1"/>
  <c r="M52" i="2"/>
  <c r="L32" i="2"/>
  <c r="P32" i="2"/>
  <c r="L26" i="2"/>
  <c r="L27" i="2" s="1"/>
  <c r="V41" i="2"/>
  <c r="V60" i="2"/>
  <c r="Z77" i="2"/>
  <c r="X26" i="2"/>
  <c r="X27" i="2" s="1"/>
  <c r="Y41" i="2"/>
  <c r="Y77" i="2" s="1"/>
  <c r="L51" i="2"/>
  <c r="AA78" i="2"/>
  <c r="AA77" i="2"/>
  <c r="T48" i="2"/>
  <c r="M41" i="2"/>
  <c r="L20" i="2"/>
  <c r="L21" i="2" s="1"/>
  <c r="T45" i="2"/>
  <c r="P56" i="2"/>
  <c r="T72" i="2"/>
  <c r="L48" i="2"/>
  <c r="L56" i="2"/>
  <c r="L60" i="2" s="1"/>
  <c r="Q41" i="2"/>
  <c r="P72" i="2"/>
  <c r="L75" i="2"/>
  <c r="M60" i="2"/>
  <c r="U52" i="2"/>
  <c r="Q52" i="2"/>
  <c r="P36" i="2"/>
  <c r="T20" i="2"/>
  <c r="T21" i="2" s="1"/>
  <c r="L72" i="2"/>
  <c r="L69" i="2"/>
  <c r="L36" i="2"/>
  <c r="U60" i="2"/>
  <c r="P59" i="2"/>
  <c r="P20" i="2"/>
  <c r="P21" i="2" s="1"/>
  <c r="D22" i="4" l="1"/>
  <c r="X52" i="2"/>
  <c r="G11" i="6"/>
  <c r="U6" i="5"/>
  <c r="U7" i="5" s="1"/>
  <c r="X76" i="2"/>
  <c r="X77" i="2" s="1"/>
  <c r="F17" i="6"/>
  <c r="D23" i="4"/>
  <c r="D20" i="4" s="1"/>
  <c r="D29" i="4" s="1"/>
  <c r="B17" i="6"/>
  <c r="C17" i="6" s="1"/>
  <c r="B23" i="4"/>
  <c r="E22" i="4"/>
  <c r="G14" i="6"/>
  <c r="E16" i="4"/>
  <c r="E21" i="4"/>
  <c r="G10" i="6"/>
  <c r="T6" i="5"/>
  <c r="T7" i="5" s="1"/>
  <c r="C22" i="4"/>
  <c r="E14" i="6"/>
  <c r="E17" i="6"/>
  <c r="C23" i="4"/>
  <c r="B22" i="4"/>
  <c r="B14" i="6"/>
  <c r="C14" i="6" s="1"/>
  <c r="R78" i="2"/>
  <c r="S77" i="2"/>
  <c r="P76" i="2"/>
  <c r="T76" i="2"/>
  <c r="L76" i="2"/>
  <c r="N78" i="2"/>
  <c r="O78" i="2"/>
  <c r="B11" i="6" s="1"/>
  <c r="C11" i="6" s="1"/>
  <c r="P60" i="2"/>
  <c r="V78" i="2"/>
  <c r="F10" i="6" s="1"/>
  <c r="T60" i="2"/>
  <c r="N77" i="2"/>
  <c r="T41" i="2"/>
  <c r="P41" i="2"/>
  <c r="W77" i="2"/>
  <c r="P52" i="2"/>
  <c r="R77" i="2"/>
  <c r="O77" i="2"/>
  <c r="L52" i="2"/>
  <c r="T52" i="2"/>
  <c r="Q77" i="2"/>
  <c r="W78" i="2"/>
  <c r="F11" i="6" s="1"/>
  <c r="M78" i="2"/>
  <c r="B16" i="4"/>
  <c r="Q78" i="2"/>
  <c r="V77" i="2"/>
  <c r="U77" i="2"/>
  <c r="L41" i="2"/>
  <c r="S78" i="2"/>
  <c r="E11" i="6" s="1"/>
  <c r="Y78" i="2"/>
  <c r="U78" i="2"/>
  <c r="D16" i="4"/>
  <c r="M77" i="2"/>
  <c r="C16" i="4"/>
  <c r="C20" i="4" l="1"/>
  <c r="C29" i="4" s="1"/>
  <c r="C32" i="4" s="1"/>
  <c r="B20" i="4"/>
  <c r="B29" i="4" s="1"/>
  <c r="B32" i="4" s="1"/>
  <c r="X78" i="2"/>
  <c r="R6" i="5" s="1"/>
  <c r="R7" i="5" s="1"/>
  <c r="E20" i="4"/>
  <c r="E29" i="4" s="1"/>
  <c r="E31" i="4" s="1"/>
  <c r="G6" i="5"/>
  <c r="G7" i="5" s="1"/>
  <c r="B9" i="6"/>
  <c r="D14" i="6"/>
  <c r="G9" i="6"/>
  <c r="G8" i="6" s="1"/>
  <c r="G13" i="6" s="1"/>
  <c r="G12" i="6" s="1"/>
  <c r="S6" i="5"/>
  <c r="S7" i="5" s="1"/>
  <c r="D32" i="4"/>
  <c r="K6" i="5"/>
  <c r="K7" i="5" s="1"/>
  <c r="E9" i="6"/>
  <c r="L6" i="5"/>
  <c r="L7" i="5" s="1"/>
  <c r="E10" i="6"/>
  <c r="D11" i="6"/>
  <c r="O6" i="5"/>
  <c r="O7" i="5" s="1"/>
  <c r="F9" i="6"/>
  <c r="F8" i="6" s="1"/>
  <c r="F13" i="6" s="1"/>
  <c r="F12" i="6" s="1"/>
  <c r="H6" i="5"/>
  <c r="H7" i="5" s="1"/>
  <c r="B10" i="6"/>
  <c r="C10" i="6" s="1"/>
  <c r="D17" i="6"/>
  <c r="I6" i="5"/>
  <c r="I7" i="5" s="1"/>
  <c r="P77" i="2"/>
  <c r="P78" i="2"/>
  <c r="P6" i="5"/>
  <c r="P7" i="5" s="1"/>
  <c r="T78" i="2"/>
  <c r="N6" i="5" s="1"/>
  <c r="N7" i="5" s="1"/>
  <c r="T77" i="2"/>
  <c r="Q6" i="5"/>
  <c r="Q7" i="5" s="1"/>
  <c r="M6" i="5"/>
  <c r="M7" i="5" s="1"/>
  <c r="L77" i="2"/>
  <c r="L78" i="2"/>
  <c r="E32" i="4" l="1"/>
  <c r="D31" i="4"/>
  <c r="C31" i="4"/>
  <c r="B31" i="4"/>
  <c r="E8" i="6"/>
  <c r="C9" i="6"/>
  <c r="D9" i="6" s="1"/>
  <c r="B8" i="6"/>
  <c r="D10" i="6"/>
  <c r="J6" i="5"/>
  <c r="J7" i="5" s="1"/>
  <c r="F6" i="5"/>
  <c r="F7" i="5" s="1"/>
  <c r="E13" i="6" l="1"/>
  <c r="E12" i="6" s="1"/>
  <c r="C8" i="6"/>
  <c r="C13" i="6" s="1"/>
  <c r="C12" i="6" s="1"/>
  <c r="B13" i="6"/>
  <c r="B12" i="6"/>
  <c r="D8" i="6" l="1"/>
  <c r="D13" i="6" s="1"/>
  <c r="D12" i="6"/>
</calcChain>
</file>

<file path=xl/sharedStrings.xml><?xml version="1.0" encoding="utf-8"?>
<sst xmlns="http://schemas.openxmlformats.org/spreadsheetml/2006/main" count="410" uniqueCount="163">
  <si>
    <t>KTL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</si>
  <si>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</si>
  <si>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</si>
  <si>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</si>
  <si>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</si>
  <si>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</si>
  <si>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</si>
  <si>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</si>
  <si>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</si>
  <si>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</si>
  <si>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</si>
  <si>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</si>
  <si>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01</t>
  </si>
  <si>
    <t>02</t>
  </si>
  <si>
    <t>03</t>
  </si>
  <si>
    <t>04</t>
  </si>
  <si>
    <t>05</t>
  </si>
  <si>
    <t>06</t>
  </si>
  <si>
    <t>SB</t>
  </si>
  <si>
    <t>188723322</t>
  </si>
  <si>
    <t>188723323</t>
  </si>
  <si>
    <t>Sudaryti palankias sąlygas remtiniems gyventojams apsirūpinti gyvenamosiomis patalpomis</t>
  </si>
  <si>
    <t>Iš viso:</t>
  </si>
  <si>
    <t>01.03.02.01</t>
  </si>
  <si>
    <t>06.01.01.01</t>
  </si>
  <si>
    <t>SB(SP)</t>
  </si>
  <si>
    <t>Finansavimo šaltiniai</t>
  </si>
  <si>
    <t>SB(VB)</t>
  </si>
  <si>
    <t>VL</t>
  </si>
  <si>
    <t>VIETINIO ŪKIO  PROGRAMOS</t>
  </si>
  <si>
    <t>Strateginė sritis 02. Savivaldybės veiklos gerinimas/stiprinimas</t>
  </si>
  <si>
    <t>07 Vietinio ūkio programa</t>
  </si>
  <si>
    <t xml:space="preserve">07 </t>
  </si>
  <si>
    <t>Efektyviai vykdyti Savivaldybės veiklą</t>
  </si>
  <si>
    <t>Programos  kodas</t>
  </si>
  <si>
    <t>07</t>
  </si>
  <si>
    <t>Organizuoti vietinio susisiekimo keleivinio transporto maršrutus ir kontrolę, vesti kompensacijų už lengvatinį keleivių vežimą apskaitą</t>
  </si>
  <si>
    <t>SB(F)</t>
  </si>
  <si>
    <t>21-31</t>
  </si>
  <si>
    <t>04.01.02.01.</t>
  </si>
  <si>
    <t>Sudaryti sąlygas subalansuotai teritorijų ekonominei plėtrai</t>
  </si>
  <si>
    <t>Specialiųjų ir detaliųjų planų parengimas</t>
  </si>
  <si>
    <t>13</t>
  </si>
  <si>
    <t>09</t>
  </si>
  <si>
    <t>Prižiūrėti seniūnijų infrastruktūros objektus</t>
  </si>
  <si>
    <t>Dalyvauti rengiant ir įgyvendinant darbo rinkos politikos priemones</t>
  </si>
  <si>
    <t>Bendruomenės rėmimo programa</t>
  </si>
  <si>
    <t>Seniūnijų gatvių apšvietimas</t>
  </si>
  <si>
    <t>Seniūnijų sanitarija</t>
  </si>
  <si>
    <t xml:space="preserve">Moksleivių vežimo organizavimas, apskaita ir kontrolė </t>
  </si>
  <si>
    <t>Keleivių vežimas su 50-80 procentų nuolaida miesto ir priemiesčio maršrutais</t>
  </si>
  <si>
    <t>Keleivių vežimo gerinimas (nuostolingų maršrutų kompensavimas)</t>
  </si>
  <si>
    <t>Komunalinių atliekų tvarkymas</t>
  </si>
  <si>
    <t>Nekilnojamojo turto kadastro bylų parengimas ir teisinė registracija, parduodamų objektų žemės sklypų planų rengimas, rinkos vertės nustatymas, reklaminių dokumentų rengimas ir skelbimas</t>
  </si>
  <si>
    <t>Teisiškai įregistruoti neregistruotą Savivaldybei nuosavybės teise priklausantį nekilnojamąjį turtą, užtikrinti Savivaldybės turto, kuris nereikalingas Savivaldybės funkcijoms vydyti, pardavimą</t>
  </si>
  <si>
    <t>Valstybinės žemės ir kito turto valdymui</t>
  </si>
  <si>
    <t>Teritorijų, žemėtvarkos planavimo dokumentai; želdynų inventorizavimas; gyvenamųjų vietovių teritorijų ribų nustatymas</t>
  </si>
  <si>
    <t>Savivaldybės būsto fondo remontas, rekonstrukcija</t>
  </si>
  <si>
    <t>Būsto nuomos ar išperkamosios būsto nuomos mokesčių dalies kompensacijos</t>
  </si>
  <si>
    <t>10.06.01.01</t>
  </si>
  <si>
    <t>Tinkamai naudoti, saugoti, prižiūrėti ir eksplotuoti valstybės turtą.</t>
  </si>
  <si>
    <t>Pirktų butų paskolų lengvatinių palūkanų dengimas</t>
  </si>
  <si>
    <t>Strateginio tikslo kodas</t>
  </si>
  <si>
    <t>Programos kodas</t>
  </si>
  <si>
    <t>Programos pavadinimas</t>
  </si>
  <si>
    <t>Iš jų darbo užmokesčiui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</si>
  <si>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</si>
  <si>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</si>
  <si>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</si>
  <si>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</si>
  <si>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</si>
  <si>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</si>
  <si>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</si>
  <si>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</si>
  <si>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</si>
  <si>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</si>
  <si>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</si>
  <si>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</si>
  <si>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Vietinio ūkio programa</t>
  </si>
  <si>
    <t>Gyventojų užimtumo didinimas</t>
  </si>
  <si>
    <t>Turtui įsigyti ir finansiniams įsipareigojimams vykdyti</t>
  </si>
  <si>
    <t>17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</si>
  <si>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</si>
  <si>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</si>
  <si>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</si>
  <si>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t>tūkst. Eur</t>
  </si>
  <si>
    <t>16</t>
  </si>
  <si>
    <t>20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</si>
  <si>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</si>
  <si>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Aplinkos apsaugos rėmimo specialioji programa </t>
    </r>
    <r>
      <rPr>
        <b/>
        <sz val="10"/>
        <rFont val="Times New Roman"/>
        <family val="1"/>
        <charset val="186"/>
      </rPr>
      <t>SB(AA)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</si>
  <si>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</si>
  <si>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</si>
  <si>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</si>
  <si>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Kitos lėšos </t>
    </r>
    <r>
      <rPr>
        <b/>
        <sz val="10"/>
        <rFont val="Times New Roman"/>
        <family val="1"/>
      </rPr>
      <t>KTL</t>
    </r>
  </si>
  <si>
    <r>
      <t xml:space="preserve">Kelių priežiūros ir plėtros programa </t>
    </r>
    <r>
      <rPr>
        <b/>
        <sz val="10"/>
        <rFont val="Times New Roman"/>
        <family val="1"/>
      </rPr>
      <t>KPPP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</si>
  <si>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</si>
  <si>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2.1.4. iš jo: pajamos už suteiktas paslaugas</t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</si>
  <si>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</si>
  <si>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t xml:space="preserve">2.2.1. švietimo įstaigų modernizavimo programa </t>
  </si>
  <si>
    <t>2.2.2. skolintos lėšos</t>
  </si>
  <si>
    <t>2.2.5. Valstybės lėšos</t>
  </si>
  <si>
    <t>2.2.6. Kelių priežiūros ir plėtros programos lėšos</t>
  </si>
  <si>
    <t>2.2.7. kitos lėšos</t>
  </si>
  <si>
    <t>PATVIRTINTA</t>
  </si>
  <si>
    <t>14</t>
  </si>
  <si>
    <t xml:space="preserve">01.03.02.01     06.01.01.01   10.06.01.01  01.07.01.01  10.02.01.40  09.06.01.01  04.05.01.01   06.04.01.01  04.01.02.01 10.09.01.01   06.06.01.01   04.07.04.01  05.01.01.01  </t>
  </si>
  <si>
    <t>01.07.01.01</t>
  </si>
  <si>
    <t>10.02.01.40</t>
  </si>
  <si>
    <t>09.06.01.01</t>
  </si>
  <si>
    <t>04.05.01.01</t>
  </si>
  <si>
    <t>05.01.01.01</t>
  </si>
  <si>
    <t>10.09.01.01  06.06.01.01  04.07.04.01</t>
  </si>
  <si>
    <t>04.01.02.01</t>
  </si>
  <si>
    <t>06.04.01.01</t>
  </si>
  <si>
    <t>2023 m. faktas</t>
  </si>
  <si>
    <t>2024 m. poreikis</t>
  </si>
  <si>
    <t>2025 m. poreikis</t>
  </si>
  <si>
    <t>Savivaldybės SPP tikslo / uždavinio / priemonės kodas</t>
  </si>
  <si>
    <t>Iš viso uždaviniui</t>
  </si>
  <si>
    <t>Iš viso tikslui</t>
  </si>
  <si>
    <t>IŠ VISO</t>
  </si>
  <si>
    <t>RP - regiono pažangos priemonė (projektas), PP - pažangos priemonė (projektas), TP - tęstinės veiklos priemonė, NF - nefinansinė priemonė</t>
  </si>
  <si>
    <t>10</t>
  </si>
  <si>
    <t>TP</t>
  </si>
  <si>
    <t>-</t>
  </si>
  <si>
    <t>4.3.2.1  4.3.2.2</t>
  </si>
  <si>
    <t>4.3.2.2</t>
  </si>
  <si>
    <t>3.1.4.3</t>
  </si>
  <si>
    <t>3.1.5.1</t>
  </si>
  <si>
    <t>4.3.1.5  1.1.3.4</t>
  </si>
  <si>
    <t>3.1.5.4</t>
  </si>
  <si>
    <t>1.2.4.2  1.2.7.13  3.1.1.15  3.1.5.1</t>
  </si>
  <si>
    <t>1.1.3.1  1.1.3.4</t>
  </si>
  <si>
    <t>07. Vietinio ūkio  programos lėšų poreikis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</si>
  <si>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</si>
  <si>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</si>
  <si>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</si>
  <si>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</si>
  <si>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</si>
  <si>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</si>
  <si>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</si>
  <si>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</si>
  <si>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</si>
  <si>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</si>
  <si>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</si>
  <si>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</si>
  <si>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</si>
  <si>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</si>
  <si>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07. Vietinio ūkio programos bendras lėšų poreikis ir numatomi finansavimo šaltiniai</t>
  </si>
  <si>
    <t>2023 m. asignavimai</t>
  </si>
  <si>
    <t>2.2.3. Valstybės investicijų programa</t>
  </si>
  <si>
    <t xml:space="preserve">2.2.4.Užsienio valstybių, tarptautinių organizacijų ir Europos Sąjungos lėšos </t>
  </si>
  <si>
    <t>Iš viso 07 programai</t>
  </si>
  <si>
    <t>TIKSLŲ, PROGRAMŲ, UŽDAVINIŲ, PRIEMONIŲ IR PRIEMONIŲ IŠLAIDŲ SUVESTINĖ</t>
  </si>
  <si>
    <t>Šilutės rajono savivaldybės tarybos 2022 m. gruodžio 22 d.</t>
  </si>
  <si>
    <t>sprendimu Nr. T1-1169</t>
  </si>
  <si>
    <t>(Šilutės rajono savivaldybės tarybos 2023 m. vasario 23 d.</t>
  </si>
  <si>
    <t>sprendimo Nr. T1-1222 redakcija)</t>
  </si>
  <si>
    <t>(Šilutės rajono savivaldybės tarybos 2024 m. kovo 28 d.</t>
  </si>
  <si>
    <t>sprendimo Nr. T1-         redakcija)</t>
  </si>
  <si>
    <t>2023–2025 M. ŠILUTĖS RAJONO SAVIVALDYBĖS</t>
  </si>
  <si>
    <t>2023 m. poreikis</t>
  </si>
  <si>
    <t>Šilutės rajono savivaldybės 2023–2025 m. Vietinio ūkio programos išlaidų 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</si>
</sst>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1"/>
      <color rgb="FF006100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27"/>
      </patternFill>
    </fill>
    <fill>
      <patternFill patternType="solid">
        <fgColor rgb="FFCCFFCC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 tint="-0.14999847407452621"/>
        <bgColor indexed="31"/>
      </patternFill>
    </fill>
  </fills>
  <borders count="1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11" borderId="0" applyNumberFormat="0" applyBorder="0" applyAlignment="0" applyProtection="0"/>
  </cellStyleXfs>
  <cellXfs count="573">
    <xf numFmtId="0" fontId="0" fillId="0" borderId="0" xfId="0"/>
    <xf numFmtId="164" fontId="2" fillId="12" borderId="31" xfId="0" applyNumberFormat="1" applyFont="1" applyFill="1" applyBorder="1" applyAlignment="1">
      <alignment horizontal="center" vertical="top"/>
    </xf>
    <xf numFmtId="164" fontId="2" fillId="12" borderId="32" xfId="0" applyNumberFormat="1" applyFont="1" applyFill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164" fontId="2" fillId="12" borderId="38" xfId="0" applyNumberFormat="1" applyFont="1" applyFill="1" applyBorder="1" applyAlignment="1">
      <alignment horizontal="center" vertical="top"/>
    </xf>
    <xf numFmtId="164" fontId="2" fillId="12" borderId="33" xfId="0" applyNumberFormat="1" applyFont="1" applyFill="1" applyBorder="1" applyAlignment="1">
      <alignment horizontal="center" vertical="top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38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top" wrapText="1"/>
    </xf>
    <xf numFmtId="0" fontId="3" fillId="0" borderId="31" xfId="0" applyFont="1" applyBorder="1" applyAlignment="1">
      <alignment horizontal="center" vertical="center" wrapText="1" indent="1"/>
    </xf>
    <xf numFmtId="164" fontId="3" fillId="0" borderId="38" xfId="0" applyNumberFormat="1" applyFont="1" applyBorder="1" applyAlignment="1">
      <alignment horizontal="center" vertical="top"/>
    </xf>
    <xf numFmtId="164" fontId="3" fillId="0" borderId="32" xfId="0" applyNumberFormat="1" applyFont="1" applyBorder="1" applyAlignment="1">
      <alignment horizontal="center" vertical="top"/>
    </xf>
    <xf numFmtId="164" fontId="3" fillId="0" borderId="51" xfId="0" applyNumberFormat="1" applyFont="1" applyBorder="1" applyAlignment="1">
      <alignment horizontal="center" vertical="top"/>
    </xf>
    <xf numFmtId="164" fontId="3" fillId="2" borderId="8" xfId="0" applyNumberFormat="1" applyFont="1" applyFill="1" applyBorder="1" applyAlignment="1">
      <alignment horizontal="center" vertical="top" wrapText="1"/>
    </xf>
    <xf numFmtId="164" fontId="3" fillId="0" borderId="61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vertical="top" wrapText="1"/>
    </xf>
    <xf numFmtId="164" fontId="2" fillId="0" borderId="48" xfId="0" applyNumberFormat="1" applyFont="1" applyBorder="1" applyAlignment="1">
      <alignment horizontal="center" vertical="top" wrapText="1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62" xfId="0" applyNumberFormat="1" applyFont="1" applyBorder="1" applyAlignment="1">
      <alignment horizontal="center" wrapText="1"/>
    </xf>
    <xf numFmtId="164" fontId="3" fillId="0" borderId="108" xfId="0" applyNumberFormat="1" applyFont="1" applyBorder="1" applyAlignment="1">
      <alignment horizontal="center" vertical="top" wrapText="1"/>
    </xf>
    <xf numFmtId="164" fontId="3" fillId="0" borderId="111" xfId="0" applyNumberFormat="1" applyFont="1" applyBorder="1" applyAlignment="1">
      <alignment horizontal="center" vertical="top" wrapText="1"/>
    </xf>
    <xf numFmtId="164" fontId="3" fillId="0" borderId="109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vertical="top"/>
    </xf>
    <xf numFmtId="164" fontId="2" fillId="0" borderId="108" xfId="0" applyNumberFormat="1" applyFont="1" applyBorder="1" applyAlignment="1">
      <alignment horizontal="center" vertical="top" wrapText="1"/>
    </xf>
    <xf numFmtId="164" fontId="3" fillId="0" borderId="108" xfId="0" applyNumberFormat="1" applyFont="1" applyBorder="1" applyAlignment="1">
      <alignment horizontal="center" wrapText="1"/>
    </xf>
    <xf numFmtId="164" fontId="3" fillId="0" borderId="112" xfId="0" applyNumberFormat="1" applyFont="1" applyBorder="1" applyAlignment="1">
      <alignment horizontal="center" vertical="top" wrapText="1"/>
    </xf>
    <xf numFmtId="164" fontId="3" fillId="0" borderId="113" xfId="0" applyNumberFormat="1" applyFont="1" applyBorder="1" applyAlignment="1">
      <alignment horizontal="center" vertical="top" wrapText="1"/>
    </xf>
    <xf numFmtId="164" fontId="3" fillId="0" borderId="28" xfId="0" applyNumberFormat="1" applyFont="1" applyBorder="1" applyAlignment="1">
      <alignment horizontal="center" vertical="top" wrapText="1"/>
    </xf>
    <xf numFmtId="0" fontId="3" fillId="0" borderId="29" xfId="0" applyFont="1" applyBorder="1" applyAlignment="1" applyProtection="1">
      <alignment horizontal="center" vertical="center" textRotation="90"/>
      <protection locked="0"/>
    </xf>
    <xf numFmtId="0" fontId="3" fillId="0" borderId="29" xfId="0" applyFont="1" applyBorder="1" applyAlignment="1" applyProtection="1">
      <alignment horizontal="center" vertical="center" textRotation="90" wrapText="1"/>
      <protection locked="0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164" fontId="2" fillId="12" borderId="51" xfId="0" applyNumberFormat="1" applyFont="1" applyFill="1" applyBorder="1" applyAlignment="1">
      <alignment horizontal="center" vertical="top"/>
    </xf>
    <xf numFmtId="164" fontId="3" fillId="0" borderId="69" xfId="0" applyNumberFormat="1" applyFont="1" applyBorder="1" applyAlignment="1">
      <alignment horizontal="center"/>
    </xf>
    <xf numFmtId="164" fontId="3" fillId="0" borderId="69" xfId="0" applyNumberFormat="1" applyFont="1" applyBorder="1" applyAlignment="1">
      <alignment horizontal="center" vertical="top"/>
    </xf>
    <xf numFmtId="0" fontId="2" fillId="12" borderId="50" xfId="0" applyFont="1" applyFill="1" applyBorder="1" applyAlignment="1">
      <alignment horizontal="center" vertical="center" wrapText="1"/>
    </xf>
    <xf numFmtId="164" fontId="3" fillId="0" borderId="54" xfId="0" applyNumberFormat="1" applyFont="1" applyBorder="1" applyAlignment="1">
      <alignment horizontal="center"/>
    </xf>
    <xf numFmtId="164" fontId="2" fillId="12" borderId="117" xfId="0" applyNumberFormat="1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3" fillId="0" borderId="58" xfId="0" applyFont="1" applyBorder="1" applyAlignment="1">
      <alignment horizontal="center"/>
    </xf>
    <xf numFmtId="0" fontId="3" fillId="0" borderId="120" xfId="0" applyFont="1" applyBorder="1" applyAlignment="1">
      <alignment horizontal="center"/>
    </xf>
    <xf numFmtId="164" fontId="2" fillId="12" borderId="119" xfId="0" applyNumberFormat="1" applyFont="1" applyFill="1" applyBorder="1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2" fillId="12" borderId="63" xfId="0" applyFont="1" applyFill="1" applyBorder="1"/>
    <xf numFmtId="0" fontId="3" fillId="0" borderId="61" xfId="0" applyFont="1" applyBorder="1"/>
    <xf numFmtId="0" fontId="3" fillId="0" borderId="72" xfId="0" applyFont="1" applyBorder="1"/>
    <xf numFmtId="0" fontId="2" fillId="12" borderId="39" xfId="0" applyFont="1" applyFill="1" applyBorder="1" applyAlignment="1">
      <alignment vertical="center"/>
    </xf>
    <xf numFmtId="0" fontId="3" fillId="0" borderId="61" xfId="0" applyFont="1" applyBorder="1" applyAlignment="1">
      <alignment wrapText="1"/>
    </xf>
    <xf numFmtId="0" fontId="4" fillId="0" borderId="0" xfId="0" applyFont="1" applyAlignment="1">
      <alignment horizontal="right"/>
    </xf>
    <xf numFmtId="164" fontId="3" fillId="0" borderId="120" xfId="0" applyNumberFormat="1" applyFont="1" applyBorder="1" applyAlignment="1">
      <alignment horizontal="center"/>
    </xf>
    <xf numFmtId="164" fontId="3" fillId="0" borderId="120" xfId="0" applyNumberFormat="1" applyFont="1" applyBorder="1" applyAlignment="1">
      <alignment horizontal="center" vertical="top"/>
    </xf>
    <xf numFmtId="0" fontId="2" fillId="12" borderId="39" xfId="0" applyFont="1" applyFill="1" applyBorder="1" applyAlignment="1">
      <alignment horizontal="center" vertical="center" wrapText="1"/>
    </xf>
    <xf numFmtId="0" fontId="2" fillId="12" borderId="75" xfId="0" applyFont="1" applyFill="1" applyBorder="1" applyAlignment="1">
      <alignment horizontal="center" vertical="center" wrapText="1"/>
    </xf>
    <xf numFmtId="0" fontId="2" fillId="14" borderId="72" xfId="0" applyFont="1" applyFill="1" applyBorder="1" applyAlignment="1">
      <alignment horizontal="left" vertical="top" wrapText="1"/>
    </xf>
    <xf numFmtId="164" fontId="2" fillId="14" borderId="107" xfId="0" applyNumberFormat="1" applyFont="1" applyFill="1" applyBorder="1" applyAlignment="1">
      <alignment horizontal="center" vertical="top" wrapText="1"/>
    </xf>
    <xf numFmtId="0" fontId="3" fillId="0" borderId="136" xfId="0" applyFont="1" applyBorder="1" applyAlignment="1">
      <alignment vertical="top" wrapText="1"/>
    </xf>
    <xf numFmtId="0" fontId="3" fillId="0" borderId="141" xfId="0" applyFont="1" applyBorder="1" applyAlignment="1">
      <alignment vertical="top" wrapText="1"/>
    </xf>
    <xf numFmtId="164" fontId="3" fillId="0" borderId="127" xfId="0" applyNumberFormat="1" applyFont="1" applyBorder="1" applyAlignment="1">
      <alignment horizontal="center" vertical="top" wrapText="1"/>
    </xf>
    <xf numFmtId="0" fontId="2" fillId="20" borderId="39" xfId="0" applyFont="1" applyFill="1" applyBorder="1" applyAlignment="1">
      <alignment horizontal="left" vertical="top" wrapText="1"/>
    </xf>
    <xf numFmtId="164" fontId="2" fillId="20" borderId="75" xfId="0" applyNumberFormat="1" applyFont="1" applyFill="1" applyBorder="1" applyAlignment="1">
      <alignment horizontal="center" vertical="top" wrapText="1"/>
    </xf>
    <xf numFmtId="0" fontId="3" fillId="0" borderId="134" xfId="0" applyFont="1" applyBorder="1" applyAlignment="1">
      <alignment horizontal="left" vertical="top" wrapText="1"/>
    </xf>
    <xf numFmtId="164" fontId="3" fillId="0" borderId="126" xfId="0" applyNumberFormat="1" applyFont="1" applyBorder="1" applyAlignment="1">
      <alignment horizontal="center" vertical="top" wrapText="1"/>
    </xf>
    <xf numFmtId="0" fontId="2" fillId="21" borderId="142" xfId="0" applyFont="1" applyFill="1" applyBorder="1" applyAlignment="1">
      <alignment horizontal="right" vertical="top" wrapText="1"/>
    </xf>
    <xf numFmtId="164" fontId="2" fillId="21" borderId="143" xfId="0" applyNumberFormat="1" applyFont="1" applyFill="1" applyBorder="1" applyAlignment="1">
      <alignment horizontal="center" vertical="top" wrapText="1"/>
    </xf>
    <xf numFmtId="0" fontId="2" fillId="12" borderId="157" xfId="0" applyFont="1" applyFill="1" applyBorder="1" applyAlignment="1">
      <alignment vertical="top" wrapText="1"/>
    </xf>
    <xf numFmtId="164" fontId="2" fillId="12" borderId="158" xfId="0" applyNumberFormat="1" applyFont="1" applyFill="1" applyBorder="1" applyAlignment="1">
      <alignment horizontal="center" vertical="top" wrapText="1"/>
    </xf>
    <xf numFmtId="164" fontId="2" fillId="12" borderId="7" xfId="0" applyNumberFormat="1" applyFont="1" applyFill="1" applyBorder="1" applyAlignment="1">
      <alignment horizontal="center" vertical="top" wrapText="1"/>
    </xf>
    <xf numFmtId="164" fontId="2" fillId="12" borderId="159" xfId="0" applyNumberFormat="1" applyFont="1" applyFill="1" applyBorder="1" applyAlignment="1">
      <alignment horizontal="center" vertical="top" wrapText="1"/>
    </xf>
    <xf numFmtId="164" fontId="2" fillId="12" borderId="108" xfId="0" applyNumberFormat="1" applyFont="1" applyFill="1" applyBorder="1" applyAlignment="1">
      <alignment horizontal="center" vertical="top" wrapText="1"/>
    </xf>
    <xf numFmtId="0" fontId="2" fillId="0" borderId="157" xfId="0" applyFont="1" applyBorder="1" applyAlignment="1">
      <alignment horizontal="left" vertical="top" wrapText="1" indent="1"/>
    </xf>
    <xf numFmtId="164" fontId="3" fillId="0" borderId="158" xfId="0" applyNumberFormat="1" applyFont="1" applyBorder="1" applyAlignment="1">
      <alignment horizontal="center" vertical="top" wrapText="1"/>
    </xf>
    <xf numFmtId="164" fontId="3" fillId="0" borderId="160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3" fillId="0" borderId="157" xfId="0" applyFont="1" applyBorder="1" applyAlignment="1">
      <alignment horizontal="left" vertical="top" wrapText="1" indent="2"/>
    </xf>
    <xf numFmtId="164" fontId="3" fillId="0" borderId="161" xfId="0" applyNumberFormat="1" applyFont="1" applyBorder="1" applyAlignment="1">
      <alignment horizontal="center" vertical="top" wrapText="1"/>
    </xf>
    <xf numFmtId="164" fontId="3" fillId="0" borderId="162" xfId="0" applyNumberFormat="1" applyFont="1" applyBorder="1" applyAlignment="1">
      <alignment horizontal="center" vertical="top" wrapText="1"/>
    </xf>
    <xf numFmtId="0" fontId="2" fillId="0" borderId="152" xfId="0" applyFont="1" applyBorder="1" applyAlignment="1">
      <alignment horizontal="left" vertical="top" wrapText="1" indent="1"/>
    </xf>
    <xf numFmtId="164" fontId="3" fillId="0" borderId="163" xfId="0" applyNumberFormat="1" applyFont="1" applyBorder="1" applyAlignment="1">
      <alignment horizontal="center" vertical="top" wrapText="1"/>
    </xf>
    <xf numFmtId="164" fontId="3" fillId="0" borderId="151" xfId="0" applyNumberFormat="1" applyFont="1" applyBorder="1" applyAlignment="1">
      <alignment horizontal="center" vertical="top" wrapText="1"/>
    </xf>
    <xf numFmtId="164" fontId="3" fillId="2" borderId="164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Alignment="1">
      <alignment horizontal="center" vertical="top" wrapText="1"/>
    </xf>
    <xf numFmtId="0" fontId="2" fillId="12" borderId="148" xfId="0" applyFont="1" applyFill="1" applyBorder="1" applyAlignment="1">
      <alignment vertical="top" wrapText="1"/>
    </xf>
    <xf numFmtId="164" fontId="2" fillId="12" borderId="72" xfId="0" applyNumberFormat="1" applyFont="1" applyFill="1" applyBorder="1" applyAlignment="1">
      <alignment horizontal="center" vertical="top" wrapText="1"/>
    </xf>
    <xf numFmtId="164" fontId="2" fillId="12" borderId="57" xfId="0" applyNumberFormat="1" applyFont="1" applyFill="1" applyBorder="1" applyAlignment="1">
      <alignment horizontal="center" vertical="top" wrapText="1"/>
    </xf>
    <xf numFmtId="164" fontId="2" fillId="12" borderId="86" xfId="0" applyNumberFormat="1" applyFont="1" applyFill="1" applyBorder="1" applyAlignment="1">
      <alignment horizontal="center" vertical="top" wrapText="1"/>
    </xf>
    <xf numFmtId="164" fontId="2" fillId="12" borderId="54" xfId="0" applyNumberFormat="1" applyFont="1" applyFill="1" applyBorder="1" applyAlignment="1">
      <alignment horizontal="center" vertical="top" wrapText="1"/>
    </xf>
    <xf numFmtId="164" fontId="2" fillId="12" borderId="107" xfId="0" applyNumberFormat="1" applyFont="1" applyFill="1" applyBorder="1" applyAlignment="1">
      <alignment horizontal="center" vertical="top" wrapText="1"/>
    </xf>
    <xf numFmtId="0" fontId="2" fillId="0" borderId="165" xfId="0" applyFont="1" applyBorder="1" applyAlignment="1">
      <alignment horizontal="left" vertical="top" wrapText="1" indent="1"/>
    </xf>
    <xf numFmtId="164" fontId="2" fillId="0" borderId="6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164" fontId="2" fillId="0" borderId="109" xfId="0" applyNumberFormat="1" applyFont="1" applyBorder="1" applyAlignment="1">
      <alignment horizontal="center" vertical="top" wrapText="1"/>
    </xf>
    <xf numFmtId="0" fontId="3" fillId="0" borderId="165" xfId="0" applyFont="1" applyBorder="1" applyAlignment="1">
      <alignment horizontal="left" vertical="top" wrapText="1" indent="2"/>
    </xf>
    <xf numFmtId="164" fontId="3" fillId="0" borderId="6" xfId="0" applyNumberFormat="1" applyFont="1" applyBorder="1" applyAlignment="1">
      <alignment horizontal="center" vertical="top" wrapText="1"/>
    </xf>
    <xf numFmtId="0" fontId="3" fillId="0" borderId="148" xfId="0" applyFont="1" applyBorder="1" applyAlignment="1">
      <alignment horizontal="left" vertical="top" wrapText="1" indent="2"/>
    </xf>
    <xf numFmtId="164" fontId="3" fillId="0" borderId="56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center" vertical="top"/>
    </xf>
    <xf numFmtId="0" fontId="2" fillId="0" borderId="148" xfId="0" applyFont="1" applyBorder="1" applyAlignment="1">
      <alignment vertical="top" wrapText="1"/>
    </xf>
    <xf numFmtId="164" fontId="2" fillId="0" borderId="56" xfId="0" applyNumberFormat="1" applyFont="1" applyBorder="1" applyAlignment="1">
      <alignment horizontal="center" vertical="top" wrapText="1"/>
    </xf>
    <xf numFmtId="164" fontId="2" fillId="0" borderId="5" xfId="0" applyNumberFormat="1" applyFont="1" applyBorder="1" applyAlignment="1">
      <alignment horizontal="center" vertical="top" wrapText="1"/>
    </xf>
    <xf numFmtId="164" fontId="2" fillId="0" borderId="7" xfId="0" applyNumberFormat="1" applyFont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 indent="2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56" xfId="0" applyNumberFormat="1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164" fontId="3" fillId="0" borderId="7" xfId="0" applyNumberFormat="1" applyFont="1" applyBorder="1" applyAlignment="1">
      <alignment horizontal="center" wrapText="1"/>
    </xf>
    <xf numFmtId="0" fontId="3" fillId="0" borderId="61" xfId="0" applyFont="1" applyBorder="1" applyAlignment="1">
      <alignment horizontal="left" vertical="top" wrapText="1" indent="2"/>
    </xf>
    <xf numFmtId="164" fontId="3" fillId="0" borderId="166" xfId="0" applyNumberFormat="1" applyFont="1" applyBorder="1" applyAlignment="1">
      <alignment horizontal="center" vertical="top" wrapText="1"/>
    </xf>
    <xf numFmtId="164" fontId="3" fillId="0" borderId="167" xfId="0" applyNumberFormat="1" applyFont="1" applyBorder="1" applyAlignment="1">
      <alignment horizontal="center" vertical="top" wrapText="1"/>
    </xf>
    <xf numFmtId="0" fontId="3" fillId="0" borderId="63" xfId="0" applyFont="1" applyBorder="1" applyAlignment="1">
      <alignment horizontal="left" vertical="top" wrapText="1" indent="2"/>
    </xf>
    <xf numFmtId="164" fontId="3" fillId="0" borderId="63" xfId="0" applyNumberFormat="1" applyFont="1" applyBorder="1" applyAlignment="1">
      <alignment horizontal="center" vertical="top" wrapText="1"/>
    </xf>
    <xf numFmtId="164" fontId="3" fillId="0" borderId="29" xfId="0" applyNumberFormat="1" applyFont="1" applyBorder="1" applyAlignment="1">
      <alignment horizontal="center" vertical="top" wrapText="1"/>
    </xf>
    <xf numFmtId="164" fontId="3" fillId="0" borderId="116" xfId="0" applyNumberFormat="1" applyFont="1" applyBorder="1" applyAlignment="1">
      <alignment horizontal="center" vertical="top" wrapText="1"/>
    </xf>
    <xf numFmtId="164" fontId="3" fillId="2" borderId="5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center" vertical="top" wrapText="1"/>
    </xf>
    <xf numFmtId="164" fontId="5" fillId="0" borderId="48" xfId="0" applyNumberFormat="1" applyFont="1" applyBorder="1" applyAlignment="1">
      <alignment horizontal="center" vertical="top" wrapText="1"/>
    </xf>
    <xf numFmtId="0" fontId="3" fillId="0" borderId="49" xfId="0" applyFont="1" applyBorder="1" applyAlignment="1" applyProtection="1">
      <alignment horizontal="center" vertical="center" textRotation="90" wrapText="1"/>
      <protection locked="0"/>
    </xf>
    <xf numFmtId="0" fontId="3" fillId="0" borderId="28" xfId="0" applyFont="1" applyBorder="1" applyAlignment="1" applyProtection="1">
      <alignment horizontal="center" vertical="center" textRotation="90" wrapText="1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2" fillId="0" borderId="72" xfId="0" applyFont="1" applyBorder="1" applyAlignment="1" applyProtection="1">
      <alignment horizontal="center" vertical="top"/>
      <protection locked="0"/>
    </xf>
    <xf numFmtId="0" fontId="2" fillId="0" borderId="53" xfId="0" applyFont="1" applyBorder="1" applyAlignment="1" applyProtection="1">
      <alignment horizontal="center" vertical="top"/>
      <protection locked="0"/>
    </xf>
    <xf numFmtId="0" fontId="2" fillId="0" borderId="55" xfId="0" applyFont="1" applyBorder="1" applyAlignment="1" applyProtection="1">
      <alignment horizontal="center" vertical="top"/>
      <protection locked="0"/>
    </xf>
    <xf numFmtId="0" fontId="2" fillId="0" borderId="72" xfId="0" applyFont="1" applyBorder="1" applyAlignment="1" applyProtection="1">
      <alignment horizontal="center" vertical="top" wrapText="1"/>
      <protection locked="0"/>
    </xf>
    <xf numFmtId="0" fontId="2" fillId="0" borderId="53" xfId="0" applyFont="1" applyBorder="1" applyAlignment="1" applyProtection="1">
      <alignment horizontal="center" vertical="top" wrapText="1"/>
      <protection locked="0"/>
    </xf>
    <xf numFmtId="0" fontId="2" fillId="0" borderId="55" xfId="0" applyFont="1" applyBorder="1" applyAlignment="1" applyProtection="1">
      <alignment horizontal="center" vertical="top" wrapText="1"/>
      <protection locked="0"/>
    </xf>
    <xf numFmtId="0" fontId="3" fillId="0" borderId="73" xfId="0" applyFont="1" applyBorder="1" applyAlignment="1" applyProtection="1">
      <alignment horizontal="center" vertical="center" textRotation="90" wrapText="1"/>
      <protection locked="0"/>
    </xf>
    <xf numFmtId="0" fontId="3" fillId="0" borderId="52" xfId="0" applyFont="1" applyBorder="1" applyAlignment="1" applyProtection="1">
      <alignment horizontal="center" vertical="center" textRotation="90" wrapText="1"/>
      <protection locked="0"/>
    </xf>
    <xf numFmtId="0" fontId="3" fillId="0" borderId="49" xfId="0" applyFont="1" applyBorder="1" applyAlignment="1" applyProtection="1">
      <alignment horizontal="center" vertical="center" textRotation="90"/>
      <protection locked="0"/>
    </xf>
    <xf numFmtId="0" fontId="3" fillId="0" borderId="28" xfId="0" applyFont="1" applyBorder="1" applyAlignment="1" applyProtection="1">
      <alignment horizontal="center" vertical="center" textRotation="90"/>
      <protection locked="0"/>
    </xf>
    <xf numFmtId="0" fontId="2" fillId="12" borderId="39" xfId="0" applyFont="1" applyFill="1" applyBorder="1" applyAlignment="1">
      <alignment horizontal="right" vertical="top"/>
    </xf>
    <xf numFmtId="0" fontId="2" fillId="12" borderId="37" xfId="0" applyFont="1" applyFill="1" applyBorder="1" applyAlignment="1">
      <alignment horizontal="right" vertical="top"/>
    </xf>
    <xf numFmtId="0" fontId="2" fillId="12" borderId="33" xfId="0" applyFont="1" applyFill="1" applyBorder="1" applyAlignment="1">
      <alignment horizontal="right" vertical="top"/>
    </xf>
    <xf numFmtId="0" fontId="3" fillId="0" borderId="82" xfId="0" applyFont="1" applyBorder="1" applyAlignment="1" applyProtection="1">
      <alignment horizontal="center" vertical="center" textRotation="90"/>
      <protection locked="0"/>
    </xf>
    <xf numFmtId="0" fontId="3" fillId="0" borderId="3" xfId="0" applyFont="1" applyBorder="1" applyAlignment="1" applyProtection="1">
      <alignment horizontal="center" vertical="center" textRotation="90"/>
      <protection locked="0"/>
    </xf>
    <xf numFmtId="0" fontId="3" fillId="0" borderId="47" xfId="0" applyFont="1" applyBorder="1" applyAlignment="1" applyProtection="1">
      <alignment horizontal="center" vertical="center" textRotation="90"/>
      <protection locked="0"/>
    </xf>
    <xf numFmtId="0" fontId="3" fillId="0" borderId="84" xfId="0" applyFont="1" applyBorder="1" applyAlignment="1" applyProtection="1">
      <alignment horizontal="center" vertical="center" textRotation="90"/>
      <protection locked="0"/>
    </xf>
    <xf numFmtId="0" fontId="3" fillId="0" borderId="74" xfId="0" applyFont="1" applyBorder="1" applyAlignment="1" applyProtection="1">
      <alignment horizontal="center" vertical="center" textRotation="90"/>
      <protection locked="0"/>
    </xf>
    <xf numFmtId="0" fontId="3" fillId="0" borderId="52" xfId="0" applyFont="1" applyBorder="1" applyAlignment="1" applyProtection="1">
      <alignment horizontal="center" vertical="center" textRotation="90"/>
      <protection locked="0"/>
    </xf>
    <xf numFmtId="0" fontId="3" fillId="0" borderId="81" xfId="0" applyFont="1" applyBorder="1" applyAlignment="1" applyProtection="1">
      <alignment horizontal="center" vertical="center" textRotation="90"/>
      <protection locked="0"/>
    </xf>
    <xf numFmtId="0" fontId="3" fillId="0" borderId="59" xfId="0" applyFont="1" applyBorder="1" applyAlignment="1" applyProtection="1">
      <alignment horizontal="center" vertical="center" textRotation="90"/>
      <protection locked="0"/>
    </xf>
    <xf numFmtId="0" fontId="2" fillId="2" borderId="144" xfId="0" applyFont="1" applyFill="1" applyBorder="1" applyAlignment="1" applyProtection="1">
      <alignment horizontal="center" vertical="center" wrapText="1"/>
      <protection locked="0"/>
    </xf>
    <xf numFmtId="0" fontId="2" fillId="2" borderId="147" xfId="0" applyFont="1" applyFill="1" applyBorder="1" applyAlignment="1" applyProtection="1">
      <alignment horizontal="center" vertical="center" wrapText="1"/>
      <protection locked="0"/>
    </xf>
    <xf numFmtId="0" fontId="2" fillId="2" borderId="152" xfId="0" applyFont="1" applyFill="1" applyBorder="1" applyAlignment="1" applyProtection="1">
      <alignment horizontal="center" vertical="center" wrapText="1"/>
      <protection locked="0"/>
    </xf>
    <xf numFmtId="0" fontId="2" fillId="2" borderId="144" xfId="0" applyFont="1" applyFill="1" applyBorder="1" applyAlignment="1" applyProtection="1">
      <alignment horizontal="center" vertical="center" textRotation="90" wrapText="1"/>
      <protection locked="0"/>
    </xf>
    <xf numFmtId="0" fontId="2" fillId="2" borderId="147" xfId="0" applyFont="1" applyFill="1" applyBorder="1" applyAlignment="1" applyProtection="1">
      <alignment horizontal="center" vertical="center" textRotation="90" wrapText="1"/>
      <protection locked="0"/>
    </xf>
    <xf numFmtId="0" fontId="2" fillId="2" borderId="152" xfId="0" applyFont="1" applyFill="1" applyBorder="1" applyAlignment="1" applyProtection="1">
      <alignment horizontal="center" vertical="center" textRotation="90" wrapText="1"/>
      <protection locked="0"/>
    </xf>
    <xf numFmtId="0" fontId="2" fillId="2" borderId="145" xfId="0" applyFont="1" applyFill="1" applyBorder="1" applyAlignment="1" applyProtection="1">
      <alignment horizontal="center" vertical="center" wrapText="1"/>
      <protection locked="0"/>
    </xf>
    <xf numFmtId="0" fontId="2" fillId="2" borderId="146" xfId="0" applyFont="1" applyFill="1" applyBorder="1" applyAlignment="1" applyProtection="1">
      <alignment horizontal="center" vertical="center" wrapText="1"/>
      <protection locked="0"/>
    </xf>
    <xf numFmtId="0" fontId="2" fillId="2" borderId="14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102" xfId="0" applyFont="1" applyFill="1" applyBorder="1" applyAlignment="1" applyProtection="1">
      <alignment horizontal="center" vertical="center" textRotation="90" wrapText="1"/>
      <protection locked="0"/>
    </xf>
    <xf numFmtId="0" fontId="2" fillId="2" borderId="103" xfId="0" applyFont="1" applyFill="1" applyBorder="1" applyAlignment="1" applyProtection="1">
      <alignment horizontal="center" vertical="center" textRotation="90" wrapText="1"/>
      <protection locked="0"/>
    </xf>
    <xf numFmtId="0" fontId="2" fillId="2" borderId="156" xfId="0" applyFont="1" applyFill="1" applyBorder="1" applyAlignment="1" applyProtection="1">
      <alignment horizontal="center" vertical="center" textRotation="90" wrapText="1"/>
      <protection locked="0"/>
    </xf>
    <xf numFmtId="0" fontId="4" fillId="2" borderId="149" xfId="0" applyFont="1" applyFill="1" applyBorder="1" applyAlignment="1" applyProtection="1">
      <alignment horizontal="center" vertical="top" wrapText="1"/>
      <protection locked="0"/>
    </xf>
    <xf numFmtId="0" fontId="4" fillId="2" borderId="151" xfId="0" applyFont="1" applyFill="1" applyBorder="1" applyAlignment="1" applyProtection="1">
      <alignment horizontal="center" vertical="top" wrapText="1"/>
      <protection locked="0"/>
    </xf>
    <xf numFmtId="0" fontId="4" fillId="2" borderId="153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2" borderId="154" xfId="0" applyFont="1" applyFill="1" applyBorder="1" applyAlignment="1" applyProtection="1">
      <alignment horizontal="center" vertical="top" wrapText="1"/>
      <protection locked="0"/>
    </xf>
    <xf numFmtId="0" fontId="4" fillId="2" borderId="150" xfId="0" applyFont="1" applyFill="1" applyBorder="1" applyAlignment="1" applyProtection="1">
      <alignment horizontal="center" vertical="top" wrapText="1"/>
      <protection locked="0"/>
    </xf>
    <xf numFmtId="0" fontId="4" fillId="2" borderId="71" xfId="0" applyFont="1" applyFill="1" applyBorder="1" applyAlignment="1" applyProtection="1">
      <alignment horizontal="center" vertical="top" wrapText="1"/>
      <protection locked="0"/>
    </xf>
    <xf numFmtId="0" fontId="4" fillId="2" borderId="155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/>
    <xf numFmtId="0" fontId="6" fillId="2" borderId="0" xfId="0" applyFont="1" applyFill="1" applyAlignment="1">
      <alignment horizontal="right" vertical="top" wrapText="1"/>
    </xf>
    <xf numFmtId="0" fontId="7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right" vertical="top"/>
    </xf>
    <xf numFmtId="0" fontId="7" fillId="16" borderId="105" xfId="0" applyFont="1" applyFill="1" applyBorder="1" applyAlignment="1">
      <alignment horizontal="center" vertical="center" textRotation="90" wrapText="1"/>
    </xf>
    <xf numFmtId="0" fontId="7" fillId="5" borderId="82" xfId="0" applyFont="1" applyFill="1" applyBorder="1" applyAlignment="1">
      <alignment horizontal="center" vertical="center" textRotation="90" wrapText="1"/>
    </xf>
    <xf numFmtId="0" fontId="7" fillId="3" borderId="82" xfId="0" applyFont="1" applyFill="1" applyBorder="1" applyAlignment="1">
      <alignment horizontal="center" vertical="center" textRotation="90" wrapText="1"/>
    </xf>
    <xf numFmtId="0" fontId="7" fillId="2" borderId="82" xfId="0" applyFont="1" applyFill="1" applyBorder="1" applyAlignment="1">
      <alignment horizontal="center" vertical="center" textRotation="90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textRotation="90" wrapText="1"/>
    </xf>
    <xf numFmtId="0" fontId="7" fillId="2" borderId="102" xfId="0" applyFont="1" applyFill="1" applyBorder="1" applyAlignment="1">
      <alignment horizontal="center" vertical="center" textRotation="90" wrapText="1"/>
    </xf>
    <xf numFmtId="0" fontId="6" fillId="13" borderId="72" xfId="0" applyFont="1" applyFill="1" applyBorder="1" applyAlignment="1">
      <alignment horizontal="center" vertical="top" wrapText="1"/>
    </xf>
    <xf numFmtId="0" fontId="6" fillId="13" borderId="53" xfId="0" applyFont="1" applyFill="1" applyBorder="1" applyAlignment="1">
      <alignment horizontal="center" vertical="top" wrapText="1"/>
    </xf>
    <xf numFmtId="0" fontId="6" fillId="13" borderId="55" xfId="0" applyFont="1" applyFill="1" applyBorder="1" applyAlignment="1">
      <alignment horizontal="center" vertical="top" wrapText="1"/>
    </xf>
    <xf numFmtId="0" fontId="6" fillId="0" borderId="72" xfId="0" applyFont="1" applyBorder="1" applyAlignment="1">
      <alignment horizontal="center" vertical="top" wrapText="1"/>
    </xf>
    <xf numFmtId="0" fontId="6" fillId="0" borderId="53" xfId="0" applyFont="1" applyBorder="1" applyAlignment="1">
      <alignment horizontal="center" vertical="top" wrapText="1"/>
    </xf>
    <xf numFmtId="0" fontId="6" fillId="0" borderId="55" xfId="0" applyFont="1" applyBorder="1" applyAlignment="1">
      <alignment horizontal="center" vertical="top" wrapText="1"/>
    </xf>
    <xf numFmtId="0" fontId="7" fillId="16" borderId="10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3" borderId="3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textRotation="90" wrapText="1"/>
    </xf>
    <xf numFmtId="0" fontId="7" fillId="2" borderId="103" xfId="0" applyFont="1" applyFill="1" applyBorder="1" applyAlignment="1">
      <alignment horizontal="center" vertical="center" textRotation="90" wrapText="1"/>
    </xf>
    <xf numFmtId="0" fontId="7" fillId="13" borderId="49" xfId="0" applyFont="1" applyFill="1" applyBorder="1" applyAlignment="1">
      <alignment horizontal="center" vertical="center" textRotation="90" wrapText="1"/>
    </xf>
    <xf numFmtId="0" fontId="7" fillId="13" borderId="69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73" xfId="0" applyFont="1" applyFill="1" applyBorder="1" applyAlignment="1">
      <alignment horizontal="center" vertical="center" textRotation="90" wrapText="1"/>
    </xf>
    <xf numFmtId="0" fontId="7" fillId="0" borderId="49" xfId="0" applyFont="1" applyBorder="1" applyAlignment="1">
      <alignment horizontal="center" vertical="center" textRotation="90" wrapText="1"/>
    </xf>
    <xf numFmtId="0" fontId="7" fillId="0" borderId="6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textRotation="90" wrapText="1"/>
    </xf>
    <xf numFmtId="0" fontId="7" fillId="16" borderId="118" xfId="0" applyFont="1" applyFill="1" applyBorder="1" applyAlignment="1">
      <alignment horizontal="center" vertical="center" textRotation="90" wrapText="1"/>
    </xf>
    <xf numFmtId="0" fontId="7" fillId="5" borderId="47" xfId="0" applyFont="1" applyFill="1" applyBorder="1" applyAlignment="1">
      <alignment horizontal="center" vertical="center" textRotation="90" wrapText="1"/>
    </xf>
    <xf numFmtId="0" fontId="7" fillId="3" borderId="47" xfId="0" applyFont="1" applyFill="1" applyBorder="1" applyAlignment="1">
      <alignment horizontal="center" vertical="center" textRotation="90" wrapText="1"/>
    </xf>
    <xf numFmtId="0" fontId="7" fillId="2" borderId="47" xfId="0" applyFont="1" applyFill="1" applyBorder="1" applyAlignment="1">
      <alignment horizontal="center" vertical="center" textRotation="90" wrapText="1"/>
    </xf>
    <xf numFmtId="0" fontId="7" fillId="2" borderId="47" xfId="0" applyFont="1" applyFill="1" applyBorder="1" applyAlignment="1">
      <alignment horizontal="center" vertical="center" wrapText="1"/>
    </xf>
    <xf numFmtId="0" fontId="7" fillId="13" borderId="52" xfId="0" applyFont="1" applyFill="1" applyBorder="1" applyAlignment="1">
      <alignment horizontal="center" vertical="center" textRotation="90" wrapText="1"/>
    </xf>
    <xf numFmtId="0" fontId="7" fillId="13" borderId="104" xfId="0" applyFont="1" applyFill="1" applyBorder="1" applyAlignment="1">
      <alignment horizontal="center" vertical="center" textRotation="90" wrapText="1"/>
    </xf>
    <xf numFmtId="0" fontId="7" fillId="2" borderId="104" xfId="0" applyFont="1" applyFill="1" applyBorder="1" applyAlignment="1">
      <alignment horizontal="center" vertical="center" textRotation="90" wrapText="1"/>
    </xf>
    <xf numFmtId="0" fontId="7" fillId="13" borderId="28" xfId="0" applyFont="1" applyFill="1" applyBorder="1" applyAlignment="1">
      <alignment horizontal="center" vertical="center" textRotation="90" wrapText="1"/>
    </xf>
    <xf numFmtId="0" fontId="7" fillId="13" borderId="65" xfId="0" applyFont="1" applyFill="1" applyBorder="1" applyAlignment="1">
      <alignment horizontal="center" vertical="center" textRotation="90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65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49" fontId="6" fillId="2" borderId="39" xfId="0" applyNumberFormat="1" applyFont="1" applyFill="1" applyBorder="1" applyAlignment="1">
      <alignment horizontal="left" vertical="top" wrapText="1"/>
    </xf>
    <xf numFmtId="49" fontId="6" fillId="2" borderId="37" xfId="0" applyNumberFormat="1" applyFont="1" applyFill="1" applyBorder="1" applyAlignment="1">
      <alignment horizontal="left" vertical="top" wrapText="1"/>
    </xf>
    <xf numFmtId="49" fontId="6" fillId="2" borderId="33" xfId="0" applyNumberFormat="1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0" xfId="0" applyFont="1" applyFill="1" applyBorder="1"/>
    <xf numFmtId="0" fontId="6" fillId="16" borderId="39" xfId="0" applyFont="1" applyFill="1" applyBorder="1" applyAlignment="1">
      <alignment horizontal="left" vertical="top" wrapText="1"/>
    </xf>
    <xf numFmtId="0" fontId="6" fillId="16" borderId="37" xfId="0" applyFont="1" applyFill="1" applyBorder="1" applyAlignment="1">
      <alignment horizontal="left" vertical="top" wrapText="1"/>
    </xf>
    <xf numFmtId="0" fontId="6" fillId="16" borderId="33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49" fontId="6" fillId="16" borderId="39" xfId="0" applyNumberFormat="1" applyFont="1" applyFill="1" applyBorder="1" applyAlignment="1">
      <alignment horizontal="center" vertical="top"/>
    </xf>
    <xf numFmtId="49" fontId="6" fillId="5" borderId="32" xfId="0" applyNumberFormat="1" applyFont="1" applyFill="1" applyBorder="1" applyAlignment="1">
      <alignment horizontal="center" vertical="top"/>
    </xf>
    <xf numFmtId="49" fontId="6" fillId="5" borderId="50" xfId="0" applyNumberFormat="1" applyFont="1" applyFill="1" applyBorder="1" applyAlignment="1">
      <alignment horizontal="left" vertical="top" wrapText="1"/>
    </xf>
    <xf numFmtId="49" fontId="6" fillId="5" borderId="37" xfId="0" applyNumberFormat="1" applyFont="1" applyFill="1" applyBorder="1" applyAlignment="1">
      <alignment horizontal="left" vertical="top" wrapText="1"/>
    </xf>
    <xf numFmtId="49" fontId="6" fillId="5" borderId="33" xfId="0" applyNumberFormat="1" applyFont="1" applyFill="1" applyBorder="1" applyAlignment="1">
      <alignment horizontal="left" vertical="top" wrapText="1"/>
    </xf>
    <xf numFmtId="49" fontId="6" fillId="16" borderId="38" xfId="0" applyNumberFormat="1" applyFont="1" applyFill="1" applyBorder="1" applyAlignment="1">
      <alignment horizontal="center" vertical="top"/>
    </xf>
    <xf numFmtId="49" fontId="6" fillId="5" borderId="31" xfId="0" applyNumberFormat="1" applyFont="1" applyFill="1" applyBorder="1" applyAlignment="1">
      <alignment horizontal="center" vertical="top"/>
    </xf>
    <xf numFmtId="49" fontId="6" fillId="3" borderId="32" xfId="0" applyNumberFormat="1" applyFont="1" applyFill="1" applyBorder="1" applyAlignment="1">
      <alignment horizontal="center" vertical="top"/>
    </xf>
    <xf numFmtId="0" fontId="6" fillId="3" borderId="50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33" xfId="0" applyFont="1" applyFill="1" applyBorder="1" applyAlignment="1">
      <alignment horizontal="left" vertical="center" wrapText="1"/>
    </xf>
    <xf numFmtId="49" fontId="6" fillId="16" borderId="81" xfId="0" applyNumberFormat="1" applyFont="1" applyFill="1" applyBorder="1" applyAlignment="1">
      <alignment horizontal="center" vertical="top"/>
    </xf>
    <xf numFmtId="49" fontId="6" fillId="5" borderId="82" xfId="0" applyNumberFormat="1" applyFont="1" applyFill="1" applyBorder="1" applyAlignment="1">
      <alignment horizontal="center" vertical="top"/>
    </xf>
    <xf numFmtId="49" fontId="6" fillId="3" borderId="82" xfId="0" applyNumberFormat="1" applyFont="1" applyFill="1" applyBorder="1" applyAlignment="1">
      <alignment horizontal="center" vertical="top"/>
    </xf>
    <xf numFmtId="49" fontId="6" fillId="2" borderId="82" xfId="0" applyNumberFormat="1" applyFont="1" applyFill="1" applyBorder="1" applyAlignment="1">
      <alignment horizontal="center" vertical="top"/>
    </xf>
    <xf numFmtId="0" fontId="8" fillId="2" borderId="83" xfId="0" applyFont="1" applyFill="1" applyBorder="1" applyAlignment="1">
      <alignment horizontal="left" vertical="top" wrapText="1"/>
    </xf>
    <xf numFmtId="0" fontId="7" fillId="2" borderId="82" xfId="0" applyFont="1" applyFill="1" applyBorder="1" applyAlignment="1">
      <alignment horizontal="center" vertical="top" wrapText="1"/>
    </xf>
    <xf numFmtId="49" fontId="7" fillId="2" borderId="106" xfId="0" applyNumberFormat="1" applyFont="1" applyFill="1" applyBorder="1" applyAlignment="1">
      <alignment horizontal="center" vertical="top" textRotation="90"/>
    </xf>
    <xf numFmtId="49" fontId="7" fillId="2" borderId="102" xfId="0" applyNumberFormat="1" applyFont="1" applyFill="1" applyBorder="1" applyAlignment="1">
      <alignment horizontal="center" vertical="top" textRotation="90"/>
    </xf>
    <xf numFmtId="49" fontId="7" fillId="2" borderId="102" xfId="0" applyNumberFormat="1" applyFont="1" applyFill="1" applyBorder="1" applyAlignment="1">
      <alignment horizontal="center" vertical="top"/>
    </xf>
    <xf numFmtId="0" fontId="7" fillId="2" borderId="75" xfId="0" applyFont="1" applyFill="1" applyBorder="1" applyAlignment="1">
      <alignment horizontal="center" vertical="center" wrapText="1"/>
    </xf>
    <xf numFmtId="164" fontId="7" fillId="2" borderId="38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164" fontId="7" fillId="2" borderId="33" xfId="0" applyNumberFormat="1" applyFont="1" applyFill="1" applyBorder="1" applyAlignment="1">
      <alignment horizontal="center" vertical="center"/>
    </xf>
    <xf numFmtId="164" fontId="7" fillId="2" borderId="51" xfId="0" applyNumberFormat="1" applyFont="1" applyFill="1" applyBorder="1" applyAlignment="1">
      <alignment horizontal="center" vertical="center"/>
    </xf>
    <xf numFmtId="49" fontId="6" fillId="16" borderId="28" xfId="0" applyNumberFormat="1" applyFont="1" applyFill="1" applyBorder="1" applyAlignment="1">
      <alignment horizontal="center" vertical="top"/>
    </xf>
    <xf numFmtId="49" fontId="6" fillId="5" borderId="47" xfId="0" applyNumberFormat="1" applyFont="1" applyFill="1" applyBorder="1" applyAlignment="1">
      <alignment horizontal="center" vertical="top"/>
    </xf>
    <xf numFmtId="49" fontId="6" fillId="3" borderId="47" xfId="0" applyNumberFormat="1" applyFont="1" applyFill="1" applyBorder="1" applyAlignment="1">
      <alignment horizontal="center" vertical="top"/>
    </xf>
    <xf numFmtId="49" fontId="6" fillId="2" borderId="47" xfId="0" applyNumberFormat="1" applyFont="1" applyFill="1" applyBorder="1" applyAlignment="1">
      <alignment horizontal="center" vertical="top"/>
    </xf>
    <xf numFmtId="0" fontId="8" fillId="2" borderId="85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center" vertical="top" wrapText="1"/>
    </xf>
    <xf numFmtId="0" fontId="7" fillId="0" borderId="115" xfId="0" applyFont="1" applyBorder="1" applyAlignment="1">
      <alignment vertical="top" textRotation="90"/>
    </xf>
    <xf numFmtId="49" fontId="7" fillId="2" borderId="104" xfId="0" applyNumberFormat="1" applyFont="1" applyFill="1" applyBorder="1" applyAlignment="1">
      <alignment horizontal="center" vertical="top" textRotation="90"/>
    </xf>
    <xf numFmtId="49" fontId="7" fillId="2" borderId="104" xfId="0" applyNumberFormat="1" applyFont="1" applyFill="1" applyBorder="1" applyAlignment="1">
      <alignment horizontal="center" vertical="top"/>
    </xf>
    <xf numFmtId="0" fontId="6" fillId="12" borderId="75" xfId="0" applyFont="1" applyFill="1" applyBorder="1" applyAlignment="1">
      <alignment horizontal="center" vertical="top" wrapText="1"/>
    </xf>
    <xf numFmtId="164" fontId="6" fillId="12" borderId="38" xfId="0" applyNumberFormat="1" applyFont="1" applyFill="1" applyBorder="1" applyAlignment="1">
      <alignment horizontal="center" vertical="top"/>
    </xf>
    <xf numFmtId="164" fontId="6" fillId="12" borderId="32" xfId="0" applyNumberFormat="1" applyFont="1" applyFill="1" applyBorder="1" applyAlignment="1">
      <alignment horizontal="center" vertical="top"/>
    </xf>
    <xf numFmtId="164" fontId="6" fillId="12" borderId="31" xfId="0" applyNumberFormat="1" applyFont="1" applyFill="1" applyBorder="1" applyAlignment="1">
      <alignment horizontal="center" vertical="top"/>
    </xf>
    <xf numFmtId="164" fontId="6" fillId="12" borderId="33" xfId="0" applyNumberFormat="1" applyFont="1" applyFill="1" applyBorder="1" applyAlignment="1">
      <alignment horizontal="center" vertical="top"/>
    </xf>
    <xf numFmtId="164" fontId="6" fillId="12" borderId="51" xfId="0" applyNumberFormat="1" applyFont="1" applyFill="1" applyBorder="1" applyAlignment="1">
      <alignment horizontal="center" vertical="top"/>
    </xf>
    <xf numFmtId="49" fontId="6" fillId="16" borderId="81" xfId="0" applyNumberFormat="1" applyFont="1" applyFill="1" applyBorder="1" applyAlignment="1">
      <alignment horizontal="center" vertical="top"/>
    </xf>
    <xf numFmtId="49" fontId="6" fillId="5" borderId="14" xfId="0" applyNumberFormat="1" applyFont="1" applyFill="1" applyBorder="1" applyAlignment="1">
      <alignment horizontal="center" vertical="top"/>
    </xf>
    <xf numFmtId="49" fontId="6" fillId="3" borderId="82" xfId="0" applyNumberFormat="1" applyFont="1" applyFill="1" applyBorder="1" applyAlignment="1">
      <alignment horizontal="center" vertical="top"/>
    </xf>
    <xf numFmtId="49" fontId="6" fillId="3" borderId="83" xfId="0" applyNumberFormat="1" applyFont="1" applyFill="1" applyBorder="1" applyAlignment="1">
      <alignment horizontal="right" vertical="top"/>
    </xf>
    <xf numFmtId="0" fontId="6" fillId="3" borderId="97" xfId="0" applyFont="1" applyFill="1" applyBorder="1" applyAlignment="1">
      <alignment horizontal="right" vertical="top"/>
    </xf>
    <xf numFmtId="0" fontId="6" fillId="3" borderId="106" xfId="0" applyFont="1" applyFill="1" applyBorder="1" applyAlignment="1">
      <alignment horizontal="right" vertical="top"/>
    </xf>
    <xf numFmtId="164" fontId="6" fillId="3" borderId="81" xfId="0" applyNumberFormat="1" applyFont="1" applyFill="1" applyBorder="1" applyAlignment="1">
      <alignment horizontal="center" vertical="top"/>
    </xf>
    <xf numFmtId="164" fontId="6" fillId="3" borderId="14" xfId="0" applyNumberFormat="1" applyFont="1" applyFill="1" applyBorder="1" applyAlignment="1">
      <alignment horizontal="center" vertical="top"/>
    </xf>
    <xf numFmtId="164" fontId="6" fillId="3" borderId="84" xfId="0" applyNumberFormat="1" applyFont="1" applyFill="1" applyBorder="1" applyAlignment="1">
      <alignment horizontal="center" vertical="top"/>
    </xf>
    <xf numFmtId="164" fontId="6" fillId="3" borderId="106" xfId="0" applyNumberFormat="1" applyFont="1" applyFill="1" applyBorder="1" applyAlignment="1">
      <alignment horizontal="center" vertical="top"/>
    </xf>
    <xf numFmtId="164" fontId="6" fillId="3" borderId="81" xfId="0" applyNumberFormat="1" applyFont="1" applyFill="1" applyBorder="1" applyAlignment="1">
      <alignment horizontal="center" vertical="center"/>
    </xf>
    <xf numFmtId="164" fontId="6" fillId="3" borderId="82" xfId="0" applyNumberFormat="1" applyFont="1" applyFill="1" applyBorder="1" applyAlignment="1">
      <alignment horizontal="center" vertical="center"/>
    </xf>
    <xf numFmtId="164" fontId="6" fillId="3" borderId="106" xfId="0" applyNumberFormat="1" applyFont="1" applyFill="1" applyBorder="1" applyAlignment="1">
      <alignment horizontal="center" vertical="center"/>
    </xf>
    <xf numFmtId="0" fontId="7" fillId="0" borderId="82" xfId="0" applyFont="1" applyBorder="1" applyAlignment="1">
      <alignment horizontal="left" vertical="top" wrapText="1"/>
    </xf>
    <xf numFmtId="0" fontId="7" fillId="2" borderId="107" xfId="0" applyFont="1" applyFill="1" applyBorder="1" applyAlignment="1">
      <alignment horizontal="center" vertical="center" wrapText="1"/>
    </xf>
    <xf numFmtId="164" fontId="7" fillId="2" borderId="57" xfId="0" applyNumberFormat="1" applyFont="1" applyFill="1" applyBorder="1" applyAlignment="1">
      <alignment horizontal="center" vertical="center"/>
    </xf>
    <xf numFmtId="164" fontId="7" fillId="2" borderId="86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164" fontId="7" fillId="2" borderId="58" xfId="0" applyNumberFormat="1" applyFont="1" applyFill="1" applyBorder="1" applyAlignment="1">
      <alignment horizontal="center" vertical="center"/>
    </xf>
    <xf numFmtId="164" fontId="7" fillId="2" borderId="81" xfId="0" applyNumberFormat="1" applyFont="1" applyFill="1" applyBorder="1" applyAlignment="1">
      <alignment horizontal="center" vertical="center"/>
    </xf>
    <xf numFmtId="49" fontId="6" fillId="16" borderId="59" xfId="0" applyNumberFormat="1" applyFont="1" applyFill="1" applyBorder="1" applyAlignment="1">
      <alignment horizontal="center" vertical="top"/>
    </xf>
    <xf numFmtId="49" fontId="6" fillId="5" borderId="3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top" wrapText="1"/>
    </xf>
    <xf numFmtId="49" fontId="7" fillId="2" borderId="60" xfId="0" applyNumberFormat="1" applyFont="1" applyFill="1" applyBorder="1" applyAlignment="1">
      <alignment horizontal="center" vertical="top" textRotation="90"/>
    </xf>
    <xf numFmtId="49" fontId="7" fillId="2" borderId="103" xfId="0" applyNumberFormat="1" applyFont="1" applyFill="1" applyBorder="1" applyAlignment="1">
      <alignment horizontal="center" vertical="top" textRotation="90"/>
    </xf>
    <xf numFmtId="49" fontId="7" fillId="2" borderId="103" xfId="0" applyNumberFormat="1" applyFont="1" applyFill="1" applyBorder="1" applyAlignment="1">
      <alignment horizontal="center" vertical="top"/>
    </xf>
    <xf numFmtId="0" fontId="7" fillId="2" borderId="109" xfId="0" applyFont="1" applyFill="1" applyBorder="1" applyAlignment="1">
      <alignment horizontal="center" vertical="center" wrapText="1"/>
    </xf>
    <xf numFmtId="164" fontId="7" fillId="2" borderId="48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120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164" fontId="7" fillId="2" borderId="59" xfId="0" applyNumberFormat="1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 wrapText="1"/>
    </xf>
    <xf numFmtId="164" fontId="7" fillId="2" borderId="64" xfId="0" applyNumberFormat="1" applyFont="1" applyFill="1" applyBorder="1" applyAlignment="1">
      <alignment horizontal="center" vertic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65" xfId="0" applyNumberFormat="1" applyFont="1" applyFill="1" applyBorder="1" applyAlignment="1">
      <alignment horizontal="center" vertical="center"/>
    </xf>
    <xf numFmtId="164" fontId="7" fillId="2" borderId="66" xfId="0" applyNumberFormat="1" applyFont="1" applyFill="1" applyBorder="1" applyAlignment="1">
      <alignment horizontal="center" vertical="center"/>
    </xf>
    <xf numFmtId="0" fontId="7" fillId="0" borderId="47" xfId="0" applyFont="1" applyBorder="1" applyAlignment="1">
      <alignment horizontal="left" vertical="top" wrapText="1"/>
    </xf>
    <xf numFmtId="49" fontId="7" fillId="2" borderId="115" xfId="0" applyNumberFormat="1" applyFont="1" applyFill="1" applyBorder="1" applyAlignment="1">
      <alignment horizontal="center" vertical="top" textRotation="90"/>
    </xf>
    <xf numFmtId="0" fontId="7" fillId="13" borderId="0" xfId="0" applyFont="1" applyFill="1"/>
    <xf numFmtId="49" fontId="6" fillId="3" borderId="50" xfId="0" applyNumberFormat="1" applyFont="1" applyFill="1" applyBorder="1" applyAlignment="1">
      <alignment horizontal="right" vertical="top"/>
    </xf>
    <xf numFmtId="49" fontId="6" fillId="3" borderId="37" xfId="0" applyNumberFormat="1" applyFont="1" applyFill="1" applyBorder="1" applyAlignment="1">
      <alignment horizontal="right" vertical="top"/>
    </xf>
    <xf numFmtId="49" fontId="6" fillId="3" borderId="33" xfId="0" applyNumberFormat="1" applyFont="1" applyFill="1" applyBorder="1" applyAlignment="1">
      <alignment horizontal="right" vertical="top"/>
    </xf>
    <xf numFmtId="164" fontId="6" fillId="3" borderId="38" xfId="0" applyNumberFormat="1" applyFont="1" applyFill="1" applyBorder="1" applyAlignment="1">
      <alignment horizontal="center" vertical="top"/>
    </xf>
    <xf numFmtId="164" fontId="6" fillId="3" borderId="32" xfId="0" applyNumberFormat="1" applyFont="1" applyFill="1" applyBorder="1" applyAlignment="1">
      <alignment horizontal="center" vertical="top"/>
    </xf>
    <xf numFmtId="164" fontId="6" fillId="3" borderId="33" xfId="0" applyNumberFormat="1" applyFont="1" applyFill="1" applyBorder="1" applyAlignment="1">
      <alignment horizontal="center" vertical="top"/>
    </xf>
    <xf numFmtId="0" fontId="6" fillId="3" borderId="50" xfId="0" applyFont="1" applyFill="1" applyBorder="1" applyAlignment="1">
      <alignment horizontal="left" vertical="top" wrapText="1"/>
    </xf>
    <xf numFmtId="0" fontId="6" fillId="3" borderId="37" xfId="0" applyFont="1" applyFill="1" applyBorder="1" applyAlignment="1">
      <alignment horizontal="left" vertical="top" wrapText="1"/>
    </xf>
    <xf numFmtId="0" fontId="6" fillId="3" borderId="33" xfId="0" applyFont="1" applyFill="1" applyBorder="1" applyAlignment="1">
      <alignment horizontal="left" vertical="top" wrapText="1"/>
    </xf>
    <xf numFmtId="49" fontId="7" fillId="2" borderId="102" xfId="0" applyNumberFormat="1" applyFont="1" applyFill="1" applyBorder="1" applyAlignment="1">
      <alignment horizontal="center" vertical="top" wrapText="1"/>
    </xf>
    <xf numFmtId="0" fontId="7" fillId="0" borderId="107" xfId="0" applyFont="1" applyBorder="1" applyAlignment="1">
      <alignment horizontal="center" vertical="center" wrapText="1"/>
    </xf>
    <xf numFmtId="164" fontId="7" fillId="0" borderId="86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58" xfId="0" applyNumberFormat="1" applyFont="1" applyBorder="1" applyAlignment="1">
      <alignment horizontal="center" vertical="center"/>
    </xf>
    <xf numFmtId="0" fontId="7" fillId="4" borderId="0" xfId="0" applyFont="1" applyFill="1"/>
    <xf numFmtId="0" fontId="7" fillId="0" borderId="0" xfId="0" applyFont="1"/>
    <xf numFmtId="0" fontId="6" fillId="0" borderId="0" xfId="0" applyFont="1"/>
    <xf numFmtId="49" fontId="7" fillId="2" borderId="103" xfId="0" applyNumberFormat="1" applyFont="1" applyFill="1" applyBorder="1" applyAlignment="1">
      <alignment horizontal="center" vertical="top" wrapText="1"/>
    </xf>
    <xf numFmtId="0" fontId="7" fillId="0" borderId="109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114" xfId="0" applyNumberFormat="1" applyFont="1" applyBorder="1" applyAlignment="1">
      <alignment horizontal="center" vertical="center"/>
    </xf>
    <xf numFmtId="164" fontId="7" fillId="0" borderId="120" xfId="0" applyNumberFormat="1" applyFont="1" applyBorder="1" applyAlignment="1">
      <alignment horizontal="center" vertical="center"/>
    </xf>
    <xf numFmtId="0" fontId="7" fillId="0" borderId="113" xfId="0" applyFont="1" applyBorder="1" applyAlignment="1">
      <alignment horizontal="center" vertical="center" wrapText="1"/>
    </xf>
    <xf numFmtId="164" fontId="7" fillId="2" borderId="28" xfId="0" applyNumberFormat="1" applyFont="1" applyFill="1" applyBorder="1" applyAlignment="1">
      <alignment horizontal="center" vertical="center"/>
    </xf>
    <xf numFmtId="164" fontId="7" fillId="0" borderId="110" xfId="0" applyNumberFormat="1" applyFont="1" applyBorder="1" applyAlignment="1">
      <alignment horizontal="center" vertical="center"/>
    </xf>
    <xf numFmtId="164" fontId="7" fillId="0" borderId="52" xfId="0" applyNumberFormat="1" applyFont="1" applyBorder="1" applyAlignment="1">
      <alignment horizontal="center" vertical="center"/>
    </xf>
    <xf numFmtId="164" fontId="7" fillId="0" borderId="119" xfId="0" applyNumberFormat="1" applyFont="1" applyBorder="1" applyAlignment="1">
      <alignment horizontal="center" vertical="center"/>
    </xf>
    <xf numFmtId="49" fontId="7" fillId="2" borderId="104" xfId="0" applyNumberFormat="1" applyFont="1" applyFill="1" applyBorder="1" applyAlignment="1">
      <alignment horizontal="center" vertical="top" wrapText="1"/>
    </xf>
    <xf numFmtId="164" fontId="7" fillId="7" borderId="0" xfId="0" applyNumberFormat="1" applyFont="1" applyFill="1"/>
    <xf numFmtId="164" fontId="7" fillId="0" borderId="0" xfId="0" applyNumberFormat="1" applyFont="1"/>
    <xf numFmtId="0" fontId="7" fillId="13" borderId="82" xfId="0" applyFont="1" applyFill="1" applyBorder="1" applyAlignment="1">
      <alignment horizontal="left" vertical="top" wrapText="1"/>
    </xf>
    <xf numFmtId="0" fontId="7" fillId="13" borderId="3" xfId="0" applyFont="1" applyFill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center" vertical="center"/>
    </xf>
    <xf numFmtId="164" fontId="7" fillId="0" borderId="73" xfId="0" applyNumberFormat="1" applyFont="1" applyBorder="1" applyAlignment="1">
      <alignment horizontal="center" vertical="center"/>
    </xf>
    <xf numFmtId="0" fontId="7" fillId="13" borderId="47" xfId="0" applyFont="1" applyFill="1" applyBorder="1" applyAlignment="1">
      <alignment horizontal="left" vertical="top" wrapText="1"/>
    </xf>
    <xf numFmtId="49" fontId="7" fillId="3" borderId="37" xfId="0" applyNumberFormat="1" applyFont="1" applyFill="1" applyBorder="1" applyAlignment="1">
      <alignment horizontal="center" vertical="top" wrapText="1"/>
    </xf>
    <xf numFmtId="0" fontId="6" fillId="3" borderId="37" xfId="0" applyFont="1" applyFill="1" applyBorder="1" applyAlignment="1">
      <alignment horizontal="right" vertical="top" wrapText="1"/>
    </xf>
    <xf numFmtId="0" fontId="6" fillId="3" borderId="33" xfId="0" applyFont="1" applyFill="1" applyBorder="1" applyAlignment="1">
      <alignment horizontal="right" vertical="top" wrapText="1"/>
    </xf>
    <xf numFmtId="164" fontId="6" fillId="3" borderId="31" xfId="0" applyNumberFormat="1" applyFont="1" applyFill="1" applyBorder="1" applyAlignment="1">
      <alignment horizontal="center" vertical="top"/>
    </xf>
    <xf numFmtId="164" fontId="6" fillId="3" borderId="28" xfId="0" applyNumberFormat="1" applyFont="1" applyFill="1" applyBorder="1" applyAlignment="1">
      <alignment horizontal="center" vertical="top"/>
    </xf>
    <xf numFmtId="164" fontId="6" fillId="3" borderId="47" xfId="0" applyNumberFormat="1" applyFont="1" applyFill="1" applyBorder="1" applyAlignment="1">
      <alignment horizontal="center" vertical="top"/>
    </xf>
    <xf numFmtId="164" fontId="6" fillId="3" borderId="115" xfId="0" applyNumberFormat="1" applyFont="1" applyFill="1" applyBorder="1" applyAlignment="1">
      <alignment horizontal="center" vertical="top"/>
    </xf>
    <xf numFmtId="49" fontId="6" fillId="16" borderId="38" xfId="0" applyNumberFormat="1" applyFont="1" applyFill="1" applyBorder="1" applyAlignment="1">
      <alignment vertical="top"/>
    </xf>
    <xf numFmtId="49" fontId="6" fillId="5" borderId="35" xfId="0" applyNumberFormat="1" applyFont="1" applyFill="1" applyBorder="1" applyAlignment="1">
      <alignment horizontal="center" vertical="top"/>
    </xf>
    <xf numFmtId="49" fontId="6" fillId="3" borderId="36" xfId="0" applyNumberFormat="1" applyFont="1" applyFill="1" applyBorder="1" applyAlignment="1">
      <alignment horizontal="center" vertical="top"/>
    </xf>
    <xf numFmtId="49" fontId="6" fillId="3" borderId="121" xfId="0" applyNumberFormat="1" applyFont="1" applyFill="1" applyBorder="1" applyAlignment="1">
      <alignment horizontal="left" vertical="center"/>
    </xf>
    <xf numFmtId="49" fontId="6" fillId="3" borderId="37" xfId="0" applyNumberFormat="1" applyFont="1" applyFill="1" applyBorder="1" applyAlignment="1">
      <alignment horizontal="left" vertical="center"/>
    </xf>
    <xf numFmtId="49" fontId="6" fillId="3" borderId="33" xfId="0" applyNumberFormat="1" applyFont="1" applyFill="1" applyBorder="1" applyAlignment="1">
      <alignment horizontal="left" vertical="center"/>
    </xf>
    <xf numFmtId="0" fontId="7" fillId="6" borderId="0" xfId="0" applyFont="1" applyFill="1"/>
    <xf numFmtId="0" fontId="6" fillId="6" borderId="0" xfId="0" applyFont="1" applyFill="1"/>
    <xf numFmtId="49" fontId="6" fillId="16" borderId="57" xfId="0" applyNumberFormat="1" applyFont="1" applyFill="1" applyBorder="1" applyAlignment="1">
      <alignment vertical="top"/>
    </xf>
    <xf numFmtId="49" fontId="6" fillId="5" borderId="87" xfId="0" applyNumberFormat="1" applyFont="1" applyFill="1" applyBorder="1" applyAlignment="1">
      <alignment horizontal="center" vertical="top"/>
    </xf>
    <xf numFmtId="49" fontId="6" fillId="3" borderId="88" xfId="0" applyNumberFormat="1" applyFont="1" applyFill="1" applyBorder="1" applyAlignment="1">
      <alignment horizontal="center" vertical="top"/>
    </xf>
    <xf numFmtId="49" fontId="6" fillId="0" borderId="88" xfId="0" applyNumberFormat="1" applyFont="1" applyBorder="1" applyAlignment="1">
      <alignment horizontal="center" vertical="top"/>
    </xf>
    <xf numFmtId="0" fontId="7" fillId="0" borderId="77" xfId="0" applyFont="1" applyBorder="1" applyAlignment="1">
      <alignment horizontal="left" vertical="top" wrapText="1"/>
    </xf>
    <xf numFmtId="0" fontId="7" fillId="0" borderId="99" xfId="0" applyFont="1" applyBorder="1" applyAlignment="1">
      <alignment horizontal="center" vertical="top" wrapText="1"/>
    </xf>
    <xf numFmtId="0" fontId="7" fillId="0" borderId="123" xfId="0" applyFont="1" applyBorder="1" applyAlignment="1">
      <alignment horizontal="center" vertical="top" textRotation="90"/>
    </xf>
    <xf numFmtId="49" fontId="7" fillId="0" borderId="126" xfId="0" applyNumberFormat="1" applyFont="1" applyBorder="1" applyAlignment="1">
      <alignment horizontal="center" vertical="top" textRotation="90" wrapText="1"/>
    </xf>
    <xf numFmtId="49" fontId="7" fillId="0" borderId="102" xfId="0" applyNumberFormat="1" applyFont="1" applyBorder="1" applyAlignment="1">
      <alignment horizontal="center" vertical="top"/>
    </xf>
    <xf numFmtId="0" fontId="7" fillId="0" borderId="126" xfId="0" applyFont="1" applyBorder="1" applyAlignment="1">
      <alignment horizontal="center" vertical="center" wrapText="1"/>
    </xf>
    <xf numFmtId="164" fontId="7" fillId="0" borderId="77" xfId="0" applyNumberFormat="1" applyFont="1" applyBorder="1" applyAlignment="1">
      <alignment horizontal="center" vertical="center"/>
    </xf>
    <xf numFmtId="164" fontId="7" fillId="0" borderId="78" xfId="0" applyNumberFormat="1" applyFont="1" applyBorder="1" applyAlignment="1">
      <alignment horizontal="center" vertical="center"/>
    </xf>
    <xf numFmtId="164" fontId="7" fillId="2" borderId="130" xfId="0" applyNumberFormat="1" applyFont="1" applyFill="1" applyBorder="1" applyAlignment="1">
      <alignment horizontal="center" vertical="center"/>
    </xf>
    <xf numFmtId="49" fontId="6" fillId="16" borderId="48" xfId="0" applyNumberFormat="1" applyFont="1" applyFill="1" applyBorder="1" applyAlignment="1">
      <alignment vertical="top"/>
    </xf>
    <xf numFmtId="49" fontId="6" fillId="5" borderId="70" xfId="0" applyNumberFormat="1" applyFont="1" applyFill="1" applyBorder="1" applyAlignment="1">
      <alignment horizontal="center" vertical="top"/>
    </xf>
    <xf numFmtId="49" fontId="6" fillId="3" borderId="18" xfId="0" applyNumberFormat="1" applyFont="1" applyFill="1" applyBorder="1" applyAlignment="1">
      <alignment horizontal="center" vertical="top"/>
    </xf>
    <xf numFmtId="49" fontId="6" fillId="0" borderId="18" xfId="0" applyNumberFormat="1" applyFont="1" applyBorder="1" applyAlignment="1">
      <alignment horizontal="center" vertical="top"/>
    </xf>
    <xf numFmtId="0" fontId="7" fillId="0" borderId="17" xfId="0" applyFont="1" applyBorder="1" applyAlignment="1">
      <alignment horizontal="left" vertical="top" wrapText="1"/>
    </xf>
    <xf numFmtId="0" fontId="7" fillId="0" borderId="122" xfId="0" applyFont="1" applyBorder="1" applyAlignment="1">
      <alignment horizontal="center" vertical="top" wrapText="1"/>
    </xf>
    <xf numFmtId="0" fontId="7" fillId="0" borderId="124" xfId="0" applyFont="1" applyBorder="1" applyAlignment="1">
      <alignment horizontal="center" vertical="top" textRotation="90"/>
    </xf>
    <xf numFmtId="49" fontId="7" fillId="0" borderId="127" xfId="0" applyNumberFormat="1" applyFont="1" applyBorder="1" applyAlignment="1">
      <alignment horizontal="center" vertical="top" textRotation="90" wrapText="1"/>
    </xf>
    <xf numFmtId="49" fontId="7" fillId="0" borderId="103" xfId="0" applyNumberFormat="1" applyFont="1" applyBorder="1" applyAlignment="1">
      <alignment horizontal="center" vertical="top"/>
    </xf>
    <xf numFmtId="0" fontId="7" fillId="0" borderId="129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/>
    </xf>
    <xf numFmtId="164" fontId="7" fillId="0" borderId="68" xfId="0" applyNumberFormat="1" applyFont="1" applyBorder="1" applyAlignment="1">
      <alignment horizontal="center" vertical="center"/>
    </xf>
    <xf numFmtId="164" fontId="7" fillId="2" borderId="131" xfId="0" applyNumberFormat="1" applyFont="1" applyFill="1" applyBorder="1" applyAlignment="1">
      <alignment horizontal="center" vertical="center"/>
    </xf>
    <xf numFmtId="49" fontId="6" fillId="16" borderId="64" xfId="0" applyNumberFormat="1" applyFont="1" applyFill="1" applyBorder="1" applyAlignment="1">
      <alignment vertical="top"/>
    </xf>
    <xf numFmtId="49" fontId="6" fillId="5" borderId="91" xfId="0" applyNumberFormat="1" applyFont="1" applyFill="1" applyBorder="1" applyAlignment="1">
      <alignment horizontal="center" vertical="top"/>
    </xf>
    <xf numFmtId="49" fontId="6" fillId="3" borderId="92" xfId="0" applyNumberFormat="1" applyFont="1" applyFill="1" applyBorder="1" applyAlignment="1">
      <alignment horizontal="center" vertical="top"/>
    </xf>
    <xf numFmtId="49" fontId="6" fillId="0" borderId="92" xfId="0" applyNumberFormat="1" applyFont="1" applyBorder="1" applyAlignment="1">
      <alignment horizontal="center" vertical="top"/>
    </xf>
    <xf numFmtId="0" fontId="7" fillId="0" borderId="93" xfId="0" applyFont="1" applyBorder="1" applyAlignment="1">
      <alignment horizontal="left" vertical="top" wrapText="1"/>
    </xf>
    <xf numFmtId="0" fontId="7" fillId="0" borderId="98" xfId="0" applyFont="1" applyBorder="1" applyAlignment="1">
      <alignment horizontal="center" vertical="top" wrapText="1"/>
    </xf>
    <xf numFmtId="0" fontId="7" fillId="0" borderId="125" xfId="0" applyFont="1" applyBorder="1" applyAlignment="1">
      <alignment horizontal="center" vertical="top" textRotation="90"/>
    </xf>
    <xf numFmtId="49" fontId="7" fillId="0" borderId="128" xfId="0" applyNumberFormat="1" applyFont="1" applyBorder="1" applyAlignment="1">
      <alignment horizontal="center" vertical="top" textRotation="90" wrapText="1"/>
    </xf>
    <xf numFmtId="49" fontId="7" fillId="0" borderId="104" xfId="0" applyNumberFormat="1" applyFont="1" applyBorder="1" applyAlignment="1">
      <alignment horizontal="center" vertical="top"/>
    </xf>
    <xf numFmtId="164" fontId="6" fillId="12" borderId="39" xfId="0" applyNumberFormat="1" applyFont="1" applyFill="1" applyBorder="1" applyAlignment="1">
      <alignment horizontal="center" vertical="top"/>
    </xf>
    <xf numFmtId="164" fontId="6" fillId="12" borderId="76" xfId="0" applyNumberFormat="1" applyFont="1" applyFill="1" applyBorder="1" applyAlignment="1">
      <alignment horizontal="center" vertical="top"/>
    </xf>
    <xf numFmtId="164" fontId="6" fillId="12" borderId="36" xfId="0" applyNumberFormat="1" applyFont="1" applyFill="1" applyBorder="1" applyAlignment="1">
      <alignment horizontal="center" vertical="top"/>
    </xf>
    <xf numFmtId="164" fontId="6" fillId="12" borderId="79" xfId="0" applyNumberFormat="1" applyFont="1" applyFill="1" applyBorder="1" applyAlignment="1">
      <alignment horizontal="center" vertical="top"/>
    </xf>
    <xf numFmtId="164" fontId="6" fillId="12" borderId="121" xfId="0" applyNumberFormat="1" applyFont="1" applyFill="1" applyBorder="1" applyAlignment="1">
      <alignment horizontal="center" vertical="top"/>
    </xf>
    <xf numFmtId="0" fontId="7" fillId="0" borderId="111" xfId="0" applyFont="1" applyBorder="1" applyAlignment="1">
      <alignment horizontal="center" vertical="center" wrapText="1"/>
    </xf>
    <xf numFmtId="164" fontId="7" fillId="2" borderId="132" xfId="0" applyNumberFormat="1" applyFont="1" applyFill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7" fillId="0" borderId="133" xfId="0" applyNumberFormat="1" applyFont="1" applyBorder="1" applyAlignment="1">
      <alignment horizontal="center" vertical="center"/>
    </xf>
    <xf numFmtId="164" fontId="7" fillId="2" borderId="62" xfId="0" applyNumberFormat="1" applyFont="1" applyFill="1" applyBorder="1" applyAlignment="1">
      <alignment horizontal="center" vertical="center"/>
    </xf>
    <xf numFmtId="164" fontId="6" fillId="12" borderId="80" xfId="0" applyNumberFormat="1" applyFont="1" applyFill="1" applyBorder="1" applyAlignment="1">
      <alignment horizontal="center" vertical="top"/>
    </xf>
    <xf numFmtId="164" fontId="6" fillId="12" borderId="35" xfId="0" applyNumberFormat="1" applyFont="1" applyFill="1" applyBorder="1" applyAlignment="1">
      <alignment horizontal="center" vertical="top"/>
    </xf>
    <xf numFmtId="49" fontId="6" fillId="16" borderId="28" xfId="0" applyNumberFormat="1" applyFont="1" applyFill="1" applyBorder="1" applyAlignment="1">
      <alignment vertical="top"/>
    </xf>
    <xf numFmtId="164" fontId="6" fillId="9" borderId="30" xfId="0" applyNumberFormat="1" applyFont="1" applyFill="1" applyBorder="1" applyAlignment="1">
      <alignment horizontal="right" vertical="top" wrapText="1"/>
    </xf>
    <xf numFmtId="164" fontId="6" fillId="9" borderId="37" xfId="0" applyNumberFormat="1" applyFont="1" applyFill="1" applyBorder="1" applyAlignment="1">
      <alignment horizontal="right" vertical="top" wrapText="1"/>
    </xf>
    <xf numFmtId="164" fontId="6" fillId="9" borderId="33" xfId="0" applyNumberFormat="1" applyFont="1" applyFill="1" applyBorder="1" applyAlignment="1">
      <alignment horizontal="right" vertical="top" wrapText="1"/>
    </xf>
    <xf numFmtId="164" fontId="6" fillId="9" borderId="80" xfId="0" applyNumberFormat="1" applyFont="1" applyFill="1" applyBorder="1" applyAlignment="1">
      <alignment horizontal="center" vertical="top"/>
    </xf>
    <xf numFmtId="164" fontId="6" fillId="9" borderId="35" xfId="0" applyNumberFormat="1" applyFont="1" applyFill="1" applyBorder="1" applyAlignment="1">
      <alignment horizontal="center" vertical="top"/>
    </xf>
    <xf numFmtId="164" fontId="6" fillId="9" borderId="79" xfId="0" applyNumberFormat="1" applyFont="1" applyFill="1" applyBorder="1" applyAlignment="1">
      <alignment horizontal="center" vertical="top"/>
    </xf>
    <xf numFmtId="49" fontId="7" fillId="4" borderId="5" xfId="0" applyNumberFormat="1" applyFont="1" applyFill="1" applyBorder="1" applyAlignment="1">
      <alignment vertical="top"/>
    </xf>
    <xf numFmtId="49" fontId="6" fillId="5" borderId="24" xfId="0" applyNumberFormat="1" applyFont="1" applyFill="1" applyBorder="1" applyAlignment="1">
      <alignment horizontal="center" vertical="top"/>
    </xf>
    <xf numFmtId="49" fontId="6" fillId="3" borderId="20" xfId="0" applyNumberFormat="1" applyFont="1" applyFill="1" applyBorder="1" applyAlignment="1">
      <alignment horizontal="center" vertical="top"/>
    </xf>
    <xf numFmtId="49" fontId="6" fillId="0" borderId="20" xfId="0" applyNumberFormat="1" applyFont="1" applyBorder="1" applyAlignment="1">
      <alignment horizontal="center" vertical="top"/>
    </xf>
    <xf numFmtId="0" fontId="7" fillId="14" borderId="17" xfId="0" applyFont="1" applyFill="1" applyBorder="1" applyAlignment="1">
      <alignment horizontal="left" vertical="top" wrapText="1"/>
    </xf>
    <xf numFmtId="0" fontId="7" fillId="0" borderId="18" xfId="0" applyFont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textRotation="90"/>
    </xf>
    <xf numFmtId="49" fontId="7" fillId="0" borderId="16" xfId="0" applyNumberFormat="1" applyFont="1" applyBorder="1" applyAlignment="1">
      <alignment horizontal="center" vertical="top" textRotation="90" wrapText="1"/>
    </xf>
    <xf numFmtId="49" fontId="7" fillId="0" borderId="21" xfId="0" applyNumberFormat="1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 wrapText="1"/>
    </xf>
    <xf numFmtId="164" fontId="7" fillId="2" borderId="5" xfId="0" applyNumberFormat="1" applyFont="1" applyFill="1" applyBorder="1" applyAlignment="1">
      <alignment horizontal="center" vertical="top"/>
    </xf>
    <xf numFmtId="164" fontId="7" fillId="0" borderId="17" xfId="0" applyNumberFormat="1" applyFont="1" applyBorder="1" applyAlignment="1">
      <alignment horizontal="center" vertical="top"/>
    </xf>
    <xf numFmtId="164" fontId="7" fillId="0" borderId="19" xfId="0" applyNumberFormat="1" applyFont="1" applyBorder="1" applyAlignment="1">
      <alignment horizontal="center" vertical="top"/>
    </xf>
    <xf numFmtId="49" fontId="6" fillId="5" borderId="23" xfId="0" applyNumberFormat="1" applyFont="1" applyFill="1" applyBorder="1" applyAlignment="1">
      <alignment horizontal="center" vertical="top"/>
    </xf>
    <xf numFmtId="49" fontId="6" fillId="3" borderId="18" xfId="0" applyNumberFormat="1" applyFont="1" applyFill="1" applyBorder="1" applyAlignment="1">
      <alignment horizontal="center" vertical="top"/>
    </xf>
    <xf numFmtId="49" fontId="6" fillId="0" borderId="18" xfId="0" applyNumberFormat="1" applyFont="1" applyBorder="1" applyAlignment="1">
      <alignment horizontal="center" vertical="top"/>
    </xf>
    <xf numFmtId="164" fontId="7" fillId="0" borderId="123" xfId="0" applyNumberFormat="1" applyFont="1" applyBorder="1" applyAlignment="1">
      <alignment horizontal="center" vertical="top" textRotation="90"/>
    </xf>
    <xf numFmtId="164" fontId="7" fillId="0" borderId="126" xfId="0" applyNumberFormat="1" applyFont="1" applyBorder="1" applyAlignment="1">
      <alignment horizontal="center" vertical="top"/>
    </xf>
    <xf numFmtId="164" fontId="7" fillId="0" borderId="102" xfId="0" applyNumberFormat="1" applyFont="1" applyBorder="1" applyAlignment="1">
      <alignment horizontal="center" vertical="top"/>
    </xf>
    <xf numFmtId="0" fontId="7" fillId="0" borderId="134" xfId="0" applyFont="1" applyBorder="1" applyAlignment="1">
      <alignment horizontal="center" vertical="center" wrapText="1"/>
    </xf>
    <xf numFmtId="164" fontId="7" fillId="0" borderId="57" xfId="0" applyNumberFormat="1" applyFont="1" applyBorder="1" applyAlignment="1">
      <alignment horizontal="center" vertical="center"/>
    </xf>
    <xf numFmtId="0" fontId="7" fillId="14" borderId="20" xfId="0" applyFont="1" applyFill="1" applyBorder="1" applyAlignment="1">
      <alignment horizontal="left" vertical="top" wrapText="1"/>
    </xf>
    <xf numFmtId="164" fontId="7" fillId="0" borderId="34" xfId="0" applyNumberFormat="1" applyFont="1" applyBorder="1" applyAlignment="1">
      <alignment horizontal="center" vertical="top" textRotation="90"/>
    </xf>
    <xf numFmtId="49" fontId="7" fillId="0" borderId="26" xfId="0" applyNumberFormat="1" applyFont="1" applyBorder="1" applyAlignment="1">
      <alignment horizontal="center" vertical="top" textRotation="90" wrapText="1"/>
    </xf>
    <xf numFmtId="0" fontId="6" fillId="0" borderId="26" xfId="0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/>
    </xf>
    <xf numFmtId="164" fontId="6" fillId="0" borderId="17" xfId="0" applyNumberFormat="1" applyFont="1" applyBorder="1" applyAlignment="1">
      <alignment horizontal="center" vertical="top"/>
    </xf>
    <xf numFmtId="164" fontId="6" fillId="0" borderId="19" xfId="0" applyNumberFormat="1" applyFont="1" applyBorder="1" applyAlignment="1">
      <alignment horizontal="center" vertical="top"/>
    </xf>
    <xf numFmtId="164" fontId="7" fillId="0" borderId="124" xfId="0" applyNumberFormat="1" applyFont="1" applyBorder="1" applyAlignment="1">
      <alignment horizontal="center" vertical="top" textRotation="90"/>
    </xf>
    <xf numFmtId="164" fontId="7" fillId="0" borderId="127" xfId="0" applyNumberFormat="1" applyFont="1" applyBorder="1" applyAlignment="1">
      <alignment horizontal="center" vertical="top"/>
    </xf>
    <xf numFmtId="164" fontId="7" fillId="0" borderId="103" xfId="0" applyNumberFormat="1" applyFont="1" applyBorder="1" applyAlignment="1">
      <alignment horizontal="center" vertical="top"/>
    </xf>
    <xf numFmtId="0" fontId="7" fillId="0" borderId="135" xfId="0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/>
    </xf>
    <xf numFmtId="164" fontId="7" fillId="0" borderId="125" xfId="0" applyNumberFormat="1" applyFont="1" applyBorder="1" applyAlignment="1">
      <alignment horizontal="center" vertical="top" textRotation="90"/>
    </xf>
    <xf numFmtId="164" fontId="7" fillId="0" borderId="128" xfId="0" applyNumberFormat="1" applyFont="1" applyBorder="1" applyAlignment="1">
      <alignment horizontal="center" vertical="top"/>
    </xf>
    <xf numFmtId="164" fontId="7" fillId="0" borderId="104" xfId="0" applyNumberFormat="1" applyFont="1" applyBorder="1" applyAlignment="1">
      <alignment horizontal="center" vertical="top"/>
    </xf>
    <xf numFmtId="0" fontId="6" fillId="12" borderId="39" xfId="0" applyFont="1" applyFill="1" applyBorder="1" applyAlignment="1">
      <alignment horizontal="center" vertical="top" wrapText="1"/>
    </xf>
    <xf numFmtId="164" fontId="7" fillId="6" borderId="0" xfId="0" applyNumberFormat="1" applyFont="1" applyFill="1"/>
    <xf numFmtId="164" fontId="7" fillId="0" borderId="102" xfId="0" applyNumberFormat="1" applyFont="1" applyBorder="1" applyAlignment="1">
      <alignment horizontal="center" vertical="top" wrapText="1"/>
    </xf>
    <xf numFmtId="0" fontId="7" fillId="0" borderId="136" xfId="0" applyFont="1" applyBorder="1" applyAlignment="1">
      <alignment horizontal="center" vertical="center" wrapText="1"/>
    </xf>
    <xf numFmtId="164" fontId="7" fillId="0" borderId="62" xfId="0" applyNumberFormat="1" applyFont="1" applyBorder="1" applyAlignment="1">
      <alignment horizontal="center" vertical="center"/>
    </xf>
    <xf numFmtId="164" fontId="7" fillId="0" borderId="103" xfId="0" applyNumberFormat="1" applyFont="1" applyBorder="1" applyAlignment="1">
      <alignment horizontal="center" vertical="top" wrapText="1"/>
    </xf>
    <xf numFmtId="164" fontId="7" fillId="0" borderId="104" xfId="0" applyNumberFormat="1" applyFont="1" applyBorder="1" applyAlignment="1">
      <alignment horizontal="center" vertical="top" wrapText="1"/>
    </xf>
    <xf numFmtId="164" fontId="6" fillId="12" borderId="5" xfId="0" applyNumberFormat="1" applyFont="1" applyFill="1" applyBorder="1" applyAlignment="1">
      <alignment horizontal="center" vertical="top"/>
    </xf>
    <xf numFmtId="164" fontId="6" fillId="12" borderId="1" xfId="0" applyNumberFormat="1" applyFont="1" applyFill="1" applyBorder="1" applyAlignment="1">
      <alignment horizontal="center" vertical="top"/>
    </xf>
    <xf numFmtId="49" fontId="6" fillId="16" borderId="59" xfId="0" applyNumberFormat="1" applyFont="1" applyFill="1" applyBorder="1" applyAlignment="1">
      <alignment vertical="top"/>
    </xf>
    <xf numFmtId="164" fontId="6" fillId="9" borderId="100" xfId="0" applyNumberFormat="1" applyFont="1" applyFill="1" applyBorder="1" applyAlignment="1">
      <alignment horizontal="center" vertical="top"/>
    </xf>
    <xf numFmtId="164" fontId="6" fillId="9" borderId="96" xfId="0" applyNumberFormat="1" applyFont="1" applyFill="1" applyBorder="1" applyAlignment="1">
      <alignment horizontal="center" vertical="top"/>
    </xf>
    <xf numFmtId="164" fontId="6" fillId="9" borderId="90" xfId="0" applyNumberFormat="1" applyFont="1" applyFill="1" applyBorder="1" applyAlignment="1">
      <alignment horizontal="center" vertical="top"/>
    </xf>
    <xf numFmtId="164" fontId="6" fillId="9" borderId="138" xfId="0" applyNumberFormat="1" applyFont="1" applyFill="1" applyBorder="1" applyAlignment="1">
      <alignment horizontal="center" vertical="top" wrapText="1"/>
    </xf>
    <xf numFmtId="164" fontId="6" fillId="9" borderId="23" xfId="0" applyNumberFormat="1" applyFont="1" applyFill="1" applyBorder="1" applyAlignment="1">
      <alignment horizontal="center" vertical="top" wrapText="1"/>
    </xf>
    <xf numFmtId="164" fontId="6" fillId="9" borderId="140" xfId="0" applyNumberFormat="1" applyFont="1" applyFill="1" applyBorder="1" applyAlignment="1">
      <alignment horizontal="center" vertical="top" wrapText="1"/>
    </xf>
    <xf numFmtId="49" fontId="6" fillId="11" borderId="87" xfId="1" applyNumberFormat="1" applyFont="1" applyBorder="1" applyAlignment="1">
      <alignment horizontal="center" vertical="top"/>
    </xf>
    <xf numFmtId="49" fontId="6" fillId="15" borderId="88" xfId="0" applyNumberFormat="1" applyFont="1" applyFill="1" applyBorder="1" applyAlignment="1">
      <alignment horizontal="center" vertical="top"/>
    </xf>
    <xf numFmtId="49" fontId="6" fillId="13" borderId="88" xfId="0" applyNumberFormat="1" applyFont="1" applyFill="1" applyBorder="1" applyAlignment="1">
      <alignment horizontal="center" vertical="top"/>
    </xf>
    <xf numFmtId="0" fontId="7" fillId="13" borderId="77" xfId="0" applyFont="1" applyFill="1" applyBorder="1" applyAlignment="1">
      <alignment horizontal="left" vertical="top" wrapText="1"/>
    </xf>
    <xf numFmtId="0" fontId="7" fillId="13" borderId="99" xfId="0" applyFont="1" applyFill="1" applyBorder="1" applyAlignment="1">
      <alignment horizontal="center" vertical="top" wrapText="1"/>
    </xf>
    <xf numFmtId="164" fontId="7" fillId="13" borderId="123" xfId="0" applyNumberFormat="1" applyFont="1" applyFill="1" applyBorder="1" applyAlignment="1">
      <alignment horizontal="center" vertical="top" textRotation="90"/>
    </xf>
    <xf numFmtId="49" fontId="7" fillId="13" borderId="126" xfId="0" applyNumberFormat="1" applyFont="1" applyFill="1" applyBorder="1" applyAlignment="1">
      <alignment horizontal="center" vertical="top" textRotation="90" wrapText="1"/>
    </xf>
    <xf numFmtId="49" fontId="7" fillId="13" borderId="102" xfId="0" applyNumberFormat="1" applyFont="1" applyFill="1" applyBorder="1" applyAlignment="1">
      <alignment horizontal="center" vertical="top"/>
    </xf>
    <xf numFmtId="49" fontId="7" fillId="13" borderId="102" xfId="0" applyNumberFormat="1" applyFont="1" applyFill="1" applyBorder="1" applyAlignment="1">
      <alignment horizontal="center" vertical="top" wrapText="1"/>
    </xf>
    <xf numFmtId="0" fontId="7" fillId="13" borderId="126" xfId="0" applyFont="1" applyFill="1" applyBorder="1" applyAlignment="1">
      <alignment horizontal="center" vertical="center" wrapText="1"/>
    </xf>
    <xf numFmtId="164" fontId="7" fillId="13" borderId="57" xfId="0" applyNumberFormat="1" applyFont="1" applyFill="1" applyBorder="1" applyAlignment="1">
      <alignment horizontal="center" vertical="center"/>
    </xf>
    <xf numFmtId="164" fontId="7" fillId="13" borderId="77" xfId="0" applyNumberFormat="1" applyFont="1" applyFill="1" applyBorder="1" applyAlignment="1">
      <alignment horizontal="center" vertical="center"/>
    </xf>
    <xf numFmtId="164" fontId="7" fillId="13" borderId="78" xfId="0" applyNumberFormat="1" applyFont="1" applyFill="1" applyBorder="1" applyAlignment="1">
      <alignment horizontal="center" vertical="center"/>
    </xf>
    <xf numFmtId="164" fontId="7" fillId="13" borderId="130" xfId="0" applyNumberFormat="1" applyFont="1" applyFill="1" applyBorder="1" applyAlignment="1">
      <alignment horizontal="center" vertical="center"/>
    </xf>
    <xf numFmtId="49" fontId="7" fillId="11" borderId="70" xfId="1" applyNumberFormat="1" applyFont="1" applyBorder="1" applyAlignment="1">
      <alignment horizontal="center" vertical="top"/>
    </xf>
    <xf numFmtId="49" fontId="6" fillId="15" borderId="18" xfId="0" applyNumberFormat="1" applyFont="1" applyFill="1" applyBorder="1" applyAlignment="1">
      <alignment horizontal="center" vertical="top"/>
    </xf>
    <xf numFmtId="49" fontId="6" fillId="13" borderId="18" xfId="0" applyNumberFormat="1" applyFont="1" applyFill="1" applyBorder="1" applyAlignment="1">
      <alignment horizontal="center" vertical="top"/>
    </xf>
    <xf numFmtId="0" fontId="7" fillId="13" borderId="17" xfId="0" applyFont="1" applyFill="1" applyBorder="1" applyAlignment="1">
      <alignment horizontal="left" vertical="top" wrapText="1"/>
    </xf>
    <xf numFmtId="0" fontId="7" fillId="13" borderId="122" xfId="0" applyFont="1" applyFill="1" applyBorder="1" applyAlignment="1">
      <alignment horizontal="center" vertical="top" wrapText="1"/>
    </xf>
    <xf numFmtId="164" fontId="7" fillId="13" borderId="124" xfId="0" applyNumberFormat="1" applyFont="1" applyFill="1" applyBorder="1" applyAlignment="1">
      <alignment horizontal="center" vertical="top" textRotation="90"/>
    </xf>
    <xf numFmtId="49" fontId="7" fillId="13" borderId="127" xfId="0" applyNumberFormat="1" applyFont="1" applyFill="1" applyBorder="1" applyAlignment="1">
      <alignment horizontal="center" vertical="top" textRotation="90" wrapText="1"/>
    </xf>
    <xf numFmtId="49" fontId="7" fillId="13" borderId="103" xfId="0" applyNumberFormat="1" applyFont="1" applyFill="1" applyBorder="1" applyAlignment="1">
      <alignment horizontal="center" vertical="top"/>
    </xf>
    <xf numFmtId="49" fontId="7" fillId="13" borderId="103" xfId="0" applyNumberFormat="1" applyFont="1" applyFill="1" applyBorder="1" applyAlignment="1">
      <alignment horizontal="center" vertical="top" wrapText="1"/>
    </xf>
    <xf numFmtId="0" fontId="7" fillId="13" borderId="129" xfId="0" applyFont="1" applyFill="1" applyBorder="1" applyAlignment="1">
      <alignment horizontal="center" vertical="center" wrapText="1"/>
    </xf>
    <xf numFmtId="164" fontId="7" fillId="13" borderId="49" xfId="0" applyNumberFormat="1" applyFont="1" applyFill="1" applyBorder="1" applyAlignment="1">
      <alignment horizontal="center" vertical="center"/>
    </xf>
    <xf numFmtId="164" fontId="7" fillId="13" borderId="20" xfId="0" applyNumberFormat="1" applyFont="1" applyFill="1" applyBorder="1" applyAlignment="1">
      <alignment horizontal="center" vertical="center"/>
    </xf>
    <xf numFmtId="164" fontId="7" fillId="13" borderId="68" xfId="0" applyNumberFormat="1" applyFont="1" applyFill="1" applyBorder="1" applyAlignment="1">
      <alignment horizontal="center" vertical="center"/>
    </xf>
    <xf numFmtId="49" fontId="7" fillId="11" borderId="91" xfId="1" applyNumberFormat="1" applyFont="1" applyBorder="1" applyAlignment="1">
      <alignment horizontal="center" vertical="top"/>
    </xf>
    <xf numFmtId="49" fontId="6" fillId="15" borderId="92" xfId="0" applyNumberFormat="1" applyFont="1" applyFill="1" applyBorder="1" applyAlignment="1">
      <alignment horizontal="center" vertical="top"/>
    </xf>
    <xf numFmtId="49" fontId="6" fillId="13" borderId="92" xfId="0" applyNumberFormat="1" applyFont="1" applyFill="1" applyBorder="1" applyAlignment="1">
      <alignment horizontal="center" vertical="top"/>
    </xf>
    <xf numFmtId="0" fontId="7" fillId="13" borderId="93" xfId="0" applyFont="1" applyFill="1" applyBorder="1" applyAlignment="1">
      <alignment horizontal="left" vertical="top" wrapText="1"/>
    </xf>
    <xf numFmtId="0" fontId="7" fillId="13" borderId="98" xfId="0" applyFont="1" applyFill="1" applyBorder="1" applyAlignment="1">
      <alignment horizontal="center" vertical="top" wrapText="1"/>
    </xf>
    <xf numFmtId="164" fontId="7" fillId="13" borderId="125" xfId="0" applyNumberFormat="1" applyFont="1" applyFill="1" applyBorder="1" applyAlignment="1">
      <alignment horizontal="center" vertical="top" textRotation="90"/>
    </xf>
    <xf numFmtId="49" fontId="7" fillId="13" borderId="128" xfId="0" applyNumberFormat="1" applyFont="1" applyFill="1" applyBorder="1" applyAlignment="1">
      <alignment horizontal="center" vertical="top" textRotation="90" wrapText="1"/>
    </xf>
    <xf numFmtId="49" fontId="7" fillId="13" borderId="104" xfId="0" applyNumberFormat="1" applyFont="1" applyFill="1" applyBorder="1" applyAlignment="1">
      <alignment horizontal="center" vertical="top"/>
    </xf>
    <xf numFmtId="49" fontId="7" fillId="13" borderId="104" xfId="0" applyNumberFormat="1" applyFont="1" applyFill="1" applyBorder="1" applyAlignment="1">
      <alignment horizontal="center" vertical="top" wrapText="1"/>
    </xf>
    <xf numFmtId="49" fontId="6" fillId="15" borderId="36" xfId="0" applyNumberFormat="1" applyFont="1" applyFill="1" applyBorder="1" applyAlignment="1">
      <alignment horizontal="center" vertical="top"/>
    </xf>
    <xf numFmtId="0" fontId="6" fillId="15" borderId="37" xfId="0" applyFont="1" applyFill="1" applyBorder="1" applyAlignment="1">
      <alignment horizontal="right" vertical="top"/>
    </xf>
    <xf numFmtId="0" fontId="6" fillId="15" borderId="33" xfId="0" applyFont="1" applyFill="1" applyBorder="1" applyAlignment="1">
      <alignment horizontal="right" vertical="top"/>
    </xf>
    <xf numFmtId="164" fontId="6" fillId="9" borderId="38" xfId="0" applyNumberFormat="1" applyFont="1" applyFill="1" applyBorder="1" applyAlignment="1">
      <alignment horizontal="center" vertical="top"/>
    </xf>
    <xf numFmtId="164" fontId="6" fillId="9" borderId="32" xfId="0" applyNumberFormat="1" applyFont="1" applyFill="1" applyBorder="1" applyAlignment="1">
      <alignment horizontal="center" vertical="top"/>
    </xf>
    <xf numFmtId="164" fontId="6" fillId="9" borderId="51" xfId="0" applyNumberFormat="1" applyFont="1" applyFill="1" applyBorder="1" applyAlignment="1">
      <alignment horizontal="center" vertical="top"/>
    </xf>
    <xf numFmtId="164" fontId="6" fillId="9" borderId="28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49" fontId="6" fillId="17" borderId="138" xfId="0" applyNumberFormat="1" applyFont="1" applyFill="1" applyBorder="1" applyAlignment="1">
      <alignment horizontal="center" vertical="top"/>
    </xf>
    <xf numFmtId="49" fontId="6" fillId="8" borderId="67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6" fillId="3" borderId="7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60" xfId="0" applyFont="1" applyFill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top" wrapText="1"/>
    </xf>
    <xf numFmtId="0" fontId="7" fillId="0" borderId="82" xfId="0" applyFont="1" applyBorder="1" applyAlignment="1">
      <alignment horizontal="center" vertical="top" wrapText="1"/>
    </xf>
    <xf numFmtId="0" fontId="7" fillId="13" borderId="134" xfId="0" applyFont="1" applyFill="1" applyBorder="1" applyAlignment="1">
      <alignment horizontal="center" vertical="center" wrapText="1"/>
    </xf>
    <xf numFmtId="164" fontId="7" fillId="13" borderId="86" xfId="0" applyNumberFormat="1" applyFont="1" applyFill="1" applyBorder="1" applyAlignment="1">
      <alignment horizontal="center" vertical="center"/>
    </xf>
    <xf numFmtId="164" fontId="7" fillId="13" borderId="95" xfId="0" applyNumberFormat="1" applyFont="1" applyFill="1" applyBorder="1" applyAlignment="1">
      <alignment horizontal="center" vertical="center"/>
    </xf>
    <xf numFmtId="164" fontId="7" fillId="13" borderId="8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164" fontId="7" fillId="0" borderId="45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42" xfId="0" applyNumberFormat="1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top" wrapText="1"/>
    </xf>
    <xf numFmtId="164" fontId="7" fillId="0" borderId="137" xfId="0" applyNumberFormat="1" applyFont="1" applyBorder="1" applyAlignment="1">
      <alignment horizontal="center" vertical="top" textRotation="90"/>
    </xf>
    <xf numFmtId="49" fontId="7" fillId="0" borderId="129" xfId="0" applyNumberFormat="1" applyFont="1" applyBorder="1" applyAlignment="1">
      <alignment horizontal="center" vertical="top" textRotation="90" wrapText="1"/>
    </xf>
    <xf numFmtId="164" fontId="6" fillId="12" borderId="43" xfId="0" applyNumberFormat="1" applyFont="1" applyFill="1" applyBorder="1" applyAlignment="1">
      <alignment horizontal="center" vertical="top"/>
    </xf>
    <xf numFmtId="164" fontId="7" fillId="0" borderId="123" xfId="0" applyNumberFormat="1" applyFont="1" applyBorder="1" applyAlignment="1">
      <alignment horizontal="center" vertical="top" textRotation="90" wrapText="1"/>
    </xf>
    <xf numFmtId="49" fontId="7" fillId="0" borderId="10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164" fontId="7" fillId="0" borderId="44" xfId="0" applyNumberFormat="1" applyFont="1" applyBorder="1" applyAlignment="1">
      <alignment horizontal="center" vertical="center"/>
    </xf>
    <xf numFmtId="164" fontId="7" fillId="0" borderId="124" xfId="0" applyNumberFormat="1" applyFont="1" applyBorder="1" applyAlignment="1">
      <alignment horizontal="center" vertical="top" textRotation="90" wrapText="1"/>
    </xf>
    <xf numFmtId="49" fontId="7" fillId="0" borderId="103" xfId="0" applyNumberFormat="1" applyFont="1" applyBorder="1" applyAlignment="1">
      <alignment horizontal="center" vertical="top" wrapText="1"/>
    </xf>
    <xf numFmtId="164" fontId="7" fillId="0" borderId="125" xfId="0" applyNumberFormat="1" applyFont="1" applyBorder="1" applyAlignment="1">
      <alignment horizontal="center" vertical="top" textRotation="90" wrapText="1"/>
    </xf>
    <xf numFmtId="49" fontId="7" fillId="0" borderId="104" xfId="0" applyNumberFormat="1" applyFont="1" applyBorder="1" applyAlignment="1">
      <alignment horizontal="center" vertical="top" wrapText="1"/>
    </xf>
    <xf numFmtId="164" fontId="6" fillId="12" borderId="37" xfId="0" applyNumberFormat="1" applyFont="1" applyFill="1" applyBorder="1" applyAlignment="1">
      <alignment horizontal="center" vertical="top"/>
    </xf>
    <xf numFmtId="164" fontId="7" fillId="0" borderId="40" xfId="0" applyNumberFormat="1" applyFont="1" applyBorder="1" applyAlignment="1">
      <alignment horizontal="center" vertical="center"/>
    </xf>
    <xf numFmtId="164" fontId="7" fillId="0" borderId="27" xfId="0" applyNumberFormat="1" applyFont="1" applyBorder="1" applyAlignment="1">
      <alignment horizontal="center" vertical="center"/>
    </xf>
    <xf numFmtId="164" fontId="7" fillId="0" borderId="139" xfId="0" applyNumberFormat="1" applyFont="1" applyBorder="1" applyAlignment="1">
      <alignment horizontal="center" vertical="center"/>
    </xf>
    <xf numFmtId="164" fontId="7" fillId="0" borderId="46" xfId="0" applyNumberFormat="1" applyFont="1" applyBorder="1" applyAlignment="1">
      <alignment horizontal="center" vertical="center"/>
    </xf>
    <xf numFmtId="164" fontId="7" fillId="0" borderId="41" xfId="0" applyNumberFormat="1" applyFont="1" applyBorder="1" applyAlignment="1">
      <alignment horizontal="center" vertical="center"/>
    </xf>
    <xf numFmtId="164" fontId="7" fillId="0" borderId="137" xfId="0" applyNumberFormat="1" applyFont="1" applyBorder="1" applyAlignment="1">
      <alignment horizontal="center" vertical="center"/>
    </xf>
    <xf numFmtId="164" fontId="6" fillId="12" borderId="81" xfId="0" applyNumberFormat="1" applyFont="1" applyFill="1" applyBorder="1" applyAlignment="1">
      <alignment horizontal="center" vertical="top"/>
    </xf>
    <xf numFmtId="164" fontId="6" fillId="12" borderId="14" xfId="0" applyNumberFormat="1" applyFont="1" applyFill="1" applyBorder="1" applyAlignment="1">
      <alignment horizontal="center" vertical="top"/>
    </xf>
    <xf numFmtId="164" fontId="6" fillId="12" borderId="82" xfId="0" applyNumberFormat="1" applyFont="1" applyFill="1" applyBorder="1" applyAlignment="1">
      <alignment horizontal="center" vertical="top"/>
    </xf>
    <xf numFmtId="164" fontId="6" fillId="12" borderId="106" xfId="0" applyNumberFormat="1" applyFont="1" applyFill="1" applyBorder="1" applyAlignment="1">
      <alignment horizontal="center" vertical="top"/>
    </xf>
    <xf numFmtId="164" fontId="6" fillId="12" borderId="97" xfId="0" applyNumberFormat="1" applyFont="1" applyFill="1" applyBorder="1" applyAlignment="1">
      <alignment horizontal="center" vertical="top"/>
    </xf>
    <xf numFmtId="49" fontId="6" fillId="19" borderId="32" xfId="0" applyNumberFormat="1" applyFont="1" applyFill="1" applyBorder="1" applyAlignment="1">
      <alignment horizontal="center" vertical="top"/>
    </xf>
    <xf numFmtId="49" fontId="6" fillId="19" borderId="47" xfId="0" applyNumberFormat="1" applyFont="1" applyFill="1" applyBorder="1" applyAlignment="1">
      <alignment horizontal="center" vertical="top"/>
    </xf>
    <xf numFmtId="164" fontId="6" fillId="10" borderId="30" xfId="0" applyNumberFormat="1" applyFont="1" applyFill="1" applyBorder="1" applyAlignment="1">
      <alignment horizontal="right" vertical="top" wrapText="1"/>
    </xf>
    <xf numFmtId="164" fontId="6" fillId="10" borderId="115" xfId="0" applyNumberFormat="1" applyFont="1" applyFill="1" applyBorder="1" applyAlignment="1">
      <alignment horizontal="right" vertical="top" wrapText="1"/>
    </xf>
    <xf numFmtId="164" fontId="6" fillId="10" borderId="28" xfId="0" applyNumberFormat="1" applyFont="1" applyFill="1" applyBorder="1" applyAlignment="1">
      <alignment horizontal="center" vertical="top"/>
    </xf>
    <xf numFmtId="164" fontId="6" fillId="10" borderId="47" xfId="0" applyNumberFormat="1" applyFont="1" applyFill="1" applyBorder="1" applyAlignment="1">
      <alignment horizontal="center" vertical="top"/>
    </xf>
    <xf numFmtId="164" fontId="6" fillId="10" borderId="115" xfId="0" applyNumberFormat="1" applyFont="1" applyFill="1" applyBorder="1" applyAlignment="1">
      <alignment horizontal="center" vertical="top"/>
    </xf>
    <xf numFmtId="164" fontId="6" fillId="10" borderId="29" xfId="0" applyNumberFormat="1" applyFont="1" applyFill="1" applyBorder="1" applyAlignment="1">
      <alignment horizontal="center" vertical="top"/>
    </xf>
    <xf numFmtId="164" fontId="6" fillId="10" borderId="101" xfId="0" applyNumberFormat="1" applyFont="1" applyFill="1" applyBorder="1" applyAlignment="1">
      <alignment horizontal="center" vertical="top"/>
    </xf>
    <xf numFmtId="164" fontId="6" fillId="16" borderId="39" xfId="0" applyNumberFormat="1" applyFont="1" applyFill="1" applyBorder="1" applyAlignment="1">
      <alignment horizontal="right" vertical="top"/>
    </xf>
    <xf numFmtId="164" fontId="6" fillId="16" borderId="37" xfId="0" applyNumberFormat="1" applyFont="1" applyFill="1" applyBorder="1" applyAlignment="1">
      <alignment horizontal="right" vertical="top"/>
    </xf>
    <xf numFmtId="164" fontId="6" fillId="16" borderId="33" xfId="0" applyNumberFormat="1" applyFont="1" applyFill="1" applyBorder="1" applyAlignment="1">
      <alignment horizontal="right" vertical="top"/>
    </xf>
    <xf numFmtId="164" fontId="6" fillId="18" borderId="38" xfId="0" applyNumberFormat="1" applyFont="1" applyFill="1" applyBorder="1" applyAlignment="1">
      <alignment horizontal="center" vertical="top"/>
    </xf>
    <xf numFmtId="164" fontId="6" fillId="18" borderId="32" xfId="0" applyNumberFormat="1" applyFont="1" applyFill="1" applyBorder="1" applyAlignment="1">
      <alignment horizontal="center" vertical="top"/>
    </xf>
    <xf numFmtId="164" fontId="6" fillId="18" borderId="33" xfId="0" applyNumberFormat="1" applyFont="1" applyFill="1" applyBorder="1" applyAlignment="1">
      <alignment horizontal="center" vertical="top"/>
    </xf>
    <xf numFmtId="164" fontId="6" fillId="18" borderId="80" xfId="0" applyNumberFormat="1" applyFont="1" applyFill="1" applyBorder="1" applyAlignment="1">
      <alignment horizontal="center" vertical="top"/>
    </xf>
    <xf numFmtId="164" fontId="6" fillId="18" borderId="35" xfId="0" applyNumberFormat="1" applyFont="1" applyFill="1" applyBorder="1" applyAlignment="1">
      <alignment horizontal="center" vertical="top"/>
    </xf>
    <xf numFmtId="0" fontId="9" fillId="2" borderId="97" xfId="0" applyFont="1" applyFill="1" applyBorder="1" applyAlignment="1">
      <alignment horizontal="left"/>
    </xf>
  </cellXfs>
  <cellStyles count="2">
    <cellStyle name="Geras" xfId="1" builtinId="26"/>
    <cellStyle name="Įprastas" xfId="0" builtinId="0"/>
  </cellStyles>
  <dxfs count="0"/>
  <tableStyles count="0" defaultTableStyle="TableStyleMedium2" defaultPivotStyle="PivotStyleLight16"/>
  <colors>
    <mruColors>
      <color rgb="FFCCFFFF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5">
          <cell r="E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86"/>
  <sheetViews>
    <sheetView zoomScale="90" zoomScaleNormal="90" zoomScaleSheetLayoutView="100" workbookViewId="0">
      <pane ySplit="14" topLeftCell="A30" activePane="bottomLeft" state="frozen"/>
      <selection pane="bottomLeft" activeCell="D21" sqref="D21:K21"/>
    </sheetView>
  </sheetViews>
  <sheetFormatPr defaultRowHeight="12.75" x14ac:dyDescent="0.2"/>
  <cols>
    <col min="1" max="2" width="3.7109375" style="171" customWidth="1"/>
    <col min="3" max="3" width="3.140625" style="171" customWidth="1"/>
    <col min="4" max="4" width="3.42578125" style="171" customWidth="1"/>
    <col min="5" max="5" width="24.28515625" style="171" customWidth="1"/>
    <col min="6" max="6" width="4.85546875" style="171" customWidth="1"/>
    <col min="7" max="7" width="7.5703125" style="171" customWidth="1"/>
    <col min="8" max="8" width="5.28515625" style="171" customWidth="1"/>
    <col min="9" max="9" width="5" style="171" customWidth="1"/>
    <col min="10" max="10" width="9.42578125" style="171" customWidth="1"/>
    <col min="11" max="11" width="7.85546875" style="171" customWidth="1"/>
    <col min="12" max="27" width="7" style="171" customWidth="1"/>
    <col min="28" max="41" width="0" style="171" hidden="1" customWidth="1"/>
    <col min="42" max="16384" width="9.140625" style="171"/>
  </cols>
  <sheetData>
    <row r="1" spans="1:250" ht="14.25" customHeight="1" x14ac:dyDescent="0.2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70" t="s">
        <v>103</v>
      </c>
      <c r="V1" s="170"/>
      <c r="W1" s="170"/>
      <c r="X1" s="170"/>
      <c r="Y1" s="170"/>
      <c r="Z1" s="170"/>
      <c r="AA1" s="170"/>
    </row>
    <row r="2" spans="1:250" ht="12" customHeight="1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0" t="s">
        <v>154</v>
      </c>
      <c r="V2" s="170"/>
      <c r="W2" s="170"/>
      <c r="X2" s="170"/>
      <c r="Y2" s="170"/>
      <c r="Z2" s="170"/>
      <c r="AA2" s="170"/>
    </row>
    <row r="3" spans="1:250" ht="12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0" t="s">
        <v>155</v>
      </c>
      <c r="V3" s="170"/>
      <c r="W3" s="170"/>
      <c r="X3" s="170"/>
      <c r="Y3" s="170"/>
      <c r="Z3" s="170"/>
      <c r="AA3" s="170"/>
    </row>
    <row r="4" spans="1:250" ht="12" customHeight="1" x14ac:dyDescent="0.2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0" t="s">
        <v>156</v>
      </c>
      <c r="V4" s="170"/>
      <c r="W4" s="170"/>
      <c r="X4" s="170"/>
      <c r="Y4" s="170"/>
      <c r="Z4" s="170"/>
      <c r="AA4" s="170"/>
    </row>
    <row r="5" spans="1:250" ht="12" customHeight="1" x14ac:dyDescent="0.2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0" t="s">
        <v>157</v>
      </c>
      <c r="V5" s="170"/>
      <c r="W5" s="170"/>
      <c r="X5" s="170"/>
      <c r="Y5" s="170"/>
      <c r="Z5" s="170"/>
      <c r="AA5" s="170"/>
    </row>
    <row r="6" spans="1:250" ht="12" customHeight="1" x14ac:dyDescent="0.2">
      <c r="A6" s="172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0" t="s">
        <v>158</v>
      </c>
      <c r="V6" s="170"/>
      <c r="W6" s="170"/>
      <c r="X6" s="170"/>
      <c r="Y6" s="170"/>
      <c r="Z6" s="170"/>
      <c r="AA6" s="170"/>
    </row>
    <row r="7" spans="1:250" ht="12" customHeight="1" x14ac:dyDescent="0.2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0" t="s">
        <v>159</v>
      </c>
      <c r="V7" s="170"/>
      <c r="W7" s="170"/>
      <c r="X7" s="170"/>
      <c r="Y7" s="170"/>
      <c r="Z7" s="170"/>
      <c r="AA7" s="170"/>
    </row>
    <row r="8" spans="1:250" x14ac:dyDescent="0.2">
      <c r="A8" s="173" t="s">
        <v>160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</row>
    <row r="9" spans="1:250" x14ac:dyDescent="0.2">
      <c r="A9" s="174" t="s">
        <v>29</v>
      </c>
      <c r="B9" s="174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</row>
    <row r="10" spans="1:250" ht="13.5" customHeight="1" x14ac:dyDescent="0.2">
      <c r="A10" s="173" t="s">
        <v>153</v>
      </c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73"/>
      <c r="Z10" s="173"/>
      <c r="AA10" s="173"/>
    </row>
    <row r="11" spans="1:250" ht="12.75" customHeight="1" thickBot="1" x14ac:dyDescent="0.25">
      <c r="A11" s="175" t="s">
        <v>85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</row>
    <row r="12" spans="1:250" ht="20.25" customHeight="1" x14ac:dyDescent="0.2">
      <c r="A12" s="176" t="s">
        <v>34</v>
      </c>
      <c r="B12" s="177" t="s">
        <v>1</v>
      </c>
      <c r="C12" s="178" t="s">
        <v>2</v>
      </c>
      <c r="D12" s="179" t="s">
        <v>3</v>
      </c>
      <c r="E12" s="180" t="s">
        <v>4</v>
      </c>
      <c r="F12" s="181" t="s">
        <v>5</v>
      </c>
      <c r="G12" s="182" t="s">
        <v>6</v>
      </c>
      <c r="H12" s="182" t="s">
        <v>7</v>
      </c>
      <c r="I12" s="182" t="s">
        <v>8</v>
      </c>
      <c r="J12" s="182" t="s">
        <v>117</v>
      </c>
      <c r="K12" s="182" t="s">
        <v>9</v>
      </c>
      <c r="L12" s="183" t="s">
        <v>114</v>
      </c>
      <c r="M12" s="184"/>
      <c r="N12" s="184"/>
      <c r="O12" s="185"/>
      <c r="P12" s="183" t="s">
        <v>161</v>
      </c>
      <c r="Q12" s="184"/>
      <c r="R12" s="184"/>
      <c r="S12" s="185"/>
      <c r="T12" s="183" t="s">
        <v>115</v>
      </c>
      <c r="U12" s="184"/>
      <c r="V12" s="184"/>
      <c r="W12" s="185"/>
      <c r="X12" s="186" t="s">
        <v>116</v>
      </c>
      <c r="Y12" s="187"/>
      <c r="Z12" s="187"/>
      <c r="AA12" s="188"/>
    </row>
    <row r="13" spans="1:250" ht="25.5" customHeight="1" x14ac:dyDescent="0.2">
      <c r="A13" s="189"/>
      <c r="B13" s="190"/>
      <c r="C13" s="191"/>
      <c r="D13" s="192"/>
      <c r="E13" s="193"/>
      <c r="F13" s="194"/>
      <c r="G13" s="195"/>
      <c r="H13" s="195"/>
      <c r="I13" s="195"/>
      <c r="J13" s="195"/>
      <c r="K13" s="195"/>
      <c r="L13" s="196" t="s">
        <v>10</v>
      </c>
      <c r="M13" s="197" t="s">
        <v>11</v>
      </c>
      <c r="N13" s="198"/>
      <c r="O13" s="199" t="s">
        <v>80</v>
      </c>
      <c r="P13" s="196" t="s">
        <v>10</v>
      </c>
      <c r="Q13" s="197" t="s">
        <v>11</v>
      </c>
      <c r="R13" s="198"/>
      <c r="S13" s="199" t="s">
        <v>80</v>
      </c>
      <c r="T13" s="196" t="s">
        <v>10</v>
      </c>
      <c r="U13" s="197" t="s">
        <v>11</v>
      </c>
      <c r="V13" s="198"/>
      <c r="W13" s="199" t="s">
        <v>80</v>
      </c>
      <c r="X13" s="200" t="s">
        <v>10</v>
      </c>
      <c r="Y13" s="201" t="s">
        <v>11</v>
      </c>
      <c r="Z13" s="202"/>
      <c r="AA13" s="203" t="s">
        <v>80</v>
      </c>
    </row>
    <row r="14" spans="1:250" ht="114.75" customHeight="1" thickBot="1" x14ac:dyDescent="0.25">
      <c r="A14" s="204"/>
      <c r="B14" s="205"/>
      <c r="C14" s="206"/>
      <c r="D14" s="207"/>
      <c r="E14" s="208"/>
      <c r="F14" s="209"/>
      <c r="G14" s="210"/>
      <c r="H14" s="211"/>
      <c r="I14" s="211"/>
      <c r="J14" s="211"/>
      <c r="K14" s="211"/>
      <c r="L14" s="212"/>
      <c r="M14" s="213" t="s">
        <v>10</v>
      </c>
      <c r="N14" s="213" t="s">
        <v>65</v>
      </c>
      <c r="O14" s="209"/>
      <c r="P14" s="212"/>
      <c r="Q14" s="213" t="s">
        <v>10</v>
      </c>
      <c r="R14" s="213" t="s">
        <v>65</v>
      </c>
      <c r="S14" s="209"/>
      <c r="T14" s="212"/>
      <c r="U14" s="213" t="s">
        <v>10</v>
      </c>
      <c r="V14" s="213" t="s">
        <v>65</v>
      </c>
      <c r="W14" s="209"/>
      <c r="X14" s="214"/>
      <c r="Y14" s="215" t="s">
        <v>10</v>
      </c>
      <c r="Z14" s="215" t="s">
        <v>65</v>
      </c>
      <c r="AA14" s="216"/>
    </row>
    <row r="15" spans="1:250" ht="15.75" customHeight="1" thickTop="1" thickBot="1" x14ac:dyDescent="0.25">
      <c r="A15" s="217" t="s">
        <v>30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9"/>
      <c r="AB15" s="220"/>
      <c r="IP15" s="221"/>
    </row>
    <row r="16" spans="1:250" ht="18" customHeight="1" thickBot="1" x14ac:dyDescent="0.25">
      <c r="A16" s="222" t="s">
        <v>31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4"/>
      <c r="AB16" s="225"/>
      <c r="IP16" s="221"/>
    </row>
    <row r="17" spans="1:250" ht="19.5" customHeight="1" thickBot="1" x14ac:dyDescent="0.25">
      <c r="A17" s="226" t="s">
        <v>32</v>
      </c>
      <c r="B17" s="227" t="s">
        <v>12</v>
      </c>
      <c r="C17" s="228" t="s">
        <v>33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30"/>
      <c r="AB17" s="225"/>
      <c r="IP17" s="221"/>
    </row>
    <row r="18" spans="1:250" ht="18.75" customHeight="1" thickBot="1" x14ac:dyDescent="0.25">
      <c r="A18" s="231" t="s">
        <v>35</v>
      </c>
      <c r="B18" s="232" t="s">
        <v>12</v>
      </c>
      <c r="C18" s="233" t="s">
        <v>12</v>
      </c>
      <c r="D18" s="234" t="s">
        <v>54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6"/>
    </row>
    <row r="19" spans="1:250" ht="50.25" customHeight="1" thickBot="1" x14ac:dyDescent="0.25">
      <c r="A19" s="237" t="s">
        <v>35</v>
      </c>
      <c r="B19" s="238" t="s">
        <v>12</v>
      </c>
      <c r="C19" s="239" t="s">
        <v>12</v>
      </c>
      <c r="D19" s="240" t="s">
        <v>12</v>
      </c>
      <c r="E19" s="241" t="s">
        <v>53</v>
      </c>
      <c r="F19" s="242" t="s">
        <v>123</v>
      </c>
      <c r="G19" s="243" t="s">
        <v>23</v>
      </c>
      <c r="H19" s="244" t="s">
        <v>19</v>
      </c>
      <c r="I19" s="245" t="s">
        <v>86</v>
      </c>
      <c r="J19" s="245" t="s">
        <v>124</v>
      </c>
      <c r="K19" s="246" t="s">
        <v>18</v>
      </c>
      <c r="L19" s="247">
        <f>+M19+O19</f>
        <v>50</v>
      </c>
      <c r="M19" s="248">
        <v>50</v>
      </c>
      <c r="N19" s="249">
        <v>0</v>
      </c>
      <c r="O19" s="250">
        <v>0</v>
      </c>
      <c r="P19" s="247">
        <f>+Q19+S19</f>
        <v>50</v>
      </c>
      <c r="Q19" s="248">
        <v>50</v>
      </c>
      <c r="R19" s="249">
        <v>0</v>
      </c>
      <c r="S19" s="251">
        <v>0</v>
      </c>
      <c r="T19" s="247">
        <f>+U19+W19</f>
        <v>50</v>
      </c>
      <c r="U19" s="248">
        <v>50</v>
      </c>
      <c r="V19" s="249">
        <v>0</v>
      </c>
      <c r="W19" s="250">
        <v>0</v>
      </c>
      <c r="X19" s="247">
        <f>+Y19+AA19</f>
        <v>99</v>
      </c>
      <c r="Y19" s="249">
        <v>99</v>
      </c>
      <c r="Z19" s="249">
        <v>0</v>
      </c>
      <c r="AA19" s="250">
        <v>0</v>
      </c>
    </row>
    <row r="20" spans="1:250" ht="33" customHeight="1" thickBot="1" x14ac:dyDescent="0.25">
      <c r="A20" s="252"/>
      <c r="B20" s="253"/>
      <c r="C20" s="254"/>
      <c r="D20" s="255"/>
      <c r="E20" s="256"/>
      <c r="F20" s="257"/>
      <c r="G20" s="258"/>
      <c r="H20" s="259"/>
      <c r="I20" s="260"/>
      <c r="J20" s="260"/>
      <c r="K20" s="261" t="s">
        <v>10</v>
      </c>
      <c r="L20" s="262">
        <f>SUM(L19)</f>
        <v>50</v>
      </c>
      <c r="M20" s="263">
        <f>SUM(M19)</f>
        <v>50</v>
      </c>
      <c r="N20" s="264">
        <v>0</v>
      </c>
      <c r="O20" s="265">
        <v>0</v>
      </c>
      <c r="P20" s="262">
        <f>SUM(P19)</f>
        <v>50</v>
      </c>
      <c r="Q20" s="263">
        <f>SUM(Q19)</f>
        <v>50</v>
      </c>
      <c r="R20" s="264">
        <f t="shared" ref="R20:W20" si="0">SUM(R19)</f>
        <v>0</v>
      </c>
      <c r="S20" s="266">
        <f t="shared" si="0"/>
        <v>0</v>
      </c>
      <c r="T20" s="262">
        <f t="shared" si="0"/>
        <v>50</v>
      </c>
      <c r="U20" s="263">
        <f t="shared" si="0"/>
        <v>50</v>
      </c>
      <c r="V20" s="263">
        <f t="shared" si="0"/>
        <v>0</v>
      </c>
      <c r="W20" s="265">
        <f t="shared" si="0"/>
        <v>0</v>
      </c>
      <c r="X20" s="262">
        <f>SUM(X19)</f>
        <v>99</v>
      </c>
      <c r="Y20" s="263">
        <f>SUM(Y19)</f>
        <v>99</v>
      </c>
      <c r="Z20" s="264">
        <v>0</v>
      </c>
      <c r="AA20" s="265">
        <v>0</v>
      </c>
    </row>
    <row r="21" spans="1:250" ht="16.5" customHeight="1" thickBot="1" x14ac:dyDescent="0.25">
      <c r="A21" s="267" t="s">
        <v>35</v>
      </c>
      <c r="B21" s="268" t="s">
        <v>12</v>
      </c>
      <c r="C21" s="269" t="s">
        <v>12</v>
      </c>
      <c r="D21" s="270" t="s">
        <v>118</v>
      </c>
      <c r="E21" s="271"/>
      <c r="F21" s="271"/>
      <c r="G21" s="271"/>
      <c r="H21" s="271"/>
      <c r="I21" s="271"/>
      <c r="J21" s="271"/>
      <c r="K21" s="272"/>
      <c r="L21" s="273">
        <f>SUM(L20)</f>
        <v>50</v>
      </c>
      <c r="M21" s="274">
        <f>SUM(M20)</f>
        <v>50</v>
      </c>
      <c r="N21" s="274">
        <f>SUM(N20)</f>
        <v>0</v>
      </c>
      <c r="O21" s="275">
        <f>SUM(O20)</f>
        <v>0</v>
      </c>
      <c r="P21" s="273">
        <f>SUM(P20)</f>
        <v>50</v>
      </c>
      <c r="Q21" s="274">
        <f>SUM(Q20)</f>
        <v>50</v>
      </c>
      <c r="R21" s="274">
        <f t="shared" ref="R21:W21" si="1">SUM(R20)</f>
        <v>0</v>
      </c>
      <c r="S21" s="276">
        <f t="shared" si="1"/>
        <v>0</v>
      </c>
      <c r="T21" s="277">
        <f t="shared" si="1"/>
        <v>50</v>
      </c>
      <c r="U21" s="278">
        <f t="shared" si="1"/>
        <v>50</v>
      </c>
      <c r="V21" s="278">
        <f t="shared" si="1"/>
        <v>0</v>
      </c>
      <c r="W21" s="279">
        <f t="shared" si="1"/>
        <v>0</v>
      </c>
      <c r="X21" s="273">
        <f>SUM(X20)</f>
        <v>99</v>
      </c>
      <c r="Y21" s="274">
        <f>SUM(Y20)</f>
        <v>99</v>
      </c>
      <c r="Z21" s="274">
        <f>SUM(Z20)</f>
        <v>0</v>
      </c>
      <c r="AA21" s="276">
        <f>SUM(AA20)</f>
        <v>0</v>
      </c>
    </row>
    <row r="22" spans="1:250" ht="18" customHeight="1" thickBot="1" x14ac:dyDescent="0.25">
      <c r="A22" s="231" t="s">
        <v>35</v>
      </c>
      <c r="B22" s="232" t="s">
        <v>12</v>
      </c>
      <c r="C22" s="233" t="s">
        <v>13</v>
      </c>
      <c r="D22" s="234" t="s">
        <v>60</v>
      </c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  <c r="X22" s="235"/>
      <c r="Y22" s="235"/>
      <c r="Z22" s="235"/>
      <c r="AA22" s="236"/>
    </row>
    <row r="23" spans="1:250" ht="15.75" customHeight="1" x14ac:dyDescent="0.2">
      <c r="A23" s="237" t="s">
        <v>35</v>
      </c>
      <c r="B23" s="238" t="s">
        <v>12</v>
      </c>
      <c r="C23" s="239" t="s">
        <v>13</v>
      </c>
      <c r="D23" s="240" t="s">
        <v>12</v>
      </c>
      <c r="E23" s="280" t="s">
        <v>55</v>
      </c>
      <c r="F23" s="242" t="s">
        <v>123</v>
      </c>
      <c r="G23" s="243" t="s">
        <v>23</v>
      </c>
      <c r="H23" s="244" t="s">
        <v>19</v>
      </c>
      <c r="I23" s="245" t="s">
        <v>87</v>
      </c>
      <c r="J23" s="245" t="s">
        <v>124</v>
      </c>
      <c r="K23" s="281" t="s">
        <v>27</v>
      </c>
      <c r="L23" s="282">
        <f>+M23+O23</f>
        <v>0</v>
      </c>
      <c r="M23" s="283">
        <v>0</v>
      </c>
      <c r="N23" s="284">
        <v>0</v>
      </c>
      <c r="O23" s="285">
        <v>0</v>
      </c>
      <c r="P23" s="286">
        <f>+Q23+S23</f>
        <v>0</v>
      </c>
      <c r="Q23" s="284">
        <v>0</v>
      </c>
      <c r="R23" s="284">
        <v>0</v>
      </c>
      <c r="S23" s="285">
        <v>0</v>
      </c>
      <c r="T23" s="282">
        <f>+U23+W23</f>
        <v>0</v>
      </c>
      <c r="U23" s="284">
        <v>0</v>
      </c>
      <c r="V23" s="284">
        <v>0</v>
      </c>
      <c r="W23" s="285">
        <v>0</v>
      </c>
      <c r="X23" s="282">
        <f>+Y23+AA23</f>
        <v>0</v>
      </c>
      <c r="Y23" s="284">
        <v>0</v>
      </c>
      <c r="Z23" s="284">
        <v>0</v>
      </c>
      <c r="AA23" s="285">
        <v>0</v>
      </c>
    </row>
    <row r="24" spans="1:250" ht="15.75" customHeight="1" x14ac:dyDescent="0.2">
      <c r="A24" s="287"/>
      <c r="B24" s="288"/>
      <c r="C24" s="289"/>
      <c r="D24" s="290"/>
      <c r="E24" s="291"/>
      <c r="F24" s="292"/>
      <c r="G24" s="293"/>
      <c r="H24" s="294"/>
      <c r="I24" s="295"/>
      <c r="J24" s="295"/>
      <c r="K24" s="296" t="s">
        <v>18</v>
      </c>
      <c r="L24" s="297">
        <f>+M24+O24</f>
        <v>0</v>
      </c>
      <c r="M24" s="298">
        <v>0</v>
      </c>
      <c r="N24" s="299">
        <v>0</v>
      </c>
      <c r="O24" s="300">
        <v>0</v>
      </c>
      <c r="P24" s="301">
        <f>Q24+S24</f>
        <v>1</v>
      </c>
      <c r="Q24" s="299">
        <v>1</v>
      </c>
      <c r="R24" s="299">
        <v>0</v>
      </c>
      <c r="S24" s="300">
        <v>0</v>
      </c>
      <c r="T24" s="302">
        <f>+U24+W24</f>
        <v>1</v>
      </c>
      <c r="U24" s="299">
        <v>1</v>
      </c>
      <c r="V24" s="299">
        <v>0</v>
      </c>
      <c r="W24" s="300">
        <v>0</v>
      </c>
      <c r="X24" s="297">
        <f>+Y24+AA24</f>
        <v>1</v>
      </c>
      <c r="Y24" s="299">
        <v>1</v>
      </c>
      <c r="Z24" s="299">
        <v>0</v>
      </c>
      <c r="AA24" s="300">
        <v>0</v>
      </c>
    </row>
    <row r="25" spans="1:250" ht="15.75" customHeight="1" thickBot="1" x14ac:dyDescent="0.25">
      <c r="A25" s="287"/>
      <c r="B25" s="288"/>
      <c r="C25" s="289"/>
      <c r="D25" s="290"/>
      <c r="E25" s="291"/>
      <c r="F25" s="292"/>
      <c r="G25" s="293"/>
      <c r="H25" s="294"/>
      <c r="I25" s="295"/>
      <c r="J25" s="295"/>
      <c r="K25" s="303" t="s">
        <v>0</v>
      </c>
      <c r="L25" s="304">
        <f>+M25+O25</f>
        <v>0</v>
      </c>
      <c r="M25" s="305">
        <v>0</v>
      </c>
      <c r="N25" s="306">
        <v>0</v>
      </c>
      <c r="O25" s="307">
        <v>0</v>
      </c>
      <c r="P25" s="304">
        <f>+Q25+S25</f>
        <v>0</v>
      </c>
      <c r="Q25" s="306">
        <v>0</v>
      </c>
      <c r="R25" s="306">
        <v>0</v>
      </c>
      <c r="S25" s="307">
        <v>0</v>
      </c>
      <c r="T25" s="304">
        <f>+U25+W25</f>
        <v>0</v>
      </c>
      <c r="U25" s="306">
        <v>0</v>
      </c>
      <c r="V25" s="306">
        <v>0</v>
      </c>
      <c r="W25" s="307">
        <v>0</v>
      </c>
      <c r="X25" s="304">
        <f>+Y25+AA25</f>
        <v>0</v>
      </c>
      <c r="Y25" s="306">
        <v>0</v>
      </c>
      <c r="Z25" s="306">
        <v>0</v>
      </c>
      <c r="AA25" s="307">
        <v>0</v>
      </c>
    </row>
    <row r="26" spans="1:250" s="310" customFormat="1" ht="19.5" customHeight="1" thickBot="1" x14ac:dyDescent="0.25">
      <c r="A26" s="252"/>
      <c r="B26" s="253"/>
      <c r="C26" s="254"/>
      <c r="D26" s="255"/>
      <c r="E26" s="308"/>
      <c r="F26" s="257"/>
      <c r="G26" s="309"/>
      <c r="H26" s="259"/>
      <c r="I26" s="260"/>
      <c r="J26" s="260"/>
      <c r="K26" s="261" t="s">
        <v>10</v>
      </c>
      <c r="L26" s="262">
        <f>SUM(L23:L24:L25)</f>
        <v>0</v>
      </c>
      <c r="M26" s="263">
        <f>SUM(M23:M24:M25)</f>
        <v>0</v>
      </c>
      <c r="N26" s="263">
        <f>SUM(N23:N24:N25)</f>
        <v>0</v>
      </c>
      <c r="O26" s="265">
        <f>SUM(O23:O24:O25)</f>
        <v>0</v>
      </c>
      <c r="P26" s="262">
        <f>SUM(P23:P24:P25)</f>
        <v>1</v>
      </c>
      <c r="Q26" s="263">
        <f>SUM(Q23:Q24:Q25)</f>
        <v>1</v>
      </c>
      <c r="R26" s="263">
        <f>SUM(R23:R24:R25)</f>
        <v>0</v>
      </c>
      <c r="S26" s="265">
        <f>SUM(S23:S24:S25)</f>
        <v>0</v>
      </c>
      <c r="T26" s="262">
        <f>SUM(T23:T24:T25)</f>
        <v>1</v>
      </c>
      <c r="U26" s="263">
        <f>SUM(U23:U24:U25)</f>
        <v>1</v>
      </c>
      <c r="V26" s="263">
        <f>SUM(V23:V24:V25)</f>
        <v>0</v>
      </c>
      <c r="W26" s="265">
        <f>SUM(W23:W24:W25)</f>
        <v>0</v>
      </c>
      <c r="X26" s="262">
        <f>SUM(X23:X24:X25)</f>
        <v>1</v>
      </c>
      <c r="Y26" s="263">
        <f>SUM(Y23:Y24:Y25)</f>
        <v>1</v>
      </c>
      <c r="Z26" s="263">
        <f>SUM(Z23:Z24:Z25)</f>
        <v>0</v>
      </c>
      <c r="AA26" s="265">
        <f>SUM(AA23:AA24:AA25)</f>
        <v>0</v>
      </c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</row>
    <row r="27" spans="1:250" s="310" customFormat="1" ht="17.25" customHeight="1" thickBot="1" x14ac:dyDescent="0.25">
      <c r="A27" s="231" t="s">
        <v>35</v>
      </c>
      <c r="B27" s="232" t="s">
        <v>12</v>
      </c>
      <c r="C27" s="233" t="s">
        <v>13</v>
      </c>
      <c r="D27" s="311" t="s">
        <v>118</v>
      </c>
      <c r="E27" s="312"/>
      <c r="F27" s="312"/>
      <c r="G27" s="312"/>
      <c r="H27" s="312"/>
      <c r="I27" s="312"/>
      <c r="J27" s="312"/>
      <c r="K27" s="313"/>
      <c r="L27" s="314">
        <f>SUM(L26)</f>
        <v>0</v>
      </c>
      <c r="M27" s="315">
        <f t="shared" ref="M27:AA27" si="2">SUM(M26)</f>
        <v>0</v>
      </c>
      <c r="N27" s="315">
        <f t="shared" si="2"/>
        <v>0</v>
      </c>
      <c r="O27" s="316">
        <f t="shared" si="2"/>
        <v>0</v>
      </c>
      <c r="P27" s="314">
        <f t="shared" si="2"/>
        <v>1</v>
      </c>
      <c r="Q27" s="315">
        <f t="shared" si="2"/>
        <v>1</v>
      </c>
      <c r="R27" s="315">
        <f t="shared" si="2"/>
        <v>0</v>
      </c>
      <c r="S27" s="316">
        <f t="shared" si="2"/>
        <v>0</v>
      </c>
      <c r="T27" s="314">
        <f t="shared" si="2"/>
        <v>1</v>
      </c>
      <c r="U27" s="315">
        <f t="shared" si="2"/>
        <v>1</v>
      </c>
      <c r="V27" s="315">
        <f t="shared" si="2"/>
        <v>0</v>
      </c>
      <c r="W27" s="316">
        <f t="shared" si="2"/>
        <v>0</v>
      </c>
      <c r="X27" s="314">
        <f t="shared" si="2"/>
        <v>1</v>
      </c>
      <c r="Y27" s="315">
        <f t="shared" si="2"/>
        <v>1</v>
      </c>
      <c r="Z27" s="315">
        <f t="shared" si="2"/>
        <v>0</v>
      </c>
      <c r="AA27" s="316">
        <f t="shared" si="2"/>
        <v>0</v>
      </c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</row>
    <row r="28" spans="1:250" s="310" customFormat="1" ht="18" customHeight="1" thickBot="1" x14ac:dyDescent="0.25">
      <c r="A28" s="231" t="s">
        <v>35</v>
      </c>
      <c r="B28" s="232" t="s">
        <v>12</v>
      </c>
      <c r="C28" s="233" t="s">
        <v>14</v>
      </c>
      <c r="D28" s="317" t="s">
        <v>21</v>
      </c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8"/>
      <c r="X28" s="318"/>
      <c r="Y28" s="318"/>
      <c r="Z28" s="318"/>
      <c r="AA28" s="319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</row>
    <row r="29" spans="1:250" s="310" customFormat="1" ht="15.75" customHeight="1" x14ac:dyDescent="0.2">
      <c r="A29" s="237" t="s">
        <v>35</v>
      </c>
      <c r="B29" s="238" t="s">
        <v>12</v>
      </c>
      <c r="C29" s="239" t="s">
        <v>14</v>
      </c>
      <c r="D29" s="240" t="s">
        <v>12</v>
      </c>
      <c r="E29" s="280" t="s">
        <v>57</v>
      </c>
      <c r="F29" s="242" t="s">
        <v>123</v>
      </c>
      <c r="G29" s="243" t="s">
        <v>24</v>
      </c>
      <c r="H29" s="244" t="s">
        <v>19</v>
      </c>
      <c r="I29" s="245" t="s">
        <v>86</v>
      </c>
      <c r="J29" s="320" t="s">
        <v>125</v>
      </c>
      <c r="K29" s="321" t="s">
        <v>25</v>
      </c>
      <c r="L29" s="282">
        <f>+M29+O29</f>
        <v>80</v>
      </c>
      <c r="M29" s="322">
        <v>80</v>
      </c>
      <c r="N29" s="323">
        <v>0</v>
      </c>
      <c r="O29" s="324">
        <v>0</v>
      </c>
      <c r="P29" s="286">
        <f>+Q29+S29</f>
        <v>80</v>
      </c>
      <c r="Q29" s="322">
        <v>80</v>
      </c>
      <c r="R29" s="323">
        <v>0</v>
      </c>
      <c r="S29" s="324">
        <v>0</v>
      </c>
      <c r="T29" s="286">
        <f>+U29+W29</f>
        <v>60</v>
      </c>
      <c r="U29" s="323">
        <v>60</v>
      </c>
      <c r="V29" s="323">
        <v>0</v>
      </c>
      <c r="W29" s="324">
        <v>0</v>
      </c>
      <c r="X29" s="282">
        <f>+Y29+AA29</f>
        <v>75</v>
      </c>
      <c r="Y29" s="323">
        <v>75</v>
      </c>
      <c r="Z29" s="323">
        <v>0</v>
      </c>
      <c r="AA29" s="324">
        <v>0</v>
      </c>
      <c r="AB29" s="325"/>
      <c r="AC29" s="325"/>
      <c r="AD29" s="325"/>
      <c r="AE29" s="325"/>
      <c r="AF29" s="325"/>
      <c r="AG29" s="325"/>
      <c r="AH29" s="325"/>
      <c r="AI29" s="325"/>
      <c r="AJ29" s="325"/>
      <c r="AK29" s="325"/>
      <c r="AL29" s="325"/>
      <c r="AM29" s="325"/>
      <c r="AN29" s="325"/>
      <c r="AO29" s="325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7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</row>
    <row r="30" spans="1:250" s="310" customFormat="1" ht="15.75" customHeight="1" x14ac:dyDescent="0.2">
      <c r="A30" s="287"/>
      <c r="B30" s="288"/>
      <c r="C30" s="289"/>
      <c r="D30" s="290"/>
      <c r="E30" s="291"/>
      <c r="F30" s="292"/>
      <c r="G30" s="293"/>
      <c r="H30" s="294"/>
      <c r="I30" s="295"/>
      <c r="J30" s="328"/>
      <c r="K30" s="329" t="s">
        <v>18</v>
      </c>
      <c r="L30" s="297">
        <f>+M30+O30</f>
        <v>0</v>
      </c>
      <c r="M30" s="330">
        <v>0</v>
      </c>
      <c r="N30" s="331">
        <v>0</v>
      </c>
      <c r="O30" s="332">
        <v>0</v>
      </c>
      <c r="P30" s="301">
        <f>+Q30+S30</f>
        <v>0</v>
      </c>
      <c r="Q30" s="331">
        <v>0</v>
      </c>
      <c r="R30" s="331">
        <v>0</v>
      </c>
      <c r="S30" s="332">
        <v>0</v>
      </c>
      <c r="T30" s="297">
        <f>+U30+W30</f>
        <v>0</v>
      </c>
      <c r="U30" s="331">
        <v>0</v>
      </c>
      <c r="V30" s="331">
        <v>0</v>
      </c>
      <c r="W30" s="333">
        <v>0</v>
      </c>
      <c r="X30" s="302">
        <f>+Y30+AA30</f>
        <v>0</v>
      </c>
      <c r="Y30" s="331">
        <v>0</v>
      </c>
      <c r="Z30" s="331">
        <v>0</v>
      </c>
      <c r="AA30" s="333">
        <v>0</v>
      </c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6"/>
      <c r="AQ30" s="326"/>
      <c r="AR30" s="326"/>
      <c r="AS30" s="326"/>
      <c r="AT30" s="326"/>
      <c r="AU30" s="326"/>
      <c r="AV30" s="326"/>
      <c r="AW30" s="326"/>
      <c r="AX30" s="326"/>
      <c r="AY30" s="326"/>
      <c r="AZ30" s="326"/>
      <c r="BA30" s="326"/>
      <c r="BB30" s="326"/>
      <c r="BC30" s="326"/>
      <c r="BD30" s="326"/>
      <c r="BE30" s="326"/>
      <c r="BF30" s="327"/>
      <c r="BG30" s="326"/>
      <c r="BH30" s="326"/>
      <c r="BI30" s="326"/>
      <c r="BJ30" s="326"/>
      <c r="BK30" s="326"/>
      <c r="BL30" s="326"/>
      <c r="BM30" s="326"/>
      <c r="BN30" s="326"/>
      <c r="BO30" s="326"/>
      <c r="BP30" s="326"/>
      <c r="BQ30" s="326"/>
      <c r="BR30" s="326"/>
      <c r="BS30" s="326"/>
      <c r="BT30" s="326"/>
    </row>
    <row r="31" spans="1:250" s="310" customFormat="1" ht="15.75" customHeight="1" thickBot="1" x14ac:dyDescent="0.25">
      <c r="A31" s="287"/>
      <c r="B31" s="288"/>
      <c r="C31" s="289"/>
      <c r="D31" s="290"/>
      <c r="E31" s="291"/>
      <c r="F31" s="292"/>
      <c r="G31" s="293"/>
      <c r="H31" s="294"/>
      <c r="I31" s="295"/>
      <c r="J31" s="328"/>
      <c r="K31" s="334" t="s">
        <v>28</v>
      </c>
      <c r="L31" s="335">
        <f>+M31+O31</f>
        <v>0</v>
      </c>
      <c r="M31" s="336">
        <v>0</v>
      </c>
      <c r="N31" s="336">
        <v>0</v>
      </c>
      <c r="O31" s="337">
        <v>0</v>
      </c>
      <c r="P31" s="304">
        <f>+Q31+S31</f>
        <v>0</v>
      </c>
      <c r="Q31" s="336">
        <v>0</v>
      </c>
      <c r="R31" s="336">
        <v>0</v>
      </c>
      <c r="S31" s="337">
        <v>0</v>
      </c>
      <c r="T31" s="335">
        <f>+U31+W31</f>
        <v>0</v>
      </c>
      <c r="U31" s="336">
        <v>0</v>
      </c>
      <c r="V31" s="336">
        <v>0</v>
      </c>
      <c r="W31" s="338">
        <v>0</v>
      </c>
      <c r="X31" s="304">
        <f>+Y31+AA31</f>
        <v>0</v>
      </c>
      <c r="Y31" s="336">
        <v>0</v>
      </c>
      <c r="Z31" s="336">
        <v>0</v>
      </c>
      <c r="AA31" s="338">
        <v>0</v>
      </c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5"/>
      <c r="AM31" s="325"/>
      <c r="AN31" s="325"/>
      <c r="AO31" s="325"/>
      <c r="AP31" s="326"/>
      <c r="AQ31" s="326"/>
      <c r="AR31" s="326"/>
      <c r="AS31" s="326"/>
      <c r="AT31" s="326"/>
      <c r="AU31" s="326"/>
      <c r="AV31" s="326"/>
      <c r="AW31" s="326"/>
      <c r="AX31" s="326"/>
      <c r="AY31" s="326"/>
      <c r="AZ31" s="326"/>
      <c r="BA31" s="326"/>
      <c r="BB31" s="326"/>
      <c r="BC31" s="326"/>
      <c r="BD31" s="326"/>
      <c r="BE31" s="326"/>
      <c r="BF31" s="327"/>
      <c r="BG31" s="326"/>
      <c r="BH31" s="326"/>
      <c r="BI31" s="326"/>
      <c r="BJ31" s="326"/>
      <c r="BK31" s="326"/>
      <c r="BL31" s="326"/>
      <c r="BM31" s="326"/>
      <c r="BN31" s="326"/>
      <c r="BO31" s="326"/>
      <c r="BP31" s="326"/>
      <c r="BQ31" s="326"/>
      <c r="BR31" s="326"/>
      <c r="BS31" s="326"/>
      <c r="BT31" s="326"/>
    </row>
    <row r="32" spans="1:250" s="310" customFormat="1" ht="17.25" customHeight="1" thickBot="1" x14ac:dyDescent="0.25">
      <c r="A32" s="252"/>
      <c r="B32" s="253"/>
      <c r="C32" s="254"/>
      <c r="D32" s="255"/>
      <c r="E32" s="308"/>
      <c r="F32" s="257"/>
      <c r="G32" s="309"/>
      <c r="H32" s="259"/>
      <c r="I32" s="260"/>
      <c r="J32" s="339"/>
      <c r="K32" s="261" t="s">
        <v>10</v>
      </c>
      <c r="L32" s="262">
        <f>SUM(L29:L31)</f>
        <v>80</v>
      </c>
      <c r="M32" s="264">
        <f>SUM(M29:M31)</f>
        <v>80</v>
      </c>
      <c r="N32" s="264">
        <v>0</v>
      </c>
      <c r="O32" s="266">
        <f>SUM(O29:O31)</f>
        <v>0</v>
      </c>
      <c r="P32" s="262">
        <f>SUM(P29:P31)</f>
        <v>80</v>
      </c>
      <c r="Q32" s="264">
        <f>SUM(Q29:Q31)</f>
        <v>80</v>
      </c>
      <c r="R32" s="264">
        <f>SUM(R29)</f>
        <v>0</v>
      </c>
      <c r="S32" s="266">
        <f>SUM(S29:S31)</f>
        <v>0</v>
      </c>
      <c r="T32" s="262">
        <f>SUM(T29)</f>
        <v>60</v>
      </c>
      <c r="U32" s="263">
        <f>SUM(U29)</f>
        <v>60</v>
      </c>
      <c r="V32" s="264">
        <v>0</v>
      </c>
      <c r="W32" s="266">
        <v>0</v>
      </c>
      <c r="X32" s="262">
        <f>SUM(X29)</f>
        <v>75</v>
      </c>
      <c r="Y32" s="263">
        <f>SUM(Y29)</f>
        <v>75</v>
      </c>
      <c r="Z32" s="264">
        <v>0</v>
      </c>
      <c r="AA32" s="266">
        <v>0</v>
      </c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326"/>
      <c r="AQ32" s="326"/>
      <c r="AR32" s="326"/>
      <c r="AS32" s="326"/>
      <c r="AT32" s="326"/>
      <c r="AU32" s="326"/>
      <c r="AV32" s="326"/>
      <c r="AW32" s="326"/>
      <c r="AX32" s="326"/>
      <c r="AY32" s="326"/>
      <c r="AZ32" s="326"/>
      <c r="BA32" s="326"/>
      <c r="BB32" s="326"/>
      <c r="BC32" s="326"/>
      <c r="BD32" s="326"/>
      <c r="BE32" s="326"/>
      <c r="BF32" s="327"/>
      <c r="BG32" s="326"/>
      <c r="BH32" s="326"/>
      <c r="BI32" s="326"/>
      <c r="BJ32" s="326"/>
      <c r="BK32" s="326"/>
      <c r="BL32" s="326"/>
      <c r="BM32" s="326"/>
      <c r="BN32" s="326"/>
      <c r="BO32" s="326"/>
      <c r="BP32" s="326"/>
      <c r="BQ32" s="326"/>
      <c r="BR32" s="326"/>
      <c r="BS32" s="326"/>
      <c r="BT32" s="326"/>
    </row>
    <row r="33" spans="1:72" s="310" customFormat="1" ht="18" customHeight="1" x14ac:dyDescent="0.2">
      <c r="A33" s="237" t="s">
        <v>35</v>
      </c>
      <c r="B33" s="238" t="s">
        <v>12</v>
      </c>
      <c r="C33" s="239" t="s">
        <v>14</v>
      </c>
      <c r="D33" s="240" t="s">
        <v>13</v>
      </c>
      <c r="E33" s="280" t="s">
        <v>58</v>
      </c>
      <c r="F33" s="242" t="s">
        <v>123</v>
      </c>
      <c r="G33" s="243" t="s">
        <v>59</v>
      </c>
      <c r="H33" s="244" t="s">
        <v>19</v>
      </c>
      <c r="I33" s="245" t="s">
        <v>86</v>
      </c>
      <c r="J33" s="245" t="s">
        <v>124</v>
      </c>
      <c r="K33" s="321" t="s">
        <v>27</v>
      </c>
      <c r="L33" s="282">
        <f>+M33+O33</f>
        <v>4</v>
      </c>
      <c r="M33" s="322">
        <v>4</v>
      </c>
      <c r="N33" s="323">
        <v>0</v>
      </c>
      <c r="O33" s="324">
        <v>0</v>
      </c>
      <c r="P33" s="286">
        <f>+Q33+S33</f>
        <v>4</v>
      </c>
      <c r="Q33" s="322">
        <v>4</v>
      </c>
      <c r="R33" s="323">
        <v>0</v>
      </c>
      <c r="S33" s="324">
        <v>0</v>
      </c>
      <c r="T33" s="286">
        <f>+U33+W33</f>
        <v>10</v>
      </c>
      <c r="U33" s="323">
        <v>10</v>
      </c>
      <c r="V33" s="323">
        <v>0.4</v>
      </c>
      <c r="W33" s="324">
        <v>0</v>
      </c>
      <c r="X33" s="282">
        <f>+Y33+AA33</f>
        <v>10</v>
      </c>
      <c r="Y33" s="323">
        <v>10</v>
      </c>
      <c r="Z33" s="323">
        <v>0.4</v>
      </c>
      <c r="AA33" s="324">
        <v>0</v>
      </c>
      <c r="AB33" s="326"/>
      <c r="AC33" s="326"/>
      <c r="AD33" s="326"/>
      <c r="AE33" s="326"/>
      <c r="AF33" s="326"/>
      <c r="AG33" s="326"/>
      <c r="AH33" s="326"/>
      <c r="AI33" s="326"/>
      <c r="AJ33" s="326"/>
      <c r="AK33" s="326"/>
      <c r="AL33" s="326"/>
      <c r="AM33" s="326"/>
      <c r="AN33" s="326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BG33" s="326"/>
      <c r="BH33" s="326"/>
      <c r="BI33" s="326"/>
      <c r="BJ33" s="326"/>
      <c r="BK33" s="326"/>
      <c r="BL33" s="326"/>
      <c r="BM33" s="326"/>
      <c r="BN33" s="326"/>
      <c r="BO33" s="326"/>
      <c r="BP33" s="326"/>
      <c r="BQ33" s="326"/>
      <c r="BR33" s="326"/>
      <c r="BS33" s="326"/>
      <c r="BT33" s="326"/>
    </row>
    <row r="34" spans="1:72" s="326" customFormat="1" ht="15.75" customHeight="1" x14ac:dyDescent="0.2">
      <c r="A34" s="287"/>
      <c r="B34" s="288"/>
      <c r="C34" s="289"/>
      <c r="D34" s="290"/>
      <c r="E34" s="291"/>
      <c r="F34" s="292"/>
      <c r="G34" s="293"/>
      <c r="H34" s="294"/>
      <c r="I34" s="295"/>
      <c r="J34" s="295"/>
      <c r="K34" s="329" t="s">
        <v>18</v>
      </c>
      <c r="L34" s="297">
        <f>+M34+O34</f>
        <v>0</v>
      </c>
      <c r="M34" s="330">
        <v>0</v>
      </c>
      <c r="N34" s="331">
        <v>0</v>
      </c>
      <c r="O34" s="332">
        <v>0</v>
      </c>
      <c r="P34" s="301">
        <f>+Q34+S34</f>
        <v>0</v>
      </c>
      <c r="Q34" s="331">
        <v>0</v>
      </c>
      <c r="R34" s="331">
        <v>0</v>
      </c>
      <c r="S34" s="332">
        <v>0</v>
      </c>
      <c r="T34" s="297">
        <f>+U34+W34</f>
        <v>0</v>
      </c>
      <c r="U34" s="331">
        <v>0</v>
      </c>
      <c r="V34" s="331">
        <v>0</v>
      </c>
      <c r="W34" s="333">
        <v>0</v>
      </c>
      <c r="X34" s="302">
        <f>+Y34+AA34</f>
        <v>0</v>
      </c>
      <c r="Y34" s="331">
        <v>0</v>
      </c>
      <c r="Z34" s="331">
        <v>0</v>
      </c>
      <c r="AA34" s="333">
        <v>0</v>
      </c>
    </row>
    <row r="35" spans="1:72" s="326" customFormat="1" ht="15.75" customHeight="1" thickBot="1" x14ac:dyDescent="0.25">
      <c r="A35" s="287"/>
      <c r="B35" s="288"/>
      <c r="C35" s="289"/>
      <c r="D35" s="290"/>
      <c r="E35" s="291"/>
      <c r="F35" s="292"/>
      <c r="G35" s="293"/>
      <c r="H35" s="294"/>
      <c r="I35" s="295"/>
      <c r="J35" s="295"/>
      <c r="K35" s="334" t="s">
        <v>28</v>
      </c>
      <c r="L35" s="335">
        <f>+M35+O35</f>
        <v>0</v>
      </c>
      <c r="M35" s="336">
        <v>0</v>
      </c>
      <c r="N35" s="336">
        <v>0</v>
      </c>
      <c r="O35" s="337">
        <v>0</v>
      </c>
      <c r="P35" s="304">
        <f>+Q35+S35</f>
        <v>0</v>
      </c>
      <c r="Q35" s="336">
        <v>0</v>
      </c>
      <c r="R35" s="336">
        <v>0</v>
      </c>
      <c r="S35" s="337">
        <v>0</v>
      </c>
      <c r="T35" s="335">
        <f>+U35+W35</f>
        <v>0</v>
      </c>
      <c r="U35" s="336">
        <v>0</v>
      </c>
      <c r="V35" s="336">
        <v>0</v>
      </c>
      <c r="W35" s="338">
        <v>0</v>
      </c>
      <c r="X35" s="304">
        <f>+Y35+AA35</f>
        <v>0</v>
      </c>
      <c r="Y35" s="336">
        <v>0</v>
      </c>
      <c r="Z35" s="336">
        <v>0</v>
      </c>
      <c r="AA35" s="338">
        <v>0</v>
      </c>
    </row>
    <row r="36" spans="1:72" s="341" customFormat="1" ht="18" customHeight="1" thickBot="1" x14ac:dyDescent="0.25">
      <c r="A36" s="252"/>
      <c r="B36" s="253"/>
      <c r="C36" s="254"/>
      <c r="D36" s="255"/>
      <c r="E36" s="308"/>
      <c r="F36" s="257"/>
      <c r="G36" s="309"/>
      <c r="H36" s="259"/>
      <c r="I36" s="260"/>
      <c r="J36" s="260"/>
      <c r="K36" s="261" t="s">
        <v>10</v>
      </c>
      <c r="L36" s="262">
        <f>SUM(L33:L35)</f>
        <v>4</v>
      </c>
      <c r="M36" s="264">
        <f t="shared" ref="M36:AA36" si="3">SUM(M33:M35)</f>
        <v>4</v>
      </c>
      <c r="N36" s="264">
        <f t="shared" si="3"/>
        <v>0</v>
      </c>
      <c r="O36" s="265">
        <f t="shared" si="3"/>
        <v>0</v>
      </c>
      <c r="P36" s="262">
        <f t="shared" si="3"/>
        <v>4</v>
      </c>
      <c r="Q36" s="264">
        <f t="shared" si="3"/>
        <v>4</v>
      </c>
      <c r="R36" s="264">
        <f t="shared" si="3"/>
        <v>0</v>
      </c>
      <c r="S36" s="265">
        <f t="shared" si="3"/>
        <v>0</v>
      </c>
      <c r="T36" s="262">
        <f t="shared" si="3"/>
        <v>10</v>
      </c>
      <c r="U36" s="264">
        <f t="shared" si="3"/>
        <v>10</v>
      </c>
      <c r="V36" s="264">
        <f t="shared" si="3"/>
        <v>0.4</v>
      </c>
      <c r="W36" s="265">
        <f t="shared" si="3"/>
        <v>0</v>
      </c>
      <c r="X36" s="262">
        <f t="shared" si="3"/>
        <v>10</v>
      </c>
      <c r="Y36" s="264">
        <f t="shared" si="3"/>
        <v>10</v>
      </c>
      <c r="Z36" s="264">
        <f t="shared" si="3"/>
        <v>0.4</v>
      </c>
      <c r="AA36" s="265">
        <f t="shared" si="3"/>
        <v>0</v>
      </c>
      <c r="AB36" s="340"/>
      <c r="AC36" s="340"/>
      <c r="AD36" s="340"/>
      <c r="AE36" s="340"/>
      <c r="AF36" s="340"/>
      <c r="AG36" s="340"/>
      <c r="AH36" s="340"/>
      <c r="AI36" s="340"/>
      <c r="AJ36" s="340"/>
      <c r="AK36" s="340"/>
      <c r="AL36" s="340"/>
      <c r="AM36" s="340"/>
      <c r="AN36" s="340"/>
      <c r="AO36" s="340"/>
    </row>
    <row r="37" spans="1:72" s="326" customFormat="1" ht="16.5" customHeight="1" x14ac:dyDescent="0.2">
      <c r="A37" s="237" t="s">
        <v>35</v>
      </c>
      <c r="B37" s="238" t="s">
        <v>12</v>
      </c>
      <c r="C37" s="239" t="s">
        <v>14</v>
      </c>
      <c r="D37" s="240" t="s">
        <v>14</v>
      </c>
      <c r="E37" s="342" t="s">
        <v>61</v>
      </c>
      <c r="F37" s="242" t="s">
        <v>123</v>
      </c>
      <c r="G37" s="243" t="s">
        <v>106</v>
      </c>
      <c r="H37" s="244" t="s">
        <v>19</v>
      </c>
      <c r="I37" s="245" t="s">
        <v>86</v>
      </c>
      <c r="J37" s="245" t="s">
        <v>126</v>
      </c>
      <c r="K37" s="321" t="s">
        <v>27</v>
      </c>
      <c r="L37" s="282">
        <f>+M37+O37</f>
        <v>0</v>
      </c>
      <c r="M37" s="322">
        <v>0</v>
      </c>
      <c r="N37" s="323">
        <v>0</v>
      </c>
      <c r="O37" s="324">
        <v>0</v>
      </c>
      <c r="P37" s="286">
        <f>+Q37+S37</f>
        <v>0</v>
      </c>
      <c r="Q37" s="322">
        <v>0</v>
      </c>
      <c r="R37" s="323">
        <v>0</v>
      </c>
      <c r="S37" s="324">
        <v>0</v>
      </c>
      <c r="T37" s="286">
        <f>+U37+W37</f>
        <v>0</v>
      </c>
      <c r="U37" s="323">
        <v>0</v>
      </c>
      <c r="V37" s="323">
        <v>0</v>
      </c>
      <c r="W37" s="324">
        <v>0</v>
      </c>
      <c r="X37" s="282">
        <f>+Y37+AA37</f>
        <v>0</v>
      </c>
      <c r="Y37" s="323">
        <v>0</v>
      </c>
      <c r="Z37" s="323">
        <v>0</v>
      </c>
      <c r="AA37" s="324">
        <v>0</v>
      </c>
    </row>
    <row r="38" spans="1:72" s="326" customFormat="1" ht="15.75" customHeight="1" x14ac:dyDescent="0.2">
      <c r="A38" s="287"/>
      <c r="B38" s="288"/>
      <c r="C38" s="289"/>
      <c r="D38" s="290"/>
      <c r="E38" s="343"/>
      <c r="F38" s="292"/>
      <c r="G38" s="293"/>
      <c r="H38" s="294"/>
      <c r="I38" s="295"/>
      <c r="J38" s="295"/>
      <c r="K38" s="329" t="s">
        <v>18</v>
      </c>
      <c r="L38" s="297">
        <f>+M38+O38</f>
        <v>0</v>
      </c>
      <c r="M38" s="330">
        <v>0</v>
      </c>
      <c r="N38" s="331">
        <v>0</v>
      </c>
      <c r="O38" s="332">
        <v>0</v>
      </c>
      <c r="P38" s="301">
        <f>+Q38+S38</f>
        <v>0</v>
      </c>
      <c r="Q38" s="331">
        <v>0</v>
      </c>
      <c r="R38" s="331">
        <v>0</v>
      </c>
      <c r="S38" s="332">
        <v>0</v>
      </c>
      <c r="T38" s="297">
        <f>+U38+W38</f>
        <v>0</v>
      </c>
      <c r="U38" s="331">
        <v>0</v>
      </c>
      <c r="V38" s="331">
        <v>0</v>
      </c>
      <c r="W38" s="333">
        <v>0</v>
      </c>
      <c r="X38" s="302">
        <f>+Y38+AA38</f>
        <v>0</v>
      </c>
      <c r="Y38" s="331">
        <v>0</v>
      </c>
      <c r="Z38" s="331">
        <v>0</v>
      </c>
      <c r="AA38" s="333">
        <v>0</v>
      </c>
    </row>
    <row r="39" spans="1:72" s="326" customFormat="1" ht="15.75" customHeight="1" thickBot="1" x14ac:dyDescent="0.25">
      <c r="A39" s="287"/>
      <c r="B39" s="288"/>
      <c r="C39" s="289"/>
      <c r="D39" s="290"/>
      <c r="E39" s="343"/>
      <c r="F39" s="292"/>
      <c r="G39" s="293"/>
      <c r="H39" s="294"/>
      <c r="I39" s="295"/>
      <c r="J39" s="295"/>
      <c r="K39" s="334" t="s">
        <v>28</v>
      </c>
      <c r="L39" s="335">
        <f>M39+O39</f>
        <v>0</v>
      </c>
      <c r="M39" s="336">
        <v>0</v>
      </c>
      <c r="N39" s="336">
        <v>0</v>
      </c>
      <c r="O39" s="337">
        <v>0</v>
      </c>
      <c r="P39" s="304">
        <f>+Q39+S39</f>
        <v>0</v>
      </c>
      <c r="Q39" s="336">
        <v>0</v>
      </c>
      <c r="R39" s="336">
        <v>0</v>
      </c>
      <c r="S39" s="337">
        <v>0</v>
      </c>
      <c r="T39" s="335">
        <v>0</v>
      </c>
      <c r="U39" s="336">
        <v>0</v>
      </c>
      <c r="V39" s="336">
        <v>0</v>
      </c>
      <c r="W39" s="338">
        <v>0</v>
      </c>
      <c r="X39" s="301">
        <f>+Y39+AA39</f>
        <v>0</v>
      </c>
      <c r="Y39" s="344">
        <v>0</v>
      </c>
      <c r="Z39" s="344">
        <v>0</v>
      </c>
      <c r="AA39" s="345">
        <v>0</v>
      </c>
    </row>
    <row r="40" spans="1:72" s="326" customFormat="1" ht="15.75" customHeight="1" thickBot="1" x14ac:dyDescent="0.25">
      <c r="A40" s="252"/>
      <c r="B40" s="253"/>
      <c r="C40" s="254"/>
      <c r="D40" s="255"/>
      <c r="E40" s="346"/>
      <c r="F40" s="257"/>
      <c r="G40" s="309"/>
      <c r="H40" s="259"/>
      <c r="I40" s="260"/>
      <c r="J40" s="260"/>
      <c r="K40" s="261" t="s">
        <v>10</v>
      </c>
      <c r="L40" s="262">
        <f>SUM(L37:L39)</f>
        <v>0</v>
      </c>
      <c r="M40" s="263">
        <f>SUM(M37:M39)</f>
        <v>0</v>
      </c>
      <c r="N40" s="263">
        <v>0</v>
      </c>
      <c r="O40" s="265">
        <f>SUM(O37:O39)</f>
        <v>0</v>
      </c>
      <c r="P40" s="262">
        <f>SUM(P37:P39)</f>
        <v>0</v>
      </c>
      <c r="Q40" s="263">
        <f>SUM(Q37:Q39)</f>
        <v>0</v>
      </c>
      <c r="R40" s="263">
        <f>SUM(R37)</f>
        <v>0</v>
      </c>
      <c r="S40" s="265">
        <f>SUM(S37:S39)</f>
        <v>0</v>
      </c>
      <c r="T40" s="262">
        <f>SUM(T37:T39)</f>
        <v>0</v>
      </c>
      <c r="U40" s="264">
        <f>SUM(U37:U39)</f>
        <v>0</v>
      </c>
      <c r="V40" s="263">
        <f>SUM(V37:V39)</f>
        <v>0</v>
      </c>
      <c r="W40" s="265">
        <f>SUM(W37:W39)</f>
        <v>0</v>
      </c>
      <c r="X40" s="262">
        <f>SUM(X37)</f>
        <v>0</v>
      </c>
      <c r="Y40" s="263">
        <f>SUM(Y37)</f>
        <v>0</v>
      </c>
      <c r="Z40" s="263">
        <v>0</v>
      </c>
      <c r="AA40" s="265">
        <v>0</v>
      </c>
    </row>
    <row r="41" spans="1:72" s="341" customFormat="1" ht="21" customHeight="1" thickBot="1" x14ac:dyDescent="0.25">
      <c r="A41" s="231" t="s">
        <v>35</v>
      </c>
      <c r="B41" s="232" t="s">
        <v>12</v>
      </c>
      <c r="C41" s="233" t="s">
        <v>14</v>
      </c>
      <c r="D41" s="347"/>
      <c r="E41" s="348" t="s">
        <v>118</v>
      </c>
      <c r="F41" s="348"/>
      <c r="G41" s="348"/>
      <c r="H41" s="348"/>
      <c r="I41" s="348"/>
      <c r="J41" s="348"/>
      <c r="K41" s="349"/>
      <c r="L41" s="314">
        <f>SUM(L32+L40+L36)</f>
        <v>84</v>
      </c>
      <c r="M41" s="315">
        <f t="shared" ref="M41:AA41" si="4">SUM(M32+M40+M36)</f>
        <v>84</v>
      </c>
      <c r="N41" s="315">
        <f t="shared" si="4"/>
        <v>0</v>
      </c>
      <c r="O41" s="316">
        <f t="shared" si="4"/>
        <v>0</v>
      </c>
      <c r="P41" s="314">
        <f t="shared" si="4"/>
        <v>84</v>
      </c>
      <c r="Q41" s="315">
        <f t="shared" si="4"/>
        <v>84</v>
      </c>
      <c r="R41" s="315">
        <f t="shared" si="4"/>
        <v>0</v>
      </c>
      <c r="S41" s="316">
        <f t="shared" si="4"/>
        <v>0</v>
      </c>
      <c r="T41" s="314">
        <f t="shared" si="4"/>
        <v>70</v>
      </c>
      <c r="U41" s="350">
        <f t="shared" si="4"/>
        <v>70</v>
      </c>
      <c r="V41" s="315">
        <f t="shared" si="4"/>
        <v>0.4</v>
      </c>
      <c r="W41" s="316">
        <f t="shared" si="4"/>
        <v>0</v>
      </c>
      <c r="X41" s="351">
        <f t="shared" si="4"/>
        <v>85</v>
      </c>
      <c r="Y41" s="352">
        <f t="shared" si="4"/>
        <v>85</v>
      </c>
      <c r="Z41" s="352">
        <f t="shared" si="4"/>
        <v>0.4</v>
      </c>
      <c r="AA41" s="353">
        <f t="shared" si="4"/>
        <v>0</v>
      </c>
      <c r="AB41" s="340"/>
      <c r="AC41" s="340"/>
      <c r="AD41" s="340"/>
      <c r="AE41" s="340"/>
      <c r="AF41" s="340"/>
      <c r="AG41" s="340"/>
      <c r="AH41" s="340"/>
      <c r="AI41" s="340"/>
      <c r="AJ41" s="340"/>
      <c r="AK41" s="340"/>
      <c r="AL41" s="340"/>
      <c r="AM41" s="340"/>
      <c r="AN41" s="340"/>
      <c r="AO41" s="340"/>
    </row>
    <row r="42" spans="1:72" s="360" customFormat="1" ht="21" customHeight="1" thickBot="1" x14ac:dyDescent="0.25">
      <c r="A42" s="354" t="s">
        <v>35</v>
      </c>
      <c r="B42" s="355" t="s">
        <v>12</v>
      </c>
      <c r="C42" s="356" t="s">
        <v>15</v>
      </c>
      <c r="D42" s="357" t="s">
        <v>36</v>
      </c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9"/>
      <c r="BE42" s="361"/>
    </row>
    <row r="43" spans="1:72" s="326" customFormat="1" ht="21" customHeight="1" x14ac:dyDescent="0.2">
      <c r="A43" s="362" t="s">
        <v>35</v>
      </c>
      <c r="B43" s="363" t="s">
        <v>12</v>
      </c>
      <c r="C43" s="364" t="s">
        <v>15</v>
      </c>
      <c r="D43" s="365" t="s">
        <v>12</v>
      </c>
      <c r="E43" s="366" t="s">
        <v>50</v>
      </c>
      <c r="F43" s="367" t="s">
        <v>123</v>
      </c>
      <c r="G43" s="368" t="s">
        <v>107</v>
      </c>
      <c r="H43" s="369" t="s">
        <v>20</v>
      </c>
      <c r="I43" s="370" t="s">
        <v>86</v>
      </c>
      <c r="J43" s="370" t="s">
        <v>124</v>
      </c>
      <c r="K43" s="371" t="s">
        <v>18</v>
      </c>
      <c r="L43" s="282">
        <f>+M43+O43</f>
        <v>18</v>
      </c>
      <c r="M43" s="372">
        <v>18</v>
      </c>
      <c r="N43" s="372">
        <v>0</v>
      </c>
      <c r="O43" s="373">
        <v>0</v>
      </c>
      <c r="P43" s="374">
        <f>+Q43+S43</f>
        <v>18</v>
      </c>
      <c r="Q43" s="372">
        <v>18</v>
      </c>
      <c r="R43" s="372">
        <v>0</v>
      </c>
      <c r="S43" s="373">
        <v>0</v>
      </c>
      <c r="T43" s="282">
        <f>+U43+W43</f>
        <v>23</v>
      </c>
      <c r="U43" s="372">
        <v>23</v>
      </c>
      <c r="V43" s="372">
        <v>0</v>
      </c>
      <c r="W43" s="373">
        <v>0</v>
      </c>
      <c r="X43" s="282">
        <f>+Y43+AA43</f>
        <v>25</v>
      </c>
      <c r="Y43" s="372">
        <v>25</v>
      </c>
      <c r="Z43" s="372">
        <v>0</v>
      </c>
      <c r="AA43" s="373">
        <v>0</v>
      </c>
    </row>
    <row r="44" spans="1:72" s="326" customFormat="1" ht="22.5" customHeight="1" thickBot="1" x14ac:dyDescent="0.25">
      <c r="A44" s="375"/>
      <c r="B44" s="376"/>
      <c r="C44" s="377"/>
      <c r="D44" s="378"/>
      <c r="E44" s="379"/>
      <c r="F44" s="380"/>
      <c r="G44" s="381"/>
      <c r="H44" s="382"/>
      <c r="I44" s="383"/>
      <c r="J44" s="383"/>
      <c r="K44" s="384" t="s">
        <v>27</v>
      </c>
      <c r="L44" s="301">
        <f>+M44+O44</f>
        <v>0</v>
      </c>
      <c r="M44" s="385">
        <v>0</v>
      </c>
      <c r="N44" s="385">
        <v>0</v>
      </c>
      <c r="O44" s="386">
        <v>0</v>
      </c>
      <c r="P44" s="387">
        <f>+Q44+S44</f>
        <v>0</v>
      </c>
      <c r="Q44" s="385">
        <v>0</v>
      </c>
      <c r="R44" s="385">
        <v>0</v>
      </c>
      <c r="S44" s="386">
        <v>0</v>
      </c>
      <c r="T44" s="301">
        <f>+U44+W44</f>
        <v>0</v>
      </c>
      <c r="U44" s="385">
        <v>0</v>
      </c>
      <c r="V44" s="385">
        <v>0</v>
      </c>
      <c r="W44" s="386">
        <v>0</v>
      </c>
      <c r="X44" s="387">
        <f>+Y44+AA44</f>
        <v>0</v>
      </c>
      <c r="Y44" s="385">
        <v>0</v>
      </c>
      <c r="Z44" s="385">
        <v>0</v>
      </c>
      <c r="AA44" s="386">
        <v>0</v>
      </c>
    </row>
    <row r="45" spans="1:72" s="326" customFormat="1" ht="21.75" customHeight="1" thickBot="1" x14ac:dyDescent="0.25">
      <c r="A45" s="388"/>
      <c r="B45" s="389"/>
      <c r="C45" s="390"/>
      <c r="D45" s="391"/>
      <c r="E45" s="392"/>
      <c r="F45" s="393"/>
      <c r="G45" s="394"/>
      <c r="H45" s="395"/>
      <c r="I45" s="396"/>
      <c r="J45" s="396"/>
      <c r="K45" s="261" t="s">
        <v>10</v>
      </c>
      <c r="L45" s="397">
        <f>SUM(L43:L44)</f>
        <v>18</v>
      </c>
      <c r="M45" s="398">
        <f>SUM(M43:M44)</f>
        <v>18</v>
      </c>
      <c r="N45" s="399">
        <v>0</v>
      </c>
      <c r="O45" s="400">
        <v>0</v>
      </c>
      <c r="P45" s="397">
        <f>SUM(P43:P44)</f>
        <v>18</v>
      </c>
      <c r="Q45" s="399">
        <f>SUM(Q43:Q44)</f>
        <v>18</v>
      </c>
      <c r="R45" s="399">
        <v>0</v>
      </c>
      <c r="S45" s="401">
        <v>0</v>
      </c>
      <c r="T45" s="262">
        <f>SUM(T43:T44)</f>
        <v>23</v>
      </c>
      <c r="U45" s="263">
        <f t="shared" ref="U45:AA45" si="5">SUM(U43:U44)</f>
        <v>23</v>
      </c>
      <c r="V45" s="263">
        <f t="shared" si="5"/>
        <v>0</v>
      </c>
      <c r="W45" s="266">
        <f t="shared" si="5"/>
        <v>0</v>
      </c>
      <c r="X45" s="262">
        <f t="shared" si="5"/>
        <v>25</v>
      </c>
      <c r="Y45" s="263">
        <f t="shared" si="5"/>
        <v>25</v>
      </c>
      <c r="Z45" s="263">
        <f t="shared" si="5"/>
        <v>0</v>
      </c>
      <c r="AA45" s="266">
        <f t="shared" si="5"/>
        <v>0</v>
      </c>
    </row>
    <row r="46" spans="1:72" s="326" customFormat="1" ht="16.5" customHeight="1" x14ac:dyDescent="0.2">
      <c r="A46" s="362" t="s">
        <v>35</v>
      </c>
      <c r="B46" s="363" t="s">
        <v>12</v>
      </c>
      <c r="C46" s="364" t="s">
        <v>15</v>
      </c>
      <c r="D46" s="365" t="s">
        <v>13</v>
      </c>
      <c r="E46" s="366" t="s">
        <v>49</v>
      </c>
      <c r="F46" s="367" t="s">
        <v>123</v>
      </c>
      <c r="G46" s="368" t="s">
        <v>108</v>
      </c>
      <c r="H46" s="369" t="s">
        <v>20</v>
      </c>
      <c r="I46" s="370" t="s">
        <v>86</v>
      </c>
      <c r="J46" s="370" t="s">
        <v>124</v>
      </c>
      <c r="K46" s="402" t="s">
        <v>18</v>
      </c>
      <c r="L46" s="282">
        <f>+M46+O46</f>
        <v>280</v>
      </c>
      <c r="M46" s="372">
        <v>280</v>
      </c>
      <c r="N46" s="372">
        <v>0</v>
      </c>
      <c r="O46" s="373">
        <v>0</v>
      </c>
      <c r="P46" s="403">
        <f>+Q46+S46</f>
        <v>280</v>
      </c>
      <c r="Q46" s="404">
        <v>280</v>
      </c>
      <c r="R46" s="404">
        <v>0</v>
      </c>
      <c r="S46" s="405">
        <v>0</v>
      </c>
      <c r="T46" s="406">
        <f>+U46+W46</f>
        <v>406</v>
      </c>
      <c r="U46" s="404">
        <v>406</v>
      </c>
      <c r="V46" s="404">
        <v>0</v>
      </c>
      <c r="W46" s="405">
        <v>0</v>
      </c>
      <c r="X46" s="406">
        <f>+Y46+AA46</f>
        <v>776</v>
      </c>
      <c r="Y46" s="404">
        <v>776</v>
      </c>
      <c r="Z46" s="404">
        <v>0</v>
      </c>
      <c r="AA46" s="405">
        <v>0</v>
      </c>
    </row>
    <row r="47" spans="1:72" s="341" customFormat="1" ht="15.75" customHeight="1" thickBot="1" x14ac:dyDescent="0.25">
      <c r="A47" s="375"/>
      <c r="B47" s="376"/>
      <c r="C47" s="377"/>
      <c r="D47" s="378"/>
      <c r="E47" s="379"/>
      <c r="F47" s="380"/>
      <c r="G47" s="381"/>
      <c r="H47" s="382"/>
      <c r="I47" s="383"/>
      <c r="J47" s="383"/>
      <c r="K47" s="384" t="s">
        <v>27</v>
      </c>
      <c r="L47" s="301">
        <f>+M47+O47</f>
        <v>0</v>
      </c>
      <c r="M47" s="385">
        <v>0</v>
      </c>
      <c r="N47" s="385">
        <v>0</v>
      </c>
      <c r="O47" s="386">
        <v>0</v>
      </c>
      <c r="P47" s="387">
        <f>+Q47+S47</f>
        <v>0</v>
      </c>
      <c r="Q47" s="385">
        <v>0</v>
      </c>
      <c r="R47" s="385">
        <v>0</v>
      </c>
      <c r="S47" s="386">
        <v>0</v>
      </c>
      <c r="T47" s="301">
        <f>+U47+W47</f>
        <v>0</v>
      </c>
      <c r="U47" s="385">
        <v>0</v>
      </c>
      <c r="V47" s="385">
        <v>0</v>
      </c>
      <c r="W47" s="386">
        <v>0</v>
      </c>
      <c r="X47" s="387">
        <f>+Y47+AA47</f>
        <v>0</v>
      </c>
      <c r="Y47" s="385">
        <v>0</v>
      </c>
      <c r="Z47" s="385">
        <v>0</v>
      </c>
      <c r="AA47" s="386">
        <v>0</v>
      </c>
      <c r="AB47" s="340"/>
      <c r="AC47" s="340"/>
      <c r="AD47" s="340"/>
      <c r="AE47" s="340"/>
      <c r="AF47" s="340"/>
      <c r="AG47" s="340"/>
      <c r="AH47" s="340"/>
      <c r="AI47" s="340"/>
      <c r="AJ47" s="340"/>
      <c r="AK47" s="340"/>
      <c r="AL47" s="340"/>
      <c r="AM47" s="340"/>
      <c r="AN47" s="340"/>
      <c r="AO47" s="340"/>
    </row>
    <row r="48" spans="1:72" s="360" customFormat="1" ht="23.25" customHeight="1" thickBot="1" x14ac:dyDescent="0.25">
      <c r="A48" s="388"/>
      <c r="B48" s="389"/>
      <c r="C48" s="390"/>
      <c r="D48" s="391"/>
      <c r="E48" s="392"/>
      <c r="F48" s="393"/>
      <c r="G48" s="394"/>
      <c r="H48" s="395"/>
      <c r="I48" s="396"/>
      <c r="J48" s="396"/>
      <c r="K48" s="261" t="s">
        <v>10</v>
      </c>
      <c r="L48" s="397">
        <f>SUM(L46:L47)</f>
        <v>280</v>
      </c>
      <c r="M48" s="398">
        <f>SUM(M46:M47)</f>
        <v>280</v>
      </c>
      <c r="N48" s="399">
        <v>0</v>
      </c>
      <c r="O48" s="400">
        <v>0</v>
      </c>
      <c r="P48" s="397">
        <f>SUM(P46:P47)</f>
        <v>280</v>
      </c>
      <c r="Q48" s="399">
        <f>SUM(Q46:Q47)</f>
        <v>280</v>
      </c>
      <c r="R48" s="399">
        <v>0</v>
      </c>
      <c r="S48" s="401">
        <v>0</v>
      </c>
      <c r="T48" s="262">
        <f>SUM(T46:T47)</f>
        <v>406</v>
      </c>
      <c r="U48" s="263">
        <f t="shared" ref="U48:AA48" si="6">SUM(U46:U47)</f>
        <v>406</v>
      </c>
      <c r="V48" s="263">
        <f t="shared" si="6"/>
        <v>0</v>
      </c>
      <c r="W48" s="266">
        <f t="shared" si="6"/>
        <v>0</v>
      </c>
      <c r="X48" s="262">
        <f t="shared" si="6"/>
        <v>776</v>
      </c>
      <c r="Y48" s="263">
        <f t="shared" si="6"/>
        <v>776</v>
      </c>
      <c r="Z48" s="263">
        <f t="shared" si="6"/>
        <v>0</v>
      </c>
      <c r="AA48" s="266">
        <f t="shared" si="6"/>
        <v>0</v>
      </c>
      <c r="BE48" s="361"/>
    </row>
    <row r="49" spans="1:250" s="326" customFormat="1" ht="21.75" customHeight="1" x14ac:dyDescent="0.2">
      <c r="A49" s="362" t="s">
        <v>35</v>
      </c>
      <c r="B49" s="363" t="s">
        <v>12</v>
      </c>
      <c r="C49" s="364" t="s">
        <v>15</v>
      </c>
      <c r="D49" s="365" t="s">
        <v>14</v>
      </c>
      <c r="E49" s="366" t="s">
        <v>51</v>
      </c>
      <c r="F49" s="367" t="s">
        <v>123</v>
      </c>
      <c r="G49" s="368" t="s">
        <v>109</v>
      </c>
      <c r="H49" s="369" t="s">
        <v>20</v>
      </c>
      <c r="I49" s="370" t="s">
        <v>86</v>
      </c>
      <c r="J49" s="370" t="s">
        <v>124</v>
      </c>
      <c r="K49" s="402" t="s">
        <v>18</v>
      </c>
      <c r="L49" s="282">
        <f>+M49+O49</f>
        <v>1102</v>
      </c>
      <c r="M49" s="372">
        <v>1102</v>
      </c>
      <c r="N49" s="372">
        <v>0</v>
      </c>
      <c r="O49" s="373">
        <v>0</v>
      </c>
      <c r="P49" s="403">
        <f>+Q49+S49</f>
        <v>1102</v>
      </c>
      <c r="Q49" s="404">
        <v>1102</v>
      </c>
      <c r="R49" s="404">
        <v>0</v>
      </c>
      <c r="S49" s="405">
        <v>0</v>
      </c>
      <c r="T49" s="406">
        <f>+U49+W49</f>
        <v>770</v>
      </c>
      <c r="U49" s="404">
        <v>770</v>
      </c>
      <c r="V49" s="404">
        <v>0</v>
      </c>
      <c r="W49" s="405">
        <v>0</v>
      </c>
      <c r="X49" s="406">
        <f>+Y49+AA49</f>
        <v>847</v>
      </c>
      <c r="Y49" s="404">
        <v>847</v>
      </c>
      <c r="Z49" s="404">
        <v>0</v>
      </c>
      <c r="AA49" s="405">
        <v>0</v>
      </c>
    </row>
    <row r="50" spans="1:250" s="326" customFormat="1" ht="23.25" customHeight="1" thickBot="1" x14ac:dyDescent="0.25">
      <c r="A50" s="375"/>
      <c r="B50" s="376"/>
      <c r="C50" s="377"/>
      <c r="D50" s="378"/>
      <c r="E50" s="379"/>
      <c r="F50" s="380"/>
      <c r="G50" s="381"/>
      <c r="H50" s="382"/>
      <c r="I50" s="383"/>
      <c r="J50" s="383"/>
      <c r="K50" s="384" t="s">
        <v>27</v>
      </c>
      <c r="L50" s="301">
        <f>+M50+O50</f>
        <v>0</v>
      </c>
      <c r="M50" s="385">
        <v>0</v>
      </c>
      <c r="N50" s="385">
        <v>0</v>
      </c>
      <c r="O50" s="386">
        <v>0</v>
      </c>
      <c r="P50" s="387">
        <f>+Q50+S50</f>
        <v>0</v>
      </c>
      <c r="Q50" s="385">
        <v>0</v>
      </c>
      <c r="R50" s="385">
        <v>0</v>
      </c>
      <c r="S50" s="386">
        <v>0</v>
      </c>
      <c r="T50" s="301">
        <f>+U50+W50</f>
        <v>0</v>
      </c>
      <c r="U50" s="385">
        <v>0</v>
      </c>
      <c r="V50" s="385">
        <v>0</v>
      </c>
      <c r="W50" s="386">
        <v>0</v>
      </c>
      <c r="X50" s="387">
        <f>+Y50+AA50</f>
        <v>0</v>
      </c>
      <c r="Y50" s="385">
        <v>0</v>
      </c>
      <c r="Z50" s="385">
        <v>0</v>
      </c>
      <c r="AA50" s="386">
        <v>0</v>
      </c>
    </row>
    <row r="51" spans="1:250" s="326" customFormat="1" ht="27.75" customHeight="1" thickBot="1" x14ac:dyDescent="0.25">
      <c r="A51" s="388"/>
      <c r="B51" s="389"/>
      <c r="C51" s="390"/>
      <c r="D51" s="391"/>
      <c r="E51" s="392"/>
      <c r="F51" s="393"/>
      <c r="G51" s="394"/>
      <c r="H51" s="395"/>
      <c r="I51" s="396"/>
      <c r="J51" s="396"/>
      <c r="K51" s="261" t="s">
        <v>10</v>
      </c>
      <c r="L51" s="407">
        <f>SUM(L49:L50)</f>
        <v>1102</v>
      </c>
      <c r="M51" s="408">
        <f>SUM(M49:M50)</f>
        <v>1102</v>
      </c>
      <c r="N51" s="408">
        <f>SUM(N49:N50)</f>
        <v>0</v>
      </c>
      <c r="O51" s="400">
        <f>SUM(O49:O50)</f>
        <v>0</v>
      </c>
      <c r="P51" s="407">
        <f t="shared" ref="P51:AA51" si="7">SUM(P49:P50)</f>
        <v>1102</v>
      </c>
      <c r="Q51" s="408">
        <f t="shared" si="7"/>
        <v>1102</v>
      </c>
      <c r="R51" s="408">
        <f t="shared" si="7"/>
        <v>0</v>
      </c>
      <c r="S51" s="400">
        <f t="shared" si="7"/>
        <v>0</v>
      </c>
      <c r="T51" s="407">
        <f t="shared" si="7"/>
        <v>770</v>
      </c>
      <c r="U51" s="408">
        <f t="shared" si="7"/>
        <v>770</v>
      </c>
      <c r="V51" s="408">
        <f t="shared" si="7"/>
        <v>0</v>
      </c>
      <c r="W51" s="400">
        <f t="shared" si="7"/>
        <v>0</v>
      </c>
      <c r="X51" s="407">
        <f t="shared" si="7"/>
        <v>847</v>
      </c>
      <c r="Y51" s="408">
        <f t="shared" si="7"/>
        <v>847</v>
      </c>
      <c r="Z51" s="408">
        <f t="shared" si="7"/>
        <v>0</v>
      </c>
      <c r="AA51" s="400">
        <f t="shared" si="7"/>
        <v>0</v>
      </c>
    </row>
    <row r="52" spans="1:250" s="326" customFormat="1" ht="18.75" customHeight="1" thickBot="1" x14ac:dyDescent="0.25">
      <c r="A52" s="409" t="s">
        <v>35</v>
      </c>
      <c r="B52" s="355" t="s">
        <v>12</v>
      </c>
      <c r="C52" s="356" t="s">
        <v>15</v>
      </c>
      <c r="D52" s="410" t="s">
        <v>118</v>
      </c>
      <c r="E52" s="410"/>
      <c r="F52" s="410"/>
      <c r="G52" s="410"/>
      <c r="H52" s="411"/>
      <c r="I52" s="411"/>
      <c r="J52" s="411"/>
      <c r="K52" s="412"/>
      <c r="L52" s="413">
        <f>SUM(L45+L48+L51)</f>
        <v>1400</v>
      </c>
      <c r="M52" s="414">
        <f t="shared" ref="M52:AA52" si="8">SUM(M45+M48+M51)</f>
        <v>1400</v>
      </c>
      <c r="N52" s="414">
        <f t="shared" si="8"/>
        <v>0</v>
      </c>
      <c r="O52" s="415">
        <f t="shared" si="8"/>
        <v>0</v>
      </c>
      <c r="P52" s="413">
        <f>SUM(P45+P48+P51)</f>
        <v>1400</v>
      </c>
      <c r="Q52" s="414">
        <f>SUM(Q45+Q48+Q51)</f>
        <v>1400</v>
      </c>
      <c r="R52" s="414">
        <f>SUM(R45+R48+R51)</f>
        <v>0</v>
      </c>
      <c r="S52" s="415">
        <f>SUM(S45+S48+S51)</f>
        <v>0</v>
      </c>
      <c r="T52" s="413">
        <f>SUM(T45+T48+T51)</f>
        <v>1199</v>
      </c>
      <c r="U52" s="414">
        <f t="shared" si="8"/>
        <v>1199</v>
      </c>
      <c r="V52" s="414">
        <f t="shared" si="8"/>
        <v>0</v>
      </c>
      <c r="W52" s="415">
        <f t="shared" si="8"/>
        <v>0</v>
      </c>
      <c r="X52" s="413">
        <f t="shared" si="8"/>
        <v>1648</v>
      </c>
      <c r="Y52" s="414">
        <f t="shared" si="8"/>
        <v>1648</v>
      </c>
      <c r="Z52" s="414">
        <f t="shared" si="8"/>
        <v>0</v>
      </c>
      <c r="AA52" s="415">
        <f t="shared" si="8"/>
        <v>0</v>
      </c>
      <c r="AB52" s="416" t="s">
        <v>35</v>
      </c>
      <c r="AC52" s="417" t="s">
        <v>12</v>
      </c>
      <c r="AD52" s="418" t="s">
        <v>43</v>
      </c>
      <c r="AE52" s="419" t="s">
        <v>12</v>
      </c>
      <c r="AF52" s="420" t="s">
        <v>41</v>
      </c>
      <c r="AG52" s="421"/>
      <c r="AH52" s="422" t="s">
        <v>39</v>
      </c>
      <c r="AI52" s="423" t="s">
        <v>20</v>
      </c>
      <c r="AJ52" s="424" t="s">
        <v>42</v>
      </c>
      <c r="AK52" s="425" t="s">
        <v>18</v>
      </c>
      <c r="AL52" s="426">
        <f>+AM52+AO52</f>
        <v>0</v>
      </c>
      <c r="AM52" s="427">
        <v>0</v>
      </c>
      <c r="AN52" s="427">
        <v>0</v>
      </c>
      <c r="AO52" s="428">
        <v>0</v>
      </c>
      <c r="AP52" s="341"/>
      <c r="AQ52" s="341"/>
      <c r="AR52" s="341"/>
      <c r="AS52" s="341"/>
      <c r="AT52" s="341"/>
      <c r="AU52" s="341"/>
      <c r="AV52" s="341"/>
      <c r="AW52" s="341"/>
      <c r="AX52" s="341"/>
      <c r="AY52" s="341"/>
      <c r="AZ52" s="341"/>
      <c r="BA52" s="341"/>
      <c r="BB52" s="341"/>
      <c r="BC52" s="341"/>
      <c r="BD52" s="341"/>
      <c r="BE52" s="341"/>
      <c r="BF52" s="341"/>
      <c r="BG52" s="341"/>
      <c r="BH52" s="341"/>
      <c r="BI52" s="341"/>
      <c r="BJ52" s="341"/>
      <c r="BK52" s="341"/>
      <c r="BL52" s="341"/>
      <c r="BM52" s="341"/>
      <c r="BN52" s="341"/>
      <c r="BO52" s="341"/>
      <c r="BP52" s="341"/>
      <c r="BQ52" s="341"/>
      <c r="BR52" s="341"/>
      <c r="BS52" s="341"/>
      <c r="BT52" s="341"/>
      <c r="BU52" s="341"/>
      <c r="BV52" s="341"/>
      <c r="BW52" s="341"/>
      <c r="BX52" s="341"/>
      <c r="BY52" s="341"/>
      <c r="BZ52" s="341"/>
      <c r="CA52" s="341"/>
      <c r="CB52" s="341"/>
      <c r="CC52" s="341"/>
      <c r="CD52" s="341"/>
      <c r="CE52" s="341"/>
      <c r="CF52" s="341"/>
      <c r="CG52" s="341"/>
      <c r="CH52" s="341"/>
      <c r="CI52" s="341"/>
      <c r="CJ52" s="341"/>
      <c r="CK52" s="341"/>
      <c r="CL52" s="341"/>
      <c r="CM52" s="341"/>
      <c r="CN52" s="341"/>
      <c r="CO52" s="341"/>
      <c r="CP52" s="341"/>
      <c r="CQ52" s="341"/>
      <c r="CR52" s="341"/>
      <c r="CS52" s="341"/>
      <c r="CT52" s="341"/>
      <c r="CU52" s="341"/>
      <c r="CV52" s="341"/>
      <c r="CW52" s="341"/>
      <c r="CX52" s="341"/>
      <c r="CY52" s="341"/>
      <c r="CZ52" s="341"/>
      <c r="DA52" s="341"/>
      <c r="DB52" s="341"/>
      <c r="DC52" s="341"/>
      <c r="DD52" s="341"/>
      <c r="DE52" s="341"/>
      <c r="DF52" s="341"/>
      <c r="DG52" s="341"/>
      <c r="DH52" s="341"/>
      <c r="DI52" s="341"/>
      <c r="DJ52" s="341"/>
      <c r="DK52" s="341"/>
      <c r="DL52" s="341"/>
      <c r="DM52" s="341"/>
      <c r="DN52" s="341"/>
      <c r="DO52" s="341"/>
      <c r="DP52" s="341"/>
      <c r="DQ52" s="341"/>
      <c r="DR52" s="341"/>
      <c r="DS52" s="341"/>
      <c r="DT52" s="341"/>
      <c r="DU52" s="341"/>
      <c r="DV52" s="341"/>
      <c r="DW52" s="341"/>
      <c r="DX52" s="341"/>
      <c r="DY52" s="341"/>
      <c r="DZ52" s="341"/>
      <c r="EA52" s="341"/>
      <c r="EB52" s="341"/>
      <c r="EC52" s="341"/>
      <c r="ED52" s="341"/>
      <c r="EE52" s="341"/>
      <c r="EF52" s="341"/>
      <c r="EG52" s="341"/>
      <c r="EH52" s="341"/>
      <c r="EI52" s="341"/>
      <c r="EJ52" s="341"/>
      <c r="EK52" s="341"/>
      <c r="EL52" s="341"/>
      <c r="EM52" s="341"/>
      <c r="EN52" s="341"/>
      <c r="EO52" s="341"/>
      <c r="EP52" s="341"/>
      <c r="EQ52" s="341"/>
      <c r="ER52" s="341"/>
      <c r="ES52" s="341"/>
      <c r="ET52" s="341"/>
      <c r="EU52" s="341"/>
      <c r="EV52" s="341"/>
      <c r="EW52" s="341"/>
      <c r="EX52" s="341"/>
      <c r="EY52" s="341"/>
      <c r="EZ52" s="341"/>
      <c r="FA52" s="341"/>
      <c r="FB52" s="341"/>
      <c r="FC52" s="341"/>
      <c r="FD52" s="341"/>
      <c r="FE52" s="341"/>
      <c r="FF52" s="341"/>
      <c r="FG52" s="341"/>
      <c r="FH52" s="341"/>
      <c r="FI52" s="341"/>
      <c r="FJ52" s="341"/>
      <c r="FK52" s="341"/>
      <c r="FL52" s="341"/>
      <c r="FM52" s="341"/>
      <c r="FN52" s="341"/>
      <c r="FO52" s="341"/>
      <c r="FP52" s="341"/>
      <c r="FQ52" s="341"/>
      <c r="FR52" s="341"/>
      <c r="FS52" s="341"/>
      <c r="FT52" s="341"/>
      <c r="FU52" s="341"/>
      <c r="FV52" s="341"/>
      <c r="FW52" s="341"/>
      <c r="FX52" s="341"/>
      <c r="FY52" s="341"/>
      <c r="FZ52" s="341"/>
      <c r="GA52" s="341"/>
      <c r="GB52" s="341"/>
      <c r="GC52" s="341"/>
      <c r="GD52" s="341"/>
      <c r="GE52" s="341"/>
      <c r="GF52" s="341"/>
      <c r="GG52" s="341"/>
      <c r="GH52" s="341"/>
      <c r="GI52" s="341"/>
      <c r="GJ52" s="341"/>
      <c r="GK52" s="341"/>
      <c r="GL52" s="341"/>
      <c r="GM52" s="341"/>
      <c r="GN52" s="341"/>
      <c r="GO52" s="341"/>
      <c r="GP52" s="341"/>
      <c r="GQ52" s="341"/>
      <c r="GR52" s="341"/>
      <c r="GS52" s="341"/>
      <c r="GT52" s="341"/>
      <c r="GU52" s="341"/>
      <c r="GV52" s="341"/>
      <c r="GW52" s="341"/>
      <c r="GX52" s="341"/>
      <c r="GY52" s="341"/>
      <c r="GZ52" s="341"/>
      <c r="HA52" s="341"/>
      <c r="HB52" s="341"/>
      <c r="HC52" s="341"/>
      <c r="HD52" s="341"/>
      <c r="HE52" s="341"/>
      <c r="HF52" s="341"/>
      <c r="HG52" s="341"/>
      <c r="HH52" s="341"/>
      <c r="HI52" s="341"/>
      <c r="HJ52" s="341"/>
      <c r="HK52" s="341"/>
      <c r="HL52" s="341"/>
      <c r="HM52" s="341"/>
      <c r="HN52" s="341"/>
      <c r="HO52" s="341"/>
      <c r="HP52" s="341"/>
      <c r="HQ52" s="341"/>
      <c r="HR52" s="341"/>
      <c r="HS52" s="341"/>
      <c r="HT52" s="341"/>
      <c r="HU52" s="341"/>
      <c r="HV52" s="341"/>
      <c r="HW52" s="341"/>
      <c r="HX52" s="341"/>
      <c r="HY52" s="341"/>
      <c r="HZ52" s="341"/>
      <c r="IA52" s="341"/>
      <c r="IB52" s="341"/>
      <c r="IC52" s="341"/>
      <c r="ID52" s="341"/>
      <c r="IE52" s="341"/>
      <c r="IF52" s="341"/>
      <c r="IG52" s="341"/>
      <c r="IH52" s="341"/>
      <c r="II52" s="341"/>
      <c r="IJ52" s="341"/>
      <c r="IK52" s="341"/>
      <c r="IL52" s="341"/>
      <c r="IM52" s="341"/>
      <c r="IN52" s="341"/>
      <c r="IO52" s="341"/>
      <c r="IP52" s="341"/>
    </row>
    <row r="53" spans="1:250" s="326" customFormat="1" ht="18" customHeight="1" thickBot="1" x14ac:dyDescent="0.25">
      <c r="A53" s="354" t="s">
        <v>35</v>
      </c>
      <c r="B53" s="355" t="s">
        <v>12</v>
      </c>
      <c r="C53" s="356" t="s">
        <v>16</v>
      </c>
      <c r="D53" s="357" t="s">
        <v>44</v>
      </c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9"/>
      <c r="AB53" s="416"/>
      <c r="AC53" s="429"/>
      <c r="AD53" s="430"/>
      <c r="AE53" s="431"/>
      <c r="AF53" s="420"/>
      <c r="AG53" s="421"/>
      <c r="AH53" s="422"/>
      <c r="AI53" s="423"/>
      <c r="AJ53" s="424"/>
      <c r="AK53" s="425" t="s">
        <v>37</v>
      </c>
      <c r="AL53" s="426">
        <f>+AM53+AO53</f>
        <v>0</v>
      </c>
      <c r="AM53" s="427">
        <v>0</v>
      </c>
      <c r="AN53" s="427">
        <v>0</v>
      </c>
      <c r="AO53" s="428">
        <v>0</v>
      </c>
      <c r="AP53" s="341"/>
      <c r="AQ53" s="341"/>
      <c r="AR53" s="341"/>
      <c r="AS53" s="341"/>
      <c r="AT53" s="341"/>
      <c r="AU53" s="341"/>
      <c r="AV53" s="341"/>
      <c r="AW53" s="341"/>
      <c r="AX53" s="341"/>
      <c r="AY53" s="341"/>
      <c r="AZ53" s="341"/>
      <c r="BA53" s="341"/>
      <c r="BB53" s="341"/>
      <c r="BC53" s="341"/>
      <c r="BD53" s="341"/>
      <c r="BE53" s="341"/>
      <c r="BF53" s="341"/>
      <c r="BG53" s="341"/>
      <c r="BH53" s="341"/>
      <c r="BI53" s="341"/>
      <c r="BJ53" s="341"/>
      <c r="BK53" s="341"/>
      <c r="BL53" s="341"/>
      <c r="BM53" s="341"/>
      <c r="BN53" s="341"/>
      <c r="BO53" s="341"/>
      <c r="BP53" s="341"/>
      <c r="BQ53" s="341"/>
      <c r="BR53" s="341"/>
      <c r="BS53" s="341"/>
      <c r="BT53" s="341"/>
      <c r="BU53" s="341"/>
      <c r="BV53" s="341"/>
      <c r="BW53" s="341"/>
      <c r="BX53" s="341"/>
      <c r="BY53" s="341"/>
      <c r="BZ53" s="341"/>
      <c r="CA53" s="341"/>
      <c r="CB53" s="341"/>
      <c r="CC53" s="341"/>
      <c r="CD53" s="341"/>
      <c r="CE53" s="341"/>
      <c r="CF53" s="341"/>
      <c r="CG53" s="341"/>
      <c r="CH53" s="341"/>
      <c r="CI53" s="341"/>
      <c r="CJ53" s="341"/>
      <c r="CK53" s="341"/>
      <c r="CL53" s="341"/>
      <c r="CM53" s="341"/>
      <c r="CN53" s="341"/>
      <c r="CO53" s="341"/>
      <c r="CP53" s="341"/>
      <c r="CQ53" s="341"/>
      <c r="CR53" s="341"/>
      <c r="CS53" s="341"/>
      <c r="CT53" s="341"/>
      <c r="CU53" s="341"/>
      <c r="CV53" s="341"/>
      <c r="CW53" s="341"/>
      <c r="CX53" s="341"/>
      <c r="CY53" s="341"/>
      <c r="CZ53" s="341"/>
      <c r="DA53" s="341"/>
      <c r="DB53" s="341"/>
      <c r="DC53" s="341"/>
      <c r="DD53" s="341"/>
      <c r="DE53" s="341"/>
      <c r="DF53" s="341"/>
      <c r="DG53" s="341"/>
      <c r="DH53" s="341"/>
      <c r="DI53" s="341"/>
      <c r="DJ53" s="341"/>
      <c r="DK53" s="341"/>
      <c r="DL53" s="341"/>
      <c r="DM53" s="341"/>
      <c r="DN53" s="341"/>
      <c r="DO53" s="341"/>
      <c r="DP53" s="341"/>
      <c r="DQ53" s="341"/>
      <c r="DR53" s="341"/>
      <c r="DS53" s="341"/>
      <c r="DT53" s="341"/>
      <c r="DU53" s="341"/>
      <c r="DV53" s="341"/>
      <c r="DW53" s="341"/>
      <c r="DX53" s="341"/>
      <c r="DY53" s="341"/>
      <c r="DZ53" s="341"/>
      <c r="EA53" s="341"/>
      <c r="EB53" s="341"/>
      <c r="EC53" s="341"/>
      <c r="ED53" s="341"/>
      <c r="EE53" s="341"/>
      <c r="EF53" s="341"/>
      <c r="EG53" s="341"/>
      <c r="EH53" s="341"/>
      <c r="EI53" s="341"/>
      <c r="EJ53" s="341"/>
      <c r="EK53" s="341"/>
      <c r="EL53" s="341"/>
      <c r="EM53" s="341"/>
      <c r="EN53" s="341"/>
      <c r="EO53" s="341"/>
      <c r="EP53" s="341"/>
      <c r="EQ53" s="341"/>
      <c r="ER53" s="341"/>
      <c r="ES53" s="341"/>
      <c r="ET53" s="341"/>
      <c r="EU53" s="341"/>
      <c r="EV53" s="341"/>
      <c r="EW53" s="341"/>
      <c r="EX53" s="341"/>
      <c r="EY53" s="341"/>
      <c r="EZ53" s="341"/>
      <c r="FA53" s="341"/>
      <c r="FB53" s="341"/>
      <c r="FC53" s="341"/>
      <c r="FD53" s="341"/>
      <c r="FE53" s="341"/>
      <c r="FF53" s="341"/>
      <c r="FG53" s="341"/>
      <c r="FH53" s="341"/>
      <c r="FI53" s="341"/>
      <c r="FJ53" s="341"/>
      <c r="FK53" s="341"/>
      <c r="FL53" s="341"/>
      <c r="FM53" s="341"/>
      <c r="FN53" s="341"/>
      <c r="FO53" s="341"/>
      <c r="FP53" s="341"/>
      <c r="FQ53" s="341"/>
      <c r="FR53" s="341"/>
      <c r="FS53" s="341"/>
      <c r="FT53" s="341"/>
      <c r="FU53" s="341"/>
      <c r="FV53" s="341"/>
      <c r="FW53" s="341"/>
      <c r="FX53" s="341"/>
      <c r="FY53" s="341"/>
      <c r="FZ53" s="341"/>
      <c r="GA53" s="341"/>
      <c r="GB53" s="341"/>
      <c r="GC53" s="341"/>
      <c r="GD53" s="341"/>
      <c r="GE53" s="341"/>
      <c r="GF53" s="341"/>
      <c r="GG53" s="341"/>
      <c r="GH53" s="341"/>
      <c r="GI53" s="341"/>
      <c r="GJ53" s="341"/>
      <c r="GK53" s="341"/>
      <c r="GL53" s="341"/>
      <c r="GM53" s="341"/>
      <c r="GN53" s="341"/>
      <c r="GO53" s="341"/>
      <c r="GP53" s="341"/>
      <c r="GQ53" s="341"/>
      <c r="GR53" s="341"/>
      <c r="GS53" s="341"/>
      <c r="GT53" s="341"/>
      <c r="GU53" s="341"/>
      <c r="GV53" s="341"/>
      <c r="GW53" s="341"/>
      <c r="GX53" s="341"/>
      <c r="GY53" s="341"/>
      <c r="GZ53" s="341"/>
      <c r="HA53" s="341"/>
      <c r="HB53" s="341"/>
      <c r="HC53" s="341"/>
      <c r="HD53" s="341"/>
      <c r="HE53" s="341"/>
      <c r="HF53" s="341"/>
      <c r="HG53" s="341"/>
      <c r="HH53" s="341"/>
      <c r="HI53" s="341"/>
      <c r="HJ53" s="341"/>
      <c r="HK53" s="341"/>
      <c r="HL53" s="341"/>
      <c r="HM53" s="341"/>
      <c r="HN53" s="341"/>
      <c r="HO53" s="341"/>
      <c r="HP53" s="341"/>
      <c r="HQ53" s="341"/>
      <c r="HR53" s="341"/>
      <c r="HS53" s="341"/>
      <c r="HT53" s="341"/>
      <c r="HU53" s="341"/>
      <c r="HV53" s="341"/>
      <c r="HW53" s="341"/>
      <c r="HX53" s="341"/>
      <c r="HY53" s="341"/>
      <c r="HZ53" s="341"/>
      <c r="IA53" s="341"/>
      <c r="IB53" s="341"/>
      <c r="IC53" s="341"/>
      <c r="ID53" s="341"/>
      <c r="IE53" s="341"/>
      <c r="IF53" s="341"/>
      <c r="IG53" s="341"/>
      <c r="IH53" s="341"/>
      <c r="II53" s="341"/>
      <c r="IJ53" s="341"/>
      <c r="IK53" s="341"/>
      <c r="IL53" s="341"/>
      <c r="IM53" s="341"/>
      <c r="IN53" s="341"/>
      <c r="IO53" s="341"/>
      <c r="IP53" s="341"/>
    </row>
    <row r="54" spans="1:250" s="326" customFormat="1" ht="15.75" customHeight="1" x14ac:dyDescent="0.2">
      <c r="A54" s="362" t="s">
        <v>35</v>
      </c>
      <c r="B54" s="363" t="s">
        <v>12</v>
      </c>
      <c r="C54" s="364" t="s">
        <v>16</v>
      </c>
      <c r="D54" s="365" t="s">
        <v>12</v>
      </c>
      <c r="E54" s="366" t="s">
        <v>47</v>
      </c>
      <c r="F54" s="367" t="s">
        <v>123</v>
      </c>
      <c r="G54" s="432" t="s">
        <v>113</v>
      </c>
      <c r="H54" s="369" t="s">
        <v>20</v>
      </c>
      <c r="I54" s="433" t="s">
        <v>38</v>
      </c>
      <c r="J54" s="434" t="s">
        <v>127</v>
      </c>
      <c r="K54" s="435" t="s">
        <v>18</v>
      </c>
      <c r="L54" s="436">
        <f>+M54+O54</f>
        <v>245.5</v>
      </c>
      <c r="M54" s="372">
        <v>245.5</v>
      </c>
      <c r="N54" s="372">
        <v>0</v>
      </c>
      <c r="O54" s="373">
        <v>0</v>
      </c>
      <c r="P54" s="436">
        <f>+Q54+S54</f>
        <v>331.3</v>
      </c>
      <c r="Q54" s="372">
        <v>331.3</v>
      </c>
      <c r="R54" s="372">
        <v>0</v>
      </c>
      <c r="S54" s="373">
        <v>0</v>
      </c>
      <c r="T54" s="436">
        <f>+U54+W54</f>
        <v>233.1</v>
      </c>
      <c r="U54" s="372">
        <v>233.1</v>
      </c>
      <c r="V54" s="372">
        <v>0</v>
      </c>
      <c r="W54" s="373">
        <v>0</v>
      </c>
      <c r="X54" s="436">
        <f>+Y54+AA54</f>
        <v>421</v>
      </c>
      <c r="Y54" s="372">
        <v>421</v>
      </c>
      <c r="Z54" s="372">
        <v>0</v>
      </c>
      <c r="AA54" s="373">
        <v>0</v>
      </c>
      <c r="AB54" s="416"/>
      <c r="AC54" s="429"/>
      <c r="AD54" s="430"/>
      <c r="AE54" s="431"/>
      <c r="AF54" s="437"/>
      <c r="AG54" s="421"/>
      <c r="AH54" s="438"/>
      <c r="AI54" s="439"/>
      <c r="AJ54" s="424"/>
      <c r="AK54" s="440" t="s">
        <v>22</v>
      </c>
      <c r="AL54" s="441">
        <f>SUM(AL52:AL53)</f>
        <v>0</v>
      </c>
      <c r="AM54" s="442">
        <f>SUM(AM52:AM53)</f>
        <v>0</v>
      </c>
      <c r="AN54" s="442">
        <v>0</v>
      </c>
      <c r="AO54" s="443">
        <f>SUM(AO52:AO53)</f>
        <v>0</v>
      </c>
      <c r="AP54" s="341"/>
      <c r="AQ54" s="341"/>
      <c r="AR54" s="341"/>
      <c r="AS54" s="341"/>
      <c r="AT54" s="341"/>
      <c r="AU54" s="341"/>
      <c r="AV54" s="341"/>
      <c r="AW54" s="341"/>
      <c r="AX54" s="341"/>
      <c r="AY54" s="341"/>
      <c r="AZ54" s="341"/>
      <c r="BA54" s="341"/>
      <c r="BB54" s="341"/>
      <c r="BC54" s="341"/>
      <c r="BD54" s="341"/>
      <c r="BE54" s="341"/>
      <c r="BF54" s="341"/>
      <c r="BG54" s="341"/>
      <c r="BH54" s="341"/>
      <c r="BI54" s="341"/>
      <c r="BJ54" s="341"/>
      <c r="BK54" s="341"/>
      <c r="BL54" s="341"/>
      <c r="BM54" s="341"/>
      <c r="BN54" s="341"/>
      <c r="BO54" s="341"/>
      <c r="BP54" s="341"/>
      <c r="BQ54" s="341"/>
      <c r="BR54" s="341"/>
      <c r="BS54" s="341"/>
      <c r="BT54" s="341"/>
      <c r="BU54" s="341"/>
      <c r="BV54" s="341"/>
      <c r="BW54" s="341"/>
      <c r="BX54" s="341"/>
      <c r="BY54" s="341"/>
      <c r="BZ54" s="341"/>
      <c r="CA54" s="341"/>
      <c r="CB54" s="341"/>
      <c r="CC54" s="341"/>
      <c r="CD54" s="341"/>
      <c r="CE54" s="341"/>
      <c r="CF54" s="341"/>
      <c r="CG54" s="341"/>
      <c r="CH54" s="341"/>
      <c r="CI54" s="341"/>
      <c r="CJ54" s="341"/>
      <c r="CK54" s="341"/>
      <c r="CL54" s="341"/>
      <c r="CM54" s="341"/>
      <c r="CN54" s="341"/>
      <c r="CO54" s="341"/>
      <c r="CP54" s="341"/>
      <c r="CQ54" s="341"/>
      <c r="CR54" s="341"/>
      <c r="CS54" s="341"/>
      <c r="CT54" s="341"/>
      <c r="CU54" s="341"/>
      <c r="CV54" s="341"/>
      <c r="CW54" s="341"/>
      <c r="CX54" s="341"/>
      <c r="CY54" s="341"/>
      <c r="CZ54" s="341"/>
      <c r="DA54" s="341"/>
      <c r="DB54" s="341"/>
      <c r="DC54" s="341"/>
      <c r="DD54" s="341"/>
      <c r="DE54" s="341"/>
      <c r="DF54" s="341"/>
      <c r="DG54" s="341"/>
      <c r="DH54" s="341"/>
      <c r="DI54" s="341"/>
      <c r="DJ54" s="341"/>
      <c r="DK54" s="341"/>
      <c r="DL54" s="341"/>
      <c r="DM54" s="341"/>
      <c r="DN54" s="341"/>
      <c r="DO54" s="341"/>
      <c r="DP54" s="341"/>
      <c r="DQ54" s="341"/>
      <c r="DR54" s="341"/>
      <c r="DS54" s="341"/>
      <c r="DT54" s="341"/>
      <c r="DU54" s="341"/>
      <c r="DV54" s="341"/>
      <c r="DW54" s="341"/>
      <c r="DX54" s="341"/>
      <c r="DY54" s="341"/>
      <c r="DZ54" s="341"/>
      <c r="EA54" s="341"/>
      <c r="EB54" s="341"/>
      <c r="EC54" s="341"/>
      <c r="ED54" s="341"/>
      <c r="EE54" s="341"/>
      <c r="EF54" s="341"/>
      <c r="EG54" s="341"/>
      <c r="EH54" s="341"/>
      <c r="EI54" s="341"/>
      <c r="EJ54" s="341"/>
      <c r="EK54" s="341"/>
      <c r="EL54" s="341"/>
      <c r="EM54" s="341"/>
      <c r="EN54" s="341"/>
      <c r="EO54" s="341"/>
      <c r="EP54" s="341"/>
      <c r="EQ54" s="341"/>
      <c r="ER54" s="341"/>
      <c r="ES54" s="341"/>
      <c r="ET54" s="341"/>
      <c r="EU54" s="341"/>
      <c r="EV54" s="341"/>
      <c r="EW54" s="341"/>
      <c r="EX54" s="341"/>
      <c r="EY54" s="341"/>
      <c r="EZ54" s="341"/>
      <c r="FA54" s="341"/>
      <c r="FB54" s="341"/>
      <c r="FC54" s="341"/>
      <c r="FD54" s="341"/>
      <c r="FE54" s="341"/>
      <c r="FF54" s="341"/>
      <c r="FG54" s="341"/>
      <c r="FH54" s="341"/>
      <c r="FI54" s="341"/>
      <c r="FJ54" s="341"/>
      <c r="FK54" s="341"/>
      <c r="FL54" s="341"/>
      <c r="FM54" s="341"/>
      <c r="FN54" s="341"/>
      <c r="FO54" s="341"/>
      <c r="FP54" s="341"/>
      <c r="FQ54" s="341"/>
      <c r="FR54" s="341"/>
      <c r="FS54" s="341"/>
      <c r="FT54" s="341"/>
      <c r="FU54" s="341"/>
      <c r="FV54" s="341"/>
      <c r="FW54" s="341"/>
      <c r="FX54" s="341"/>
      <c r="FY54" s="341"/>
      <c r="FZ54" s="341"/>
      <c r="GA54" s="341"/>
      <c r="GB54" s="341"/>
      <c r="GC54" s="341"/>
      <c r="GD54" s="341"/>
      <c r="GE54" s="341"/>
      <c r="GF54" s="341"/>
      <c r="GG54" s="341"/>
      <c r="GH54" s="341"/>
      <c r="GI54" s="341"/>
      <c r="GJ54" s="341"/>
      <c r="GK54" s="341"/>
      <c r="GL54" s="341"/>
      <c r="GM54" s="341"/>
      <c r="GN54" s="341"/>
      <c r="GO54" s="341"/>
      <c r="GP54" s="341"/>
      <c r="GQ54" s="341"/>
      <c r="GR54" s="341"/>
      <c r="GS54" s="341"/>
      <c r="GT54" s="341"/>
      <c r="GU54" s="341"/>
      <c r="GV54" s="341"/>
      <c r="GW54" s="341"/>
      <c r="GX54" s="341"/>
      <c r="GY54" s="341"/>
      <c r="GZ54" s="341"/>
      <c r="HA54" s="341"/>
      <c r="HB54" s="341"/>
      <c r="HC54" s="341"/>
      <c r="HD54" s="341"/>
      <c r="HE54" s="341"/>
      <c r="HF54" s="341"/>
      <c r="HG54" s="341"/>
      <c r="HH54" s="341"/>
      <c r="HI54" s="341"/>
      <c r="HJ54" s="341"/>
      <c r="HK54" s="341"/>
      <c r="HL54" s="341"/>
      <c r="HM54" s="341"/>
      <c r="HN54" s="341"/>
      <c r="HO54" s="341"/>
      <c r="HP54" s="341"/>
      <c r="HQ54" s="341"/>
      <c r="HR54" s="341"/>
      <c r="HS54" s="341"/>
      <c r="HT54" s="341"/>
      <c r="HU54" s="341"/>
      <c r="HV54" s="341"/>
      <c r="HW54" s="341"/>
      <c r="HX54" s="341"/>
      <c r="HY54" s="341"/>
      <c r="HZ54" s="341"/>
      <c r="IA54" s="341"/>
      <c r="IB54" s="341"/>
      <c r="IC54" s="341"/>
      <c r="ID54" s="341"/>
      <c r="IE54" s="341"/>
      <c r="IF54" s="341"/>
      <c r="IG54" s="341"/>
      <c r="IH54" s="341"/>
      <c r="II54" s="341"/>
      <c r="IJ54" s="341"/>
      <c r="IK54" s="341"/>
      <c r="IL54" s="341"/>
      <c r="IM54" s="341"/>
      <c r="IN54" s="341"/>
      <c r="IO54" s="341"/>
      <c r="IP54" s="341"/>
    </row>
    <row r="55" spans="1:250" s="341" customFormat="1" ht="15.75" customHeight="1" thickBot="1" x14ac:dyDescent="0.25">
      <c r="A55" s="375"/>
      <c r="B55" s="376"/>
      <c r="C55" s="377"/>
      <c r="D55" s="378"/>
      <c r="E55" s="379"/>
      <c r="F55" s="380"/>
      <c r="G55" s="444"/>
      <c r="H55" s="382"/>
      <c r="I55" s="445"/>
      <c r="J55" s="446"/>
      <c r="K55" s="447" t="s">
        <v>25</v>
      </c>
      <c r="L55" s="448">
        <f>+M55+O55</f>
        <v>0</v>
      </c>
      <c r="M55" s="385">
        <v>0</v>
      </c>
      <c r="N55" s="385">
        <v>0</v>
      </c>
      <c r="O55" s="386">
        <v>0</v>
      </c>
      <c r="P55" s="448">
        <f>+Q55+S55</f>
        <v>0</v>
      </c>
      <c r="Q55" s="385">
        <v>0</v>
      </c>
      <c r="R55" s="385">
        <v>0</v>
      </c>
      <c r="S55" s="386">
        <v>0</v>
      </c>
      <c r="T55" s="448">
        <f>+U55+W55</f>
        <v>0</v>
      </c>
      <c r="U55" s="385">
        <v>0</v>
      </c>
      <c r="V55" s="385">
        <v>0</v>
      </c>
      <c r="W55" s="386">
        <v>0</v>
      </c>
      <c r="X55" s="448">
        <f>+Y55+AA55</f>
        <v>0</v>
      </c>
      <c r="Y55" s="385">
        <v>0</v>
      </c>
      <c r="Z55" s="385">
        <v>0</v>
      </c>
      <c r="AA55" s="386">
        <v>0</v>
      </c>
      <c r="AB55" s="340"/>
      <c r="AC55" s="340"/>
      <c r="AD55" s="340"/>
      <c r="AE55" s="340"/>
      <c r="AF55" s="340"/>
      <c r="AG55" s="340"/>
      <c r="AH55" s="340"/>
      <c r="AI55" s="340"/>
      <c r="AJ55" s="340"/>
      <c r="AK55" s="340"/>
      <c r="AL55" s="340"/>
      <c r="AM55" s="340"/>
      <c r="AN55" s="340"/>
      <c r="AO55" s="340"/>
      <c r="AP55" s="171"/>
      <c r="AQ55" s="171"/>
      <c r="AR55" s="171"/>
      <c r="AS55" s="171"/>
      <c r="AT55" s="171"/>
      <c r="AU55" s="171"/>
      <c r="AV55" s="171"/>
      <c r="AW55" s="171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1"/>
      <c r="BN55" s="171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1"/>
      <c r="CE55" s="171"/>
      <c r="CF55" s="171"/>
      <c r="CG55" s="171"/>
      <c r="CH55" s="171"/>
      <c r="CI55" s="171"/>
      <c r="CJ55" s="171"/>
      <c r="CK55" s="171"/>
      <c r="CL55" s="171"/>
      <c r="CM55" s="171"/>
      <c r="CN55" s="171"/>
      <c r="CO55" s="171"/>
      <c r="CP55" s="171"/>
      <c r="CQ55" s="171"/>
      <c r="CR55" s="171"/>
      <c r="CS55" s="171"/>
      <c r="CT55" s="171"/>
      <c r="CU55" s="171"/>
      <c r="CV55" s="171"/>
      <c r="CW55" s="171"/>
      <c r="CX55" s="171"/>
      <c r="CY55" s="171"/>
      <c r="CZ55" s="171"/>
      <c r="DA55" s="171"/>
      <c r="DB55" s="171"/>
      <c r="DC55" s="171"/>
      <c r="DD55" s="171"/>
      <c r="DE55" s="171"/>
      <c r="DF55" s="171"/>
      <c r="DG55" s="171"/>
      <c r="DH55" s="171"/>
      <c r="DI55" s="171"/>
      <c r="DJ55" s="171"/>
      <c r="DK55" s="171"/>
      <c r="DL55" s="171"/>
      <c r="DM55" s="171"/>
      <c r="DN55" s="171"/>
      <c r="DO55" s="171"/>
      <c r="DP55" s="171"/>
      <c r="DQ55" s="171"/>
      <c r="DR55" s="171"/>
      <c r="DS55" s="171"/>
      <c r="DT55" s="171"/>
      <c r="DU55" s="171"/>
      <c r="DV55" s="171"/>
      <c r="DW55" s="171"/>
      <c r="DX55" s="171"/>
      <c r="DY55" s="171"/>
      <c r="DZ55" s="171"/>
      <c r="EA55" s="171"/>
      <c r="EB55" s="171"/>
      <c r="EC55" s="171"/>
      <c r="ED55" s="171"/>
      <c r="EE55" s="171"/>
      <c r="EF55" s="171"/>
      <c r="EG55" s="171"/>
      <c r="EH55" s="171"/>
      <c r="EI55" s="171"/>
      <c r="EJ55" s="171"/>
      <c r="EK55" s="171"/>
      <c r="EL55" s="171"/>
      <c r="EM55" s="171"/>
      <c r="EN55" s="171"/>
      <c r="EO55" s="171"/>
      <c r="EP55" s="171"/>
      <c r="EQ55" s="171"/>
      <c r="ER55" s="171"/>
      <c r="ES55" s="171"/>
      <c r="ET55" s="171"/>
      <c r="EU55" s="171"/>
      <c r="EV55" s="171"/>
      <c r="EW55" s="171"/>
      <c r="EX55" s="171"/>
      <c r="EY55" s="171"/>
      <c r="EZ55" s="171"/>
      <c r="FA55" s="171"/>
      <c r="FB55" s="171"/>
      <c r="FC55" s="171"/>
      <c r="FD55" s="171"/>
      <c r="FE55" s="171"/>
      <c r="FF55" s="171"/>
      <c r="FG55" s="171"/>
      <c r="FH55" s="171"/>
      <c r="FI55" s="171"/>
      <c r="FJ55" s="171"/>
      <c r="FK55" s="171"/>
      <c r="FL55" s="171"/>
      <c r="FM55" s="171"/>
      <c r="FN55" s="171"/>
      <c r="FO55" s="171"/>
      <c r="FP55" s="171"/>
      <c r="FQ55" s="171"/>
      <c r="FR55" s="171"/>
      <c r="FS55" s="171"/>
      <c r="FT55" s="171"/>
      <c r="FU55" s="171"/>
      <c r="FV55" s="171"/>
      <c r="FW55" s="171"/>
      <c r="FX55" s="171"/>
      <c r="FY55" s="171"/>
      <c r="FZ55" s="171"/>
      <c r="GA55" s="171"/>
      <c r="GB55" s="171"/>
      <c r="GC55" s="171"/>
      <c r="GD55" s="171"/>
      <c r="GE55" s="171"/>
      <c r="GF55" s="171"/>
      <c r="GG55" s="171"/>
      <c r="GH55" s="171"/>
      <c r="GI55" s="171"/>
      <c r="GJ55" s="171"/>
      <c r="GK55" s="171"/>
      <c r="GL55" s="171"/>
      <c r="GM55" s="171"/>
      <c r="GN55" s="171"/>
      <c r="GO55" s="171"/>
      <c r="GP55" s="171"/>
      <c r="GQ55" s="171"/>
      <c r="GR55" s="171"/>
      <c r="GS55" s="171"/>
      <c r="GT55" s="171"/>
      <c r="GU55" s="171"/>
      <c r="GV55" s="171"/>
      <c r="GW55" s="171"/>
      <c r="GX55" s="171"/>
      <c r="GY55" s="171"/>
      <c r="GZ55" s="171"/>
      <c r="HA55" s="171"/>
      <c r="HB55" s="171"/>
      <c r="HC55" s="171"/>
      <c r="HD55" s="171"/>
      <c r="HE55" s="171"/>
      <c r="HF55" s="171"/>
      <c r="HG55" s="171"/>
      <c r="HH55" s="171"/>
      <c r="HI55" s="171"/>
      <c r="HJ55" s="171"/>
      <c r="HK55" s="171"/>
      <c r="HL55" s="171"/>
      <c r="HM55" s="171"/>
      <c r="HN55" s="171"/>
      <c r="HO55" s="171"/>
      <c r="HP55" s="171"/>
      <c r="HQ55" s="171"/>
      <c r="HR55" s="171"/>
      <c r="HS55" s="171"/>
      <c r="HT55" s="171"/>
      <c r="HU55" s="171"/>
      <c r="HV55" s="171"/>
      <c r="HW55" s="171"/>
      <c r="HX55" s="171"/>
      <c r="HY55" s="171"/>
      <c r="HZ55" s="171"/>
      <c r="IA55" s="171"/>
      <c r="IB55" s="171"/>
      <c r="IC55" s="171"/>
      <c r="ID55" s="171"/>
      <c r="IE55" s="171"/>
      <c r="IF55" s="171"/>
      <c r="IG55" s="171"/>
      <c r="IH55" s="171"/>
      <c r="II55" s="171"/>
      <c r="IJ55" s="171"/>
      <c r="IK55" s="171"/>
      <c r="IL55" s="171"/>
      <c r="IM55" s="171"/>
      <c r="IN55" s="171"/>
      <c r="IO55" s="171"/>
      <c r="IP55" s="171"/>
    </row>
    <row r="56" spans="1:250" s="341" customFormat="1" ht="30" customHeight="1" thickBot="1" x14ac:dyDescent="0.25">
      <c r="A56" s="388"/>
      <c r="B56" s="389"/>
      <c r="C56" s="390"/>
      <c r="D56" s="391"/>
      <c r="E56" s="392"/>
      <c r="F56" s="393"/>
      <c r="G56" s="449"/>
      <c r="H56" s="395"/>
      <c r="I56" s="450"/>
      <c r="J56" s="451"/>
      <c r="K56" s="452" t="s">
        <v>10</v>
      </c>
      <c r="L56" s="397">
        <f>SUM(L54:L55)</f>
        <v>245.5</v>
      </c>
      <c r="M56" s="399">
        <f>SUM(M54:M55)</f>
        <v>245.5</v>
      </c>
      <c r="N56" s="399">
        <f>SUM(N54:N55)</f>
        <v>0</v>
      </c>
      <c r="O56" s="400">
        <f>SUM(O54:O55)</f>
        <v>0</v>
      </c>
      <c r="P56" s="397">
        <f t="shared" ref="P56:AA56" si="9">SUM(P54:P55)</f>
        <v>331.3</v>
      </c>
      <c r="Q56" s="399">
        <f t="shared" si="9"/>
        <v>331.3</v>
      </c>
      <c r="R56" s="399">
        <f t="shared" si="9"/>
        <v>0</v>
      </c>
      <c r="S56" s="401">
        <f t="shared" si="9"/>
        <v>0</v>
      </c>
      <c r="T56" s="262">
        <f t="shared" si="9"/>
        <v>233.1</v>
      </c>
      <c r="U56" s="263">
        <f t="shared" si="9"/>
        <v>233.1</v>
      </c>
      <c r="V56" s="263">
        <f t="shared" si="9"/>
        <v>0</v>
      </c>
      <c r="W56" s="266">
        <f t="shared" si="9"/>
        <v>0</v>
      </c>
      <c r="X56" s="262">
        <f t="shared" si="9"/>
        <v>421</v>
      </c>
      <c r="Y56" s="263">
        <f t="shared" si="9"/>
        <v>421</v>
      </c>
      <c r="Z56" s="263">
        <f t="shared" si="9"/>
        <v>0</v>
      </c>
      <c r="AA56" s="266">
        <f t="shared" si="9"/>
        <v>0</v>
      </c>
      <c r="AB56" s="453"/>
      <c r="AC56" s="453"/>
      <c r="AD56" s="453"/>
      <c r="AE56" s="453"/>
      <c r="AF56" s="453"/>
      <c r="AG56" s="453"/>
      <c r="AH56" s="453"/>
      <c r="AI56" s="453"/>
      <c r="AJ56" s="453"/>
      <c r="AK56" s="453"/>
      <c r="AL56" s="453"/>
      <c r="AM56" s="453"/>
      <c r="AN56" s="453"/>
      <c r="AO56" s="453"/>
      <c r="AP56" s="171"/>
      <c r="AQ56" s="171"/>
      <c r="AR56" s="171"/>
      <c r="AS56" s="171"/>
      <c r="AT56" s="171"/>
      <c r="AU56" s="171"/>
      <c r="AV56" s="171"/>
      <c r="AW56" s="171"/>
      <c r="AX56" s="171"/>
      <c r="AY56" s="171"/>
      <c r="AZ56" s="171"/>
      <c r="BA56" s="171"/>
      <c r="BB56" s="171"/>
      <c r="BC56" s="171"/>
      <c r="BD56" s="171"/>
      <c r="BE56" s="171"/>
      <c r="BF56" s="171"/>
      <c r="BG56" s="171"/>
      <c r="BH56" s="171"/>
      <c r="BI56" s="171"/>
      <c r="BJ56" s="171"/>
      <c r="BK56" s="171"/>
      <c r="BL56" s="171"/>
      <c r="BM56" s="171"/>
      <c r="BN56" s="171"/>
      <c r="BO56" s="171"/>
      <c r="BP56" s="171"/>
      <c r="BQ56" s="171"/>
      <c r="BR56" s="171"/>
      <c r="BS56" s="171"/>
      <c r="BT56" s="171"/>
      <c r="BU56" s="171"/>
      <c r="BV56" s="171"/>
      <c r="BW56" s="171"/>
      <c r="BX56" s="171"/>
      <c r="BY56" s="171"/>
      <c r="BZ56" s="171"/>
      <c r="CA56" s="171"/>
      <c r="CB56" s="171"/>
      <c r="CC56" s="171"/>
      <c r="CD56" s="171"/>
      <c r="CE56" s="171"/>
      <c r="CF56" s="171"/>
      <c r="CG56" s="171"/>
      <c r="CH56" s="171"/>
      <c r="CI56" s="171"/>
      <c r="CJ56" s="171"/>
      <c r="CK56" s="171"/>
      <c r="CL56" s="171"/>
      <c r="CM56" s="171"/>
      <c r="CN56" s="171"/>
      <c r="CO56" s="171"/>
      <c r="CP56" s="171"/>
      <c r="CQ56" s="171"/>
      <c r="CR56" s="171"/>
      <c r="CS56" s="171"/>
      <c r="CT56" s="171"/>
      <c r="CU56" s="171"/>
      <c r="CV56" s="171"/>
      <c r="CW56" s="171"/>
      <c r="CX56" s="171"/>
      <c r="CY56" s="171"/>
      <c r="CZ56" s="171"/>
      <c r="DA56" s="171"/>
      <c r="DB56" s="171"/>
      <c r="DC56" s="171"/>
      <c r="DD56" s="171"/>
      <c r="DE56" s="171"/>
      <c r="DF56" s="171"/>
      <c r="DG56" s="171"/>
      <c r="DH56" s="171"/>
      <c r="DI56" s="171"/>
      <c r="DJ56" s="171"/>
      <c r="DK56" s="171"/>
      <c r="DL56" s="171"/>
      <c r="DM56" s="171"/>
      <c r="DN56" s="171"/>
      <c r="DO56" s="171"/>
      <c r="DP56" s="171"/>
      <c r="DQ56" s="171"/>
      <c r="DR56" s="171"/>
      <c r="DS56" s="171"/>
      <c r="DT56" s="171"/>
      <c r="DU56" s="171"/>
      <c r="DV56" s="171"/>
      <c r="DW56" s="171"/>
      <c r="DX56" s="171"/>
      <c r="DY56" s="171"/>
      <c r="DZ56" s="171"/>
      <c r="EA56" s="171"/>
      <c r="EB56" s="171"/>
      <c r="EC56" s="171"/>
      <c r="ED56" s="171"/>
      <c r="EE56" s="171"/>
      <c r="EF56" s="171"/>
      <c r="EG56" s="171"/>
      <c r="EH56" s="171"/>
      <c r="EI56" s="171"/>
      <c r="EJ56" s="171"/>
      <c r="EK56" s="171"/>
      <c r="EL56" s="171"/>
      <c r="EM56" s="171"/>
      <c r="EN56" s="171"/>
      <c r="EO56" s="171"/>
      <c r="EP56" s="171"/>
      <c r="EQ56" s="171"/>
      <c r="ER56" s="171"/>
      <c r="ES56" s="171"/>
      <c r="ET56" s="171"/>
      <c r="EU56" s="171"/>
      <c r="EV56" s="171"/>
      <c r="EW56" s="171"/>
      <c r="EX56" s="171"/>
      <c r="EY56" s="171"/>
      <c r="EZ56" s="171"/>
      <c r="FA56" s="171"/>
      <c r="FB56" s="171"/>
      <c r="FC56" s="171"/>
      <c r="FD56" s="171"/>
      <c r="FE56" s="171"/>
      <c r="FF56" s="171"/>
      <c r="FG56" s="171"/>
      <c r="FH56" s="171"/>
      <c r="FI56" s="171"/>
      <c r="FJ56" s="171"/>
      <c r="FK56" s="171"/>
      <c r="FL56" s="171"/>
      <c r="FM56" s="171"/>
      <c r="FN56" s="171"/>
      <c r="FO56" s="171"/>
      <c r="FP56" s="171"/>
      <c r="FQ56" s="171"/>
      <c r="FR56" s="171"/>
      <c r="FS56" s="171"/>
      <c r="FT56" s="171"/>
      <c r="FU56" s="171"/>
      <c r="FV56" s="171"/>
      <c r="FW56" s="171"/>
      <c r="FX56" s="171"/>
      <c r="FY56" s="171"/>
      <c r="FZ56" s="171"/>
      <c r="GA56" s="171"/>
      <c r="GB56" s="171"/>
      <c r="GC56" s="171"/>
      <c r="GD56" s="171"/>
      <c r="GE56" s="171"/>
      <c r="GF56" s="171"/>
      <c r="GG56" s="171"/>
      <c r="GH56" s="171"/>
      <c r="GI56" s="171"/>
      <c r="GJ56" s="171"/>
      <c r="GK56" s="171"/>
      <c r="GL56" s="171"/>
      <c r="GM56" s="171"/>
      <c r="GN56" s="171"/>
      <c r="GO56" s="171"/>
      <c r="GP56" s="171"/>
      <c r="GQ56" s="171"/>
      <c r="GR56" s="171"/>
      <c r="GS56" s="171"/>
      <c r="GT56" s="171"/>
      <c r="GU56" s="171"/>
      <c r="GV56" s="171"/>
      <c r="GW56" s="171"/>
      <c r="GX56" s="171"/>
      <c r="GY56" s="171"/>
      <c r="GZ56" s="171"/>
      <c r="HA56" s="171"/>
      <c r="HB56" s="171"/>
      <c r="HC56" s="171"/>
      <c r="HD56" s="171"/>
      <c r="HE56" s="171"/>
      <c r="HF56" s="171"/>
      <c r="HG56" s="171"/>
      <c r="HH56" s="171"/>
      <c r="HI56" s="171"/>
      <c r="HJ56" s="171"/>
      <c r="HK56" s="171"/>
      <c r="HL56" s="171"/>
      <c r="HM56" s="171"/>
      <c r="HN56" s="171"/>
      <c r="HO56" s="171"/>
      <c r="HP56" s="171"/>
      <c r="HQ56" s="171"/>
      <c r="HR56" s="171"/>
      <c r="HS56" s="171"/>
      <c r="HT56" s="171"/>
      <c r="HU56" s="171"/>
      <c r="HV56" s="171"/>
      <c r="HW56" s="171"/>
      <c r="HX56" s="171"/>
      <c r="HY56" s="171"/>
      <c r="HZ56" s="171"/>
      <c r="IA56" s="171"/>
      <c r="IB56" s="171"/>
      <c r="IC56" s="171"/>
      <c r="ID56" s="171"/>
      <c r="IE56" s="171"/>
      <c r="IF56" s="171"/>
      <c r="IG56" s="171"/>
      <c r="IH56" s="171"/>
      <c r="II56" s="171"/>
      <c r="IJ56" s="171"/>
      <c r="IK56" s="171"/>
      <c r="IL56" s="171"/>
      <c r="IM56" s="171"/>
      <c r="IN56" s="171"/>
      <c r="IO56" s="171"/>
      <c r="IP56" s="171"/>
    </row>
    <row r="57" spans="1:250" ht="15.75" customHeight="1" x14ac:dyDescent="0.2">
      <c r="A57" s="362" t="s">
        <v>35</v>
      </c>
      <c r="B57" s="363" t="s">
        <v>12</v>
      </c>
      <c r="C57" s="364" t="s">
        <v>16</v>
      </c>
      <c r="D57" s="365" t="s">
        <v>13</v>
      </c>
      <c r="E57" s="366" t="s">
        <v>48</v>
      </c>
      <c r="F57" s="367" t="s">
        <v>123</v>
      </c>
      <c r="G57" s="432" t="s">
        <v>110</v>
      </c>
      <c r="H57" s="369" t="s">
        <v>20</v>
      </c>
      <c r="I57" s="433" t="s">
        <v>38</v>
      </c>
      <c r="J57" s="454" t="s">
        <v>131</v>
      </c>
      <c r="K57" s="455" t="s">
        <v>18</v>
      </c>
      <c r="L57" s="456">
        <f>M57+O57</f>
        <v>1996.5</v>
      </c>
      <c r="M57" s="404">
        <v>1996.5</v>
      </c>
      <c r="N57" s="404">
        <v>852.6</v>
      </c>
      <c r="O57" s="405">
        <v>0</v>
      </c>
      <c r="P57" s="456">
        <f>+Q57+S57</f>
        <v>2139.6999999999998</v>
      </c>
      <c r="Q57" s="404">
        <v>2139.6999999999998</v>
      </c>
      <c r="R57" s="404">
        <v>862.9</v>
      </c>
      <c r="S57" s="405">
        <v>0</v>
      </c>
      <c r="T57" s="456">
        <f>U57+W57</f>
        <v>2296.1</v>
      </c>
      <c r="U57" s="404">
        <v>2296.1</v>
      </c>
      <c r="V57" s="404">
        <v>1021.3</v>
      </c>
      <c r="W57" s="405">
        <v>0</v>
      </c>
      <c r="X57" s="456">
        <f>+Y57+AA57</f>
        <v>2758.8</v>
      </c>
      <c r="Y57" s="404">
        <v>2758.8</v>
      </c>
      <c r="Z57" s="404">
        <v>1010.3</v>
      </c>
      <c r="AA57" s="405">
        <v>0</v>
      </c>
    </row>
    <row r="58" spans="1:250" ht="15.75" customHeight="1" thickBot="1" x14ac:dyDescent="0.25">
      <c r="A58" s="375"/>
      <c r="B58" s="376"/>
      <c r="C58" s="377"/>
      <c r="D58" s="378"/>
      <c r="E58" s="379"/>
      <c r="F58" s="380"/>
      <c r="G58" s="444"/>
      <c r="H58" s="382"/>
      <c r="I58" s="445"/>
      <c r="J58" s="457"/>
      <c r="K58" s="447" t="s">
        <v>25</v>
      </c>
      <c r="L58" s="456">
        <f>M58+O58</f>
        <v>3.3</v>
      </c>
      <c r="M58" s="385">
        <v>3.3</v>
      </c>
      <c r="N58" s="385">
        <v>0</v>
      </c>
      <c r="O58" s="386">
        <v>0</v>
      </c>
      <c r="P58" s="448">
        <f>+Q58+S58</f>
        <v>7.9</v>
      </c>
      <c r="Q58" s="385">
        <v>7.9</v>
      </c>
      <c r="R58" s="385">
        <v>0</v>
      </c>
      <c r="S58" s="386">
        <v>0</v>
      </c>
      <c r="T58" s="448">
        <f>U58+W58</f>
        <v>5.4</v>
      </c>
      <c r="U58" s="385">
        <v>5.4</v>
      </c>
      <c r="V58" s="385">
        <v>0</v>
      </c>
      <c r="W58" s="386">
        <v>0</v>
      </c>
      <c r="X58" s="448">
        <f>+Y58+AA58</f>
        <v>11.7</v>
      </c>
      <c r="Y58" s="385">
        <v>11.7</v>
      </c>
      <c r="Z58" s="385">
        <v>0</v>
      </c>
      <c r="AA58" s="386">
        <v>0</v>
      </c>
    </row>
    <row r="59" spans="1:250" ht="25.5" customHeight="1" thickBot="1" x14ac:dyDescent="0.25">
      <c r="A59" s="388"/>
      <c r="B59" s="389"/>
      <c r="C59" s="390"/>
      <c r="D59" s="391"/>
      <c r="E59" s="392"/>
      <c r="F59" s="393"/>
      <c r="G59" s="449"/>
      <c r="H59" s="395"/>
      <c r="I59" s="450"/>
      <c r="J59" s="458"/>
      <c r="K59" s="452" t="s">
        <v>10</v>
      </c>
      <c r="L59" s="397">
        <f>SUM(L57:L58)</f>
        <v>1999.8</v>
      </c>
      <c r="M59" s="399">
        <f>SUM(M57:M58)</f>
        <v>1999.8</v>
      </c>
      <c r="N59" s="399">
        <f>SUM(N57:N58)</f>
        <v>852.6</v>
      </c>
      <c r="O59" s="400">
        <f>SUM(O57:O58)</f>
        <v>0</v>
      </c>
      <c r="P59" s="397">
        <f>SUM(P57:P58)</f>
        <v>2147.6</v>
      </c>
      <c r="Q59" s="399">
        <f t="shared" ref="Q59:AO59" si="10">SUM(Q57:Q58)</f>
        <v>2147.6</v>
      </c>
      <c r="R59" s="399">
        <f t="shared" si="10"/>
        <v>862.9</v>
      </c>
      <c r="S59" s="401">
        <f t="shared" si="10"/>
        <v>0</v>
      </c>
      <c r="T59" s="262">
        <f t="shared" si="10"/>
        <v>2301.5</v>
      </c>
      <c r="U59" s="263">
        <f t="shared" si="10"/>
        <v>2301.5</v>
      </c>
      <c r="V59" s="263">
        <f t="shared" si="10"/>
        <v>1021.3</v>
      </c>
      <c r="W59" s="266">
        <f t="shared" si="10"/>
        <v>0</v>
      </c>
      <c r="X59" s="262">
        <f t="shared" si="10"/>
        <v>2770.5</v>
      </c>
      <c r="Y59" s="263">
        <f t="shared" si="10"/>
        <v>2770.5</v>
      </c>
      <c r="Z59" s="263">
        <f t="shared" si="10"/>
        <v>1010.3</v>
      </c>
      <c r="AA59" s="266">
        <f t="shared" si="10"/>
        <v>0</v>
      </c>
      <c r="AB59" s="459">
        <f t="shared" si="10"/>
        <v>0</v>
      </c>
      <c r="AC59" s="460">
        <f t="shared" si="10"/>
        <v>0</v>
      </c>
      <c r="AD59" s="460">
        <f t="shared" si="10"/>
        <v>0</v>
      </c>
      <c r="AE59" s="460">
        <f t="shared" si="10"/>
        <v>0</v>
      </c>
      <c r="AF59" s="460">
        <f t="shared" si="10"/>
        <v>0</v>
      </c>
      <c r="AG59" s="460">
        <f t="shared" si="10"/>
        <v>0</v>
      </c>
      <c r="AH59" s="460">
        <f t="shared" si="10"/>
        <v>0</v>
      </c>
      <c r="AI59" s="460">
        <f t="shared" si="10"/>
        <v>0</v>
      </c>
      <c r="AJ59" s="460">
        <f t="shared" si="10"/>
        <v>0</v>
      </c>
      <c r="AK59" s="460">
        <f t="shared" si="10"/>
        <v>0</v>
      </c>
      <c r="AL59" s="460">
        <f t="shared" si="10"/>
        <v>0</v>
      </c>
      <c r="AM59" s="460">
        <f t="shared" si="10"/>
        <v>0</v>
      </c>
      <c r="AN59" s="460">
        <f t="shared" si="10"/>
        <v>0</v>
      </c>
      <c r="AO59" s="460">
        <f t="shared" si="10"/>
        <v>0</v>
      </c>
    </row>
    <row r="60" spans="1:250" ht="18.75" customHeight="1" thickBot="1" x14ac:dyDescent="0.25">
      <c r="A60" s="461" t="s">
        <v>35</v>
      </c>
      <c r="B60" s="355" t="s">
        <v>12</v>
      </c>
      <c r="C60" s="356" t="s">
        <v>16</v>
      </c>
      <c r="D60" s="411" t="s">
        <v>118</v>
      </c>
      <c r="E60" s="411"/>
      <c r="F60" s="411"/>
      <c r="G60" s="411"/>
      <c r="H60" s="411"/>
      <c r="I60" s="411"/>
      <c r="J60" s="411"/>
      <c r="K60" s="412"/>
      <c r="L60" s="462">
        <f>SUM(L59+L56)</f>
        <v>2245.3000000000002</v>
      </c>
      <c r="M60" s="463">
        <f t="shared" ref="M60:S60" si="11">SUM(M59+M56)</f>
        <v>2245.3000000000002</v>
      </c>
      <c r="N60" s="463">
        <f t="shared" si="11"/>
        <v>852.6</v>
      </c>
      <c r="O60" s="464">
        <f t="shared" si="11"/>
        <v>0</v>
      </c>
      <c r="P60" s="462">
        <f t="shared" si="11"/>
        <v>2478.9</v>
      </c>
      <c r="Q60" s="463">
        <f t="shared" si="11"/>
        <v>2478.9</v>
      </c>
      <c r="R60" s="463">
        <f t="shared" si="11"/>
        <v>862.9</v>
      </c>
      <c r="S60" s="464">
        <f t="shared" si="11"/>
        <v>0</v>
      </c>
      <c r="T60" s="465">
        <f>T59+T56</f>
        <v>2534.6</v>
      </c>
      <c r="U60" s="466">
        <f t="shared" ref="U60:AA60" si="12">U59+U56</f>
        <v>2534.6</v>
      </c>
      <c r="V60" s="466">
        <f t="shared" si="12"/>
        <v>1021.3</v>
      </c>
      <c r="W60" s="467">
        <f t="shared" si="12"/>
        <v>0</v>
      </c>
      <c r="X60" s="465">
        <f t="shared" si="12"/>
        <v>3191.5</v>
      </c>
      <c r="Y60" s="466">
        <f t="shared" si="12"/>
        <v>3191.5</v>
      </c>
      <c r="Z60" s="466">
        <f t="shared" si="12"/>
        <v>1010.3</v>
      </c>
      <c r="AA60" s="467">
        <f t="shared" si="12"/>
        <v>0</v>
      </c>
    </row>
    <row r="61" spans="1:250" ht="18.75" customHeight="1" thickBot="1" x14ac:dyDescent="0.25">
      <c r="A61" s="354" t="s">
        <v>35</v>
      </c>
      <c r="B61" s="355" t="s">
        <v>12</v>
      </c>
      <c r="C61" s="356" t="s">
        <v>17</v>
      </c>
      <c r="D61" s="357" t="s">
        <v>45</v>
      </c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  <c r="Y61" s="358"/>
      <c r="Z61" s="358"/>
      <c r="AA61" s="359"/>
    </row>
    <row r="62" spans="1:250" ht="15.75" customHeight="1" x14ac:dyDescent="0.2">
      <c r="A62" s="362" t="s">
        <v>35</v>
      </c>
      <c r="B62" s="468" t="s">
        <v>12</v>
      </c>
      <c r="C62" s="469" t="s">
        <v>17</v>
      </c>
      <c r="D62" s="470" t="s">
        <v>12</v>
      </c>
      <c r="E62" s="471" t="s">
        <v>79</v>
      </c>
      <c r="F62" s="472" t="s">
        <v>123</v>
      </c>
      <c r="G62" s="473" t="s">
        <v>112</v>
      </c>
      <c r="H62" s="474" t="s">
        <v>20</v>
      </c>
      <c r="I62" s="475" t="s">
        <v>122</v>
      </c>
      <c r="J62" s="476" t="s">
        <v>132</v>
      </c>
      <c r="K62" s="477" t="s">
        <v>27</v>
      </c>
      <c r="L62" s="478">
        <f>+M62+O62</f>
        <v>151.6</v>
      </c>
      <c r="M62" s="479">
        <v>151.6</v>
      </c>
      <c r="N62" s="479">
        <v>125.9</v>
      </c>
      <c r="O62" s="480">
        <v>0</v>
      </c>
      <c r="P62" s="481">
        <f>+Q62+S62</f>
        <v>154.19999999999999</v>
      </c>
      <c r="Q62" s="479">
        <v>154.19999999999999</v>
      </c>
      <c r="R62" s="479">
        <v>126.1</v>
      </c>
      <c r="S62" s="480">
        <v>0</v>
      </c>
      <c r="T62" s="478">
        <f>U62+W62</f>
        <v>95.1</v>
      </c>
      <c r="U62" s="479">
        <v>95.1</v>
      </c>
      <c r="V62" s="479">
        <v>80.400000000000006</v>
      </c>
      <c r="W62" s="480">
        <v>0</v>
      </c>
      <c r="X62" s="478">
        <f>+Y62+AA62</f>
        <v>114.3</v>
      </c>
      <c r="Y62" s="479">
        <v>114.3</v>
      </c>
      <c r="Z62" s="479">
        <v>89.8</v>
      </c>
      <c r="AA62" s="480">
        <v>0</v>
      </c>
    </row>
    <row r="63" spans="1:250" ht="15.75" customHeight="1" thickBot="1" x14ac:dyDescent="0.25">
      <c r="A63" s="375"/>
      <c r="B63" s="482"/>
      <c r="C63" s="483"/>
      <c r="D63" s="484"/>
      <c r="E63" s="485"/>
      <c r="F63" s="486"/>
      <c r="G63" s="487"/>
      <c r="H63" s="488"/>
      <c r="I63" s="489"/>
      <c r="J63" s="490"/>
      <c r="K63" s="491" t="s">
        <v>28</v>
      </c>
      <c r="L63" s="492">
        <f>+M63+O63</f>
        <v>0</v>
      </c>
      <c r="M63" s="493">
        <v>0</v>
      </c>
      <c r="N63" s="493">
        <v>0</v>
      </c>
      <c r="O63" s="494">
        <v>0</v>
      </c>
      <c r="P63" s="492">
        <f>+Q63+S63</f>
        <v>0</v>
      </c>
      <c r="Q63" s="493">
        <v>0</v>
      </c>
      <c r="R63" s="493">
        <v>0</v>
      </c>
      <c r="S63" s="494">
        <v>0</v>
      </c>
      <c r="T63" s="492">
        <f>+U63+W63</f>
        <v>0</v>
      </c>
      <c r="U63" s="493">
        <v>0</v>
      </c>
      <c r="V63" s="493">
        <v>0</v>
      </c>
      <c r="W63" s="494">
        <v>0</v>
      </c>
      <c r="X63" s="492">
        <f>+Y63+AA63</f>
        <v>0</v>
      </c>
      <c r="Y63" s="493">
        <v>0</v>
      </c>
      <c r="Z63" s="493">
        <v>0</v>
      </c>
      <c r="AA63" s="494">
        <v>0</v>
      </c>
    </row>
    <row r="64" spans="1:250" ht="29.25" customHeight="1" thickBot="1" x14ac:dyDescent="0.25">
      <c r="A64" s="388"/>
      <c r="B64" s="495"/>
      <c r="C64" s="496"/>
      <c r="D64" s="497"/>
      <c r="E64" s="498"/>
      <c r="F64" s="499"/>
      <c r="G64" s="500"/>
      <c r="H64" s="501"/>
      <c r="I64" s="502"/>
      <c r="J64" s="503"/>
      <c r="K64" s="261" t="s">
        <v>10</v>
      </c>
      <c r="L64" s="407">
        <f>SUM(L62:L63)</f>
        <v>151.6</v>
      </c>
      <c r="M64" s="399">
        <f>SUM(M62:M63)</f>
        <v>151.6</v>
      </c>
      <c r="N64" s="399">
        <f>SUM(N62:N63)</f>
        <v>125.9</v>
      </c>
      <c r="O64" s="400">
        <f>SUM(O62:O63)</f>
        <v>0</v>
      </c>
      <c r="P64" s="397">
        <f t="shared" ref="P64:AA64" si="13">SUM(P62:P63)</f>
        <v>154.19999999999999</v>
      </c>
      <c r="Q64" s="399">
        <f t="shared" si="13"/>
        <v>154.19999999999999</v>
      </c>
      <c r="R64" s="399">
        <f t="shared" si="13"/>
        <v>126.1</v>
      </c>
      <c r="S64" s="401">
        <f t="shared" si="13"/>
        <v>0</v>
      </c>
      <c r="T64" s="262">
        <f t="shared" si="13"/>
        <v>95.1</v>
      </c>
      <c r="U64" s="263">
        <f t="shared" si="13"/>
        <v>95.1</v>
      </c>
      <c r="V64" s="263">
        <f t="shared" si="13"/>
        <v>80.400000000000006</v>
      </c>
      <c r="W64" s="266">
        <f t="shared" si="13"/>
        <v>0</v>
      </c>
      <c r="X64" s="262">
        <f t="shared" si="13"/>
        <v>114.3</v>
      </c>
      <c r="Y64" s="263">
        <f t="shared" si="13"/>
        <v>114.3</v>
      </c>
      <c r="Z64" s="263">
        <f t="shared" si="13"/>
        <v>89.8</v>
      </c>
      <c r="AA64" s="266">
        <f t="shared" si="13"/>
        <v>0</v>
      </c>
    </row>
    <row r="65" spans="1:27" ht="20.25" customHeight="1" thickBot="1" x14ac:dyDescent="0.25">
      <c r="A65" s="354" t="s">
        <v>35</v>
      </c>
      <c r="B65" s="355" t="s">
        <v>12</v>
      </c>
      <c r="C65" s="504" t="s">
        <v>17</v>
      </c>
      <c r="D65" s="505" t="s">
        <v>118</v>
      </c>
      <c r="E65" s="505"/>
      <c r="F65" s="505"/>
      <c r="G65" s="505"/>
      <c r="H65" s="505"/>
      <c r="I65" s="505"/>
      <c r="J65" s="505"/>
      <c r="K65" s="506"/>
      <c r="L65" s="507">
        <f>L64</f>
        <v>151.6</v>
      </c>
      <c r="M65" s="508">
        <f t="shared" ref="M65:AA65" si="14">M64</f>
        <v>151.6</v>
      </c>
      <c r="N65" s="508">
        <f t="shared" si="14"/>
        <v>125.9</v>
      </c>
      <c r="O65" s="509">
        <f t="shared" si="14"/>
        <v>0</v>
      </c>
      <c r="P65" s="507">
        <f t="shared" si="14"/>
        <v>154.19999999999999</v>
      </c>
      <c r="Q65" s="508">
        <f t="shared" si="14"/>
        <v>154.19999999999999</v>
      </c>
      <c r="R65" s="508">
        <f t="shared" si="14"/>
        <v>126.1</v>
      </c>
      <c r="S65" s="509">
        <f t="shared" si="14"/>
        <v>0</v>
      </c>
      <c r="T65" s="510">
        <f t="shared" si="14"/>
        <v>95.1</v>
      </c>
      <c r="U65" s="511">
        <f t="shared" si="14"/>
        <v>95.1</v>
      </c>
      <c r="V65" s="511">
        <f t="shared" si="14"/>
        <v>80.400000000000006</v>
      </c>
      <c r="W65" s="512">
        <f t="shared" si="14"/>
        <v>0</v>
      </c>
      <c r="X65" s="510">
        <f t="shared" si="14"/>
        <v>114.3</v>
      </c>
      <c r="Y65" s="511">
        <f t="shared" si="14"/>
        <v>114.3</v>
      </c>
      <c r="Z65" s="511">
        <f t="shared" si="14"/>
        <v>89.8</v>
      </c>
      <c r="AA65" s="512">
        <f t="shared" si="14"/>
        <v>0</v>
      </c>
    </row>
    <row r="66" spans="1:27" ht="21" customHeight="1" thickBot="1" x14ac:dyDescent="0.25">
      <c r="A66" s="513" t="s">
        <v>35</v>
      </c>
      <c r="B66" s="514" t="s">
        <v>12</v>
      </c>
      <c r="C66" s="515" t="s">
        <v>35</v>
      </c>
      <c r="D66" s="516" t="s">
        <v>40</v>
      </c>
      <c r="E66" s="517"/>
      <c r="F66" s="517"/>
      <c r="G66" s="517"/>
      <c r="H66" s="517"/>
      <c r="I66" s="517"/>
      <c r="J66" s="517"/>
      <c r="K66" s="517"/>
      <c r="L66" s="517"/>
      <c r="M66" s="517"/>
      <c r="N66" s="517"/>
      <c r="O66" s="517"/>
      <c r="P66" s="517"/>
      <c r="Q66" s="517"/>
      <c r="R66" s="517"/>
      <c r="S66" s="517"/>
      <c r="T66" s="517"/>
      <c r="U66" s="517"/>
      <c r="V66" s="517"/>
      <c r="W66" s="517"/>
      <c r="X66" s="517"/>
      <c r="Y66" s="517"/>
      <c r="Z66" s="517"/>
      <c r="AA66" s="518"/>
    </row>
    <row r="67" spans="1:27" ht="23.25" customHeight="1" x14ac:dyDescent="0.2">
      <c r="A67" s="362" t="s">
        <v>35</v>
      </c>
      <c r="B67" s="363" t="s">
        <v>12</v>
      </c>
      <c r="C67" s="364" t="s">
        <v>35</v>
      </c>
      <c r="D67" s="365" t="s">
        <v>12</v>
      </c>
      <c r="E67" s="519" t="s">
        <v>56</v>
      </c>
      <c r="F67" s="520" t="s">
        <v>123</v>
      </c>
      <c r="G67" s="432" t="s">
        <v>23</v>
      </c>
      <c r="H67" s="369" t="s">
        <v>20</v>
      </c>
      <c r="I67" s="370" t="s">
        <v>104</v>
      </c>
      <c r="J67" s="370" t="s">
        <v>128</v>
      </c>
      <c r="K67" s="521" t="s">
        <v>18</v>
      </c>
      <c r="L67" s="478">
        <f>+M67+O67</f>
        <v>385.5</v>
      </c>
      <c r="M67" s="522">
        <v>0</v>
      </c>
      <c r="N67" s="479">
        <v>0</v>
      </c>
      <c r="O67" s="480">
        <v>385.5</v>
      </c>
      <c r="P67" s="481">
        <f>Q67+S67</f>
        <v>385.5</v>
      </c>
      <c r="Q67" s="523">
        <v>0</v>
      </c>
      <c r="R67" s="524">
        <v>0</v>
      </c>
      <c r="S67" s="480">
        <v>385.5</v>
      </c>
      <c r="T67" s="282">
        <f>+U67+W67</f>
        <v>135.5</v>
      </c>
      <c r="U67" s="322">
        <v>0</v>
      </c>
      <c r="V67" s="372">
        <v>0</v>
      </c>
      <c r="W67" s="373">
        <v>135.5</v>
      </c>
      <c r="X67" s="282">
        <f>+Y67+AA67</f>
        <v>200</v>
      </c>
      <c r="Y67" s="372">
        <v>0</v>
      </c>
      <c r="Z67" s="372">
        <v>0</v>
      </c>
      <c r="AA67" s="373">
        <v>200</v>
      </c>
    </row>
    <row r="68" spans="1:27" ht="24" customHeight="1" thickBot="1" x14ac:dyDescent="0.25">
      <c r="A68" s="375"/>
      <c r="B68" s="376"/>
      <c r="C68" s="377"/>
      <c r="D68" s="378"/>
      <c r="E68" s="525"/>
      <c r="F68" s="526"/>
      <c r="G68" s="444"/>
      <c r="H68" s="382"/>
      <c r="I68" s="383"/>
      <c r="J68" s="383"/>
      <c r="K68" s="447" t="s">
        <v>27</v>
      </c>
      <c r="L68" s="301">
        <f>+M68+O68</f>
        <v>0</v>
      </c>
      <c r="M68" s="527">
        <v>0</v>
      </c>
      <c r="N68" s="528">
        <v>0</v>
      </c>
      <c r="O68" s="386">
        <v>0</v>
      </c>
      <c r="P68" s="387">
        <f>+Q68+S68</f>
        <v>2.9</v>
      </c>
      <c r="Q68" s="529">
        <v>2.9</v>
      </c>
      <c r="R68" s="528">
        <v>0</v>
      </c>
      <c r="S68" s="386">
        <v>0</v>
      </c>
      <c r="T68" s="301">
        <f>+U68+W68</f>
        <v>0</v>
      </c>
      <c r="U68" s="527">
        <v>0</v>
      </c>
      <c r="V68" s="528">
        <v>0</v>
      </c>
      <c r="W68" s="386">
        <v>0</v>
      </c>
      <c r="X68" s="301">
        <f>+Y68+AA68</f>
        <v>0</v>
      </c>
      <c r="Y68" s="385">
        <v>0</v>
      </c>
      <c r="Z68" s="385">
        <v>0</v>
      </c>
      <c r="AA68" s="386">
        <v>0</v>
      </c>
    </row>
    <row r="69" spans="1:27" ht="29.25" customHeight="1" thickBot="1" x14ac:dyDescent="0.25">
      <c r="A69" s="375"/>
      <c r="B69" s="376"/>
      <c r="C69" s="377"/>
      <c r="D69" s="378"/>
      <c r="E69" s="530"/>
      <c r="F69" s="526"/>
      <c r="G69" s="531"/>
      <c r="H69" s="532"/>
      <c r="I69" s="383"/>
      <c r="J69" s="396"/>
      <c r="K69" s="452" t="s">
        <v>10</v>
      </c>
      <c r="L69" s="407">
        <f t="shared" ref="L69:AA69" si="15">SUM(L67:L68)</f>
        <v>385.5</v>
      </c>
      <c r="M69" s="533">
        <f t="shared" si="15"/>
        <v>0</v>
      </c>
      <c r="N69" s="398">
        <f t="shared" si="15"/>
        <v>0</v>
      </c>
      <c r="O69" s="400">
        <f t="shared" si="15"/>
        <v>385.5</v>
      </c>
      <c r="P69" s="407">
        <f t="shared" si="15"/>
        <v>388.4</v>
      </c>
      <c r="Q69" s="533">
        <f t="shared" si="15"/>
        <v>2.9</v>
      </c>
      <c r="R69" s="398">
        <f t="shared" si="15"/>
        <v>0</v>
      </c>
      <c r="S69" s="401">
        <f t="shared" si="15"/>
        <v>385.5</v>
      </c>
      <c r="T69" s="262">
        <f t="shared" si="15"/>
        <v>135.5</v>
      </c>
      <c r="U69" s="263">
        <f t="shared" si="15"/>
        <v>0</v>
      </c>
      <c r="V69" s="263">
        <f t="shared" si="15"/>
        <v>0</v>
      </c>
      <c r="W69" s="266">
        <f t="shared" si="15"/>
        <v>135.5</v>
      </c>
      <c r="X69" s="262">
        <f t="shared" si="15"/>
        <v>200</v>
      </c>
      <c r="Y69" s="263">
        <f t="shared" si="15"/>
        <v>0</v>
      </c>
      <c r="Z69" s="263">
        <f t="shared" si="15"/>
        <v>0</v>
      </c>
      <c r="AA69" s="266">
        <f t="shared" si="15"/>
        <v>200</v>
      </c>
    </row>
    <row r="70" spans="1:27" ht="19.5" customHeight="1" x14ac:dyDescent="0.2">
      <c r="A70" s="362" t="s">
        <v>35</v>
      </c>
      <c r="B70" s="363" t="s">
        <v>12</v>
      </c>
      <c r="C70" s="364" t="s">
        <v>35</v>
      </c>
      <c r="D70" s="365" t="s">
        <v>13</v>
      </c>
      <c r="E70" s="366" t="s">
        <v>46</v>
      </c>
      <c r="F70" s="367" t="s">
        <v>123</v>
      </c>
      <c r="G70" s="534" t="s">
        <v>111</v>
      </c>
      <c r="H70" s="369" t="s">
        <v>20</v>
      </c>
      <c r="I70" s="370" t="s">
        <v>42</v>
      </c>
      <c r="J70" s="535" t="s">
        <v>129</v>
      </c>
      <c r="K70" s="455" t="s">
        <v>18</v>
      </c>
      <c r="L70" s="406">
        <f>+M70+O70</f>
        <v>191.1</v>
      </c>
      <c r="M70" s="536">
        <v>191.1</v>
      </c>
      <c r="N70" s="537">
        <v>44.7</v>
      </c>
      <c r="O70" s="405">
        <v>0</v>
      </c>
      <c r="P70" s="403">
        <f>+Q70+S70</f>
        <v>199.2</v>
      </c>
      <c r="Q70" s="538">
        <v>199.2</v>
      </c>
      <c r="R70" s="537">
        <v>45.5</v>
      </c>
      <c r="S70" s="405">
        <v>0</v>
      </c>
      <c r="T70" s="406">
        <f>+U70+W70</f>
        <v>341.6</v>
      </c>
      <c r="U70" s="536">
        <v>341.6</v>
      </c>
      <c r="V70" s="537">
        <v>40</v>
      </c>
      <c r="W70" s="405">
        <v>0</v>
      </c>
      <c r="X70" s="406">
        <f>+Y70+AA70</f>
        <v>140</v>
      </c>
      <c r="Y70" s="404">
        <v>140</v>
      </c>
      <c r="Z70" s="404">
        <v>40</v>
      </c>
      <c r="AA70" s="405">
        <v>0</v>
      </c>
    </row>
    <row r="71" spans="1:27" ht="15.75" customHeight="1" thickBot="1" x14ac:dyDescent="0.25">
      <c r="A71" s="375"/>
      <c r="B71" s="376"/>
      <c r="C71" s="377"/>
      <c r="D71" s="378"/>
      <c r="E71" s="379"/>
      <c r="F71" s="380"/>
      <c r="G71" s="539"/>
      <c r="H71" s="382"/>
      <c r="I71" s="383"/>
      <c r="J71" s="540"/>
      <c r="K71" s="447" t="s">
        <v>27</v>
      </c>
      <c r="L71" s="301">
        <f>+M71+O71</f>
        <v>27.3</v>
      </c>
      <c r="M71" s="529">
        <v>27.3</v>
      </c>
      <c r="N71" s="528">
        <v>0.5</v>
      </c>
      <c r="O71" s="386">
        <v>0</v>
      </c>
      <c r="P71" s="387">
        <f>+Q71+S71</f>
        <v>27.3</v>
      </c>
      <c r="Q71" s="529">
        <v>27.3</v>
      </c>
      <c r="R71" s="528">
        <v>0.5</v>
      </c>
      <c r="S71" s="386">
        <v>0</v>
      </c>
      <c r="T71" s="301">
        <f>+U71+W71</f>
        <v>26.9</v>
      </c>
      <c r="U71" s="529">
        <v>26.9</v>
      </c>
      <c r="V71" s="528">
        <v>0.5</v>
      </c>
      <c r="W71" s="386">
        <v>0</v>
      </c>
      <c r="X71" s="301">
        <f>+Y71+AA71</f>
        <v>29</v>
      </c>
      <c r="Y71" s="385">
        <v>29</v>
      </c>
      <c r="Z71" s="385">
        <v>0.6</v>
      </c>
      <c r="AA71" s="386">
        <v>0</v>
      </c>
    </row>
    <row r="72" spans="1:27" ht="23.25" customHeight="1" thickBot="1" x14ac:dyDescent="0.25">
      <c r="A72" s="388"/>
      <c r="B72" s="389"/>
      <c r="C72" s="390"/>
      <c r="D72" s="391"/>
      <c r="E72" s="392"/>
      <c r="F72" s="393"/>
      <c r="G72" s="541"/>
      <c r="H72" s="395"/>
      <c r="I72" s="396"/>
      <c r="J72" s="542"/>
      <c r="K72" s="452" t="s">
        <v>10</v>
      </c>
      <c r="L72" s="397">
        <f t="shared" ref="L72:Q72" si="16">SUM(L70:L71)</f>
        <v>218.4</v>
      </c>
      <c r="M72" s="533">
        <f t="shared" si="16"/>
        <v>218.4</v>
      </c>
      <c r="N72" s="543">
        <f t="shared" si="16"/>
        <v>45.2</v>
      </c>
      <c r="O72" s="400">
        <f t="shared" si="16"/>
        <v>0</v>
      </c>
      <c r="P72" s="397">
        <f t="shared" si="16"/>
        <v>226.5</v>
      </c>
      <c r="Q72" s="533">
        <f t="shared" si="16"/>
        <v>226.5</v>
      </c>
      <c r="R72" s="543">
        <f t="shared" ref="R72:AA72" si="17">SUM(R70:R71)</f>
        <v>46</v>
      </c>
      <c r="S72" s="401">
        <f t="shared" si="17"/>
        <v>0</v>
      </c>
      <c r="T72" s="262">
        <f t="shared" si="17"/>
        <v>368.5</v>
      </c>
      <c r="U72" s="263">
        <f t="shared" si="17"/>
        <v>368.5</v>
      </c>
      <c r="V72" s="263">
        <f t="shared" si="17"/>
        <v>40.5</v>
      </c>
      <c r="W72" s="266">
        <f t="shared" si="17"/>
        <v>0</v>
      </c>
      <c r="X72" s="262">
        <f t="shared" si="17"/>
        <v>169</v>
      </c>
      <c r="Y72" s="263">
        <f t="shared" si="17"/>
        <v>169</v>
      </c>
      <c r="Z72" s="263">
        <f t="shared" si="17"/>
        <v>40.6</v>
      </c>
      <c r="AA72" s="266">
        <f t="shared" si="17"/>
        <v>0</v>
      </c>
    </row>
    <row r="73" spans="1:27" ht="15.75" customHeight="1" x14ac:dyDescent="0.2">
      <c r="A73" s="362" t="s">
        <v>35</v>
      </c>
      <c r="B73" s="363" t="s">
        <v>12</v>
      </c>
      <c r="C73" s="364" t="s">
        <v>35</v>
      </c>
      <c r="D73" s="365" t="s">
        <v>14</v>
      </c>
      <c r="E73" s="366" t="s">
        <v>52</v>
      </c>
      <c r="F73" s="367" t="s">
        <v>123</v>
      </c>
      <c r="G73" s="432" t="s">
        <v>110</v>
      </c>
      <c r="H73" s="369" t="s">
        <v>20</v>
      </c>
      <c r="I73" s="370" t="s">
        <v>81</v>
      </c>
      <c r="J73" s="370" t="s">
        <v>130</v>
      </c>
      <c r="K73" s="455" t="s">
        <v>18</v>
      </c>
      <c r="L73" s="282">
        <f>+M73+O73</f>
        <v>1299</v>
      </c>
      <c r="M73" s="330">
        <v>1299</v>
      </c>
      <c r="N73" s="544">
        <v>92.1</v>
      </c>
      <c r="O73" s="545">
        <v>0</v>
      </c>
      <c r="P73" s="403">
        <f>+Q73+S73</f>
        <v>1301.0999999999999</v>
      </c>
      <c r="Q73" s="538">
        <v>1301.0999999999999</v>
      </c>
      <c r="R73" s="537">
        <v>94.1</v>
      </c>
      <c r="S73" s="405">
        <v>0</v>
      </c>
      <c r="T73" s="406">
        <f>+U73+W73</f>
        <v>1469.3</v>
      </c>
      <c r="U73" s="330">
        <v>1469.3</v>
      </c>
      <c r="V73" s="546">
        <v>123</v>
      </c>
      <c r="W73" s="545">
        <v>0</v>
      </c>
      <c r="X73" s="406">
        <f>+Y73+AA73</f>
        <v>1420</v>
      </c>
      <c r="Y73" s="404">
        <v>1420</v>
      </c>
      <c r="Z73" s="404">
        <v>118</v>
      </c>
      <c r="AA73" s="405">
        <v>0</v>
      </c>
    </row>
    <row r="74" spans="1:27" ht="15.75" customHeight="1" thickBot="1" x14ac:dyDescent="0.25">
      <c r="A74" s="375"/>
      <c r="B74" s="376"/>
      <c r="C74" s="377"/>
      <c r="D74" s="378"/>
      <c r="E74" s="379"/>
      <c r="F74" s="380"/>
      <c r="G74" s="444"/>
      <c r="H74" s="382"/>
      <c r="I74" s="383"/>
      <c r="J74" s="383"/>
      <c r="K74" s="447" t="s">
        <v>27</v>
      </c>
      <c r="L74" s="301">
        <f>+M74+O74</f>
        <v>0</v>
      </c>
      <c r="M74" s="547">
        <v>0</v>
      </c>
      <c r="N74" s="548">
        <v>0</v>
      </c>
      <c r="O74" s="549">
        <v>0</v>
      </c>
      <c r="P74" s="387">
        <f>+Q74+S74</f>
        <v>0</v>
      </c>
      <c r="Q74" s="529">
        <v>0</v>
      </c>
      <c r="R74" s="548">
        <v>0</v>
      </c>
      <c r="S74" s="549">
        <v>0</v>
      </c>
      <c r="T74" s="301">
        <f>+U74+W74</f>
        <v>0</v>
      </c>
      <c r="U74" s="547">
        <v>0</v>
      </c>
      <c r="V74" s="548">
        <v>0</v>
      </c>
      <c r="W74" s="549">
        <v>0</v>
      </c>
      <c r="X74" s="301">
        <f>+Y74+AA74</f>
        <v>0</v>
      </c>
      <c r="Y74" s="547">
        <v>0</v>
      </c>
      <c r="Z74" s="548">
        <v>0</v>
      </c>
      <c r="AA74" s="549">
        <v>0</v>
      </c>
    </row>
    <row r="75" spans="1:27" ht="24" customHeight="1" thickBot="1" x14ac:dyDescent="0.25">
      <c r="A75" s="388"/>
      <c r="B75" s="389"/>
      <c r="C75" s="390"/>
      <c r="D75" s="391"/>
      <c r="E75" s="392"/>
      <c r="F75" s="393"/>
      <c r="G75" s="449"/>
      <c r="H75" s="395"/>
      <c r="I75" s="396"/>
      <c r="J75" s="396"/>
      <c r="K75" s="452" t="s">
        <v>10</v>
      </c>
      <c r="L75" s="550">
        <f t="shared" ref="L75:Q75" si="18">SUM(L73:L74)</f>
        <v>1299</v>
      </c>
      <c r="M75" s="551">
        <f t="shared" si="18"/>
        <v>1299</v>
      </c>
      <c r="N75" s="552">
        <f t="shared" si="18"/>
        <v>92.1</v>
      </c>
      <c r="O75" s="553">
        <f t="shared" si="18"/>
        <v>0</v>
      </c>
      <c r="P75" s="550">
        <f t="shared" si="18"/>
        <v>1301.0999999999999</v>
      </c>
      <c r="Q75" s="551">
        <f t="shared" si="18"/>
        <v>1301.0999999999999</v>
      </c>
      <c r="R75" s="552">
        <f t="shared" ref="R75:AA75" si="19">SUM(R73:R74)</f>
        <v>94.1</v>
      </c>
      <c r="S75" s="554">
        <f t="shared" si="19"/>
        <v>0</v>
      </c>
      <c r="T75" s="262">
        <f t="shared" si="19"/>
        <v>1469.3</v>
      </c>
      <c r="U75" s="263">
        <f t="shared" si="19"/>
        <v>1469.3</v>
      </c>
      <c r="V75" s="263">
        <f t="shared" si="19"/>
        <v>123</v>
      </c>
      <c r="W75" s="266">
        <f t="shared" si="19"/>
        <v>0</v>
      </c>
      <c r="X75" s="262">
        <f t="shared" si="19"/>
        <v>1420</v>
      </c>
      <c r="Y75" s="263">
        <f t="shared" si="19"/>
        <v>1420</v>
      </c>
      <c r="Z75" s="263">
        <f t="shared" si="19"/>
        <v>118</v>
      </c>
      <c r="AA75" s="266">
        <f t="shared" si="19"/>
        <v>0</v>
      </c>
    </row>
    <row r="76" spans="1:27" ht="20.25" customHeight="1" thickBot="1" x14ac:dyDescent="0.25">
      <c r="A76" s="354" t="s">
        <v>35</v>
      </c>
      <c r="B76" s="555" t="s">
        <v>12</v>
      </c>
      <c r="C76" s="233" t="s">
        <v>35</v>
      </c>
      <c r="D76" s="505" t="s">
        <v>118</v>
      </c>
      <c r="E76" s="505"/>
      <c r="F76" s="505"/>
      <c r="G76" s="505"/>
      <c r="H76" s="505"/>
      <c r="I76" s="505"/>
      <c r="J76" s="505"/>
      <c r="K76" s="506"/>
      <c r="L76" s="507">
        <f t="shared" ref="L76:AA76" si="20">SUM(L69+L72+L75)</f>
        <v>1902.9</v>
      </c>
      <c r="M76" s="508">
        <f t="shared" si="20"/>
        <v>1517.4</v>
      </c>
      <c r="N76" s="508">
        <f t="shared" si="20"/>
        <v>137.30000000000001</v>
      </c>
      <c r="O76" s="509">
        <f t="shared" si="20"/>
        <v>385.5</v>
      </c>
      <c r="P76" s="507">
        <f t="shared" si="20"/>
        <v>1916</v>
      </c>
      <c r="Q76" s="508">
        <f t="shared" si="20"/>
        <v>1530.5</v>
      </c>
      <c r="R76" s="508">
        <f t="shared" si="20"/>
        <v>140.1</v>
      </c>
      <c r="S76" s="509">
        <f t="shared" si="20"/>
        <v>385.5</v>
      </c>
      <c r="T76" s="510">
        <f t="shared" si="20"/>
        <v>1973.3</v>
      </c>
      <c r="U76" s="511">
        <f t="shared" si="20"/>
        <v>1837.8</v>
      </c>
      <c r="V76" s="511">
        <f t="shared" si="20"/>
        <v>163.5</v>
      </c>
      <c r="W76" s="512">
        <f t="shared" si="20"/>
        <v>135.5</v>
      </c>
      <c r="X76" s="510">
        <f t="shared" si="20"/>
        <v>1789</v>
      </c>
      <c r="Y76" s="511">
        <f t="shared" si="20"/>
        <v>1589</v>
      </c>
      <c r="Z76" s="511">
        <f t="shared" si="20"/>
        <v>158.6</v>
      </c>
      <c r="AA76" s="512">
        <f t="shared" si="20"/>
        <v>200</v>
      </c>
    </row>
    <row r="77" spans="1:27" ht="21" customHeight="1" thickBot="1" x14ac:dyDescent="0.25">
      <c r="A77" s="409" t="s">
        <v>35</v>
      </c>
      <c r="B77" s="556" t="s">
        <v>12</v>
      </c>
      <c r="C77" s="557" t="s">
        <v>119</v>
      </c>
      <c r="D77" s="557"/>
      <c r="E77" s="557"/>
      <c r="F77" s="557"/>
      <c r="G77" s="557"/>
      <c r="H77" s="557"/>
      <c r="I77" s="557"/>
      <c r="J77" s="557"/>
      <c r="K77" s="558"/>
      <c r="L77" s="559">
        <f t="shared" ref="L77:AA77" si="21">SUM(L21,L27,L41,L52,L60,L65,L76)</f>
        <v>5833.8</v>
      </c>
      <c r="M77" s="560">
        <f t="shared" si="21"/>
        <v>5448.3</v>
      </c>
      <c r="N77" s="560">
        <f t="shared" si="21"/>
        <v>1115.8</v>
      </c>
      <c r="O77" s="561">
        <f t="shared" si="21"/>
        <v>385.5</v>
      </c>
      <c r="P77" s="559">
        <f t="shared" si="21"/>
        <v>6084.1</v>
      </c>
      <c r="Q77" s="562">
        <f t="shared" si="21"/>
        <v>5698.6</v>
      </c>
      <c r="R77" s="560">
        <f t="shared" si="21"/>
        <v>1129.0999999999999</v>
      </c>
      <c r="S77" s="561">
        <f t="shared" si="21"/>
        <v>385.5</v>
      </c>
      <c r="T77" s="559">
        <f t="shared" si="21"/>
        <v>5923</v>
      </c>
      <c r="U77" s="562">
        <f t="shared" si="21"/>
        <v>5787.5</v>
      </c>
      <c r="V77" s="560">
        <f t="shared" si="21"/>
        <v>1265.5999999999999</v>
      </c>
      <c r="W77" s="561">
        <f t="shared" si="21"/>
        <v>135.5</v>
      </c>
      <c r="X77" s="563">
        <f t="shared" si="21"/>
        <v>6927.8</v>
      </c>
      <c r="Y77" s="562">
        <f t="shared" si="21"/>
        <v>6727.8</v>
      </c>
      <c r="Z77" s="560">
        <f t="shared" si="21"/>
        <v>1259.0999999999999</v>
      </c>
      <c r="AA77" s="561">
        <f t="shared" si="21"/>
        <v>200</v>
      </c>
    </row>
    <row r="78" spans="1:27" ht="21.75" customHeight="1" thickBot="1" x14ac:dyDescent="0.25">
      <c r="A78" s="564" t="s">
        <v>152</v>
      </c>
      <c r="B78" s="565"/>
      <c r="C78" s="565"/>
      <c r="D78" s="565"/>
      <c r="E78" s="565"/>
      <c r="F78" s="565"/>
      <c r="G78" s="565"/>
      <c r="H78" s="565"/>
      <c r="I78" s="565"/>
      <c r="J78" s="565"/>
      <c r="K78" s="566"/>
      <c r="L78" s="567">
        <f t="shared" ref="L78:AA78" si="22">SUM(L76,L65,L60,L52,L41,L27,L21)</f>
        <v>5833.8</v>
      </c>
      <c r="M78" s="568">
        <f t="shared" si="22"/>
        <v>5448.3</v>
      </c>
      <c r="N78" s="568">
        <f t="shared" si="22"/>
        <v>1115.8000000000002</v>
      </c>
      <c r="O78" s="569">
        <f t="shared" si="22"/>
        <v>385.5</v>
      </c>
      <c r="P78" s="570">
        <f t="shared" si="22"/>
        <v>6084.1</v>
      </c>
      <c r="Q78" s="571">
        <f t="shared" si="22"/>
        <v>5698.6</v>
      </c>
      <c r="R78" s="571">
        <f t="shared" si="22"/>
        <v>1129.0999999999999</v>
      </c>
      <c r="S78" s="569">
        <f t="shared" si="22"/>
        <v>385.5</v>
      </c>
      <c r="T78" s="570">
        <f t="shared" si="22"/>
        <v>5923</v>
      </c>
      <c r="U78" s="571">
        <f t="shared" si="22"/>
        <v>5787.5</v>
      </c>
      <c r="V78" s="571">
        <f t="shared" si="22"/>
        <v>1265.6000000000001</v>
      </c>
      <c r="W78" s="569">
        <f t="shared" si="22"/>
        <v>135.5</v>
      </c>
      <c r="X78" s="570">
        <f t="shared" si="22"/>
        <v>6927.8</v>
      </c>
      <c r="Y78" s="571">
        <f t="shared" si="22"/>
        <v>6727.8</v>
      </c>
      <c r="Z78" s="571">
        <f t="shared" si="22"/>
        <v>1259.0999999999999</v>
      </c>
      <c r="AA78" s="569">
        <f t="shared" si="22"/>
        <v>200</v>
      </c>
    </row>
    <row r="79" spans="1:27" ht="17.25" customHeight="1" x14ac:dyDescent="0.2">
      <c r="A79" s="572" t="s">
        <v>121</v>
      </c>
      <c r="B79" s="572"/>
      <c r="C79" s="572"/>
      <c r="D79" s="572"/>
      <c r="E79" s="572"/>
      <c r="F79" s="572"/>
      <c r="G79" s="572"/>
      <c r="H79" s="572"/>
      <c r="I79" s="572"/>
      <c r="J79" s="572"/>
      <c r="K79" s="572"/>
      <c r="L79" s="572"/>
      <c r="M79" s="572"/>
      <c r="N79" s="572"/>
      <c r="O79" s="572"/>
      <c r="P79" s="572"/>
      <c r="Q79" s="572"/>
      <c r="R79" s="572"/>
      <c r="S79" s="572"/>
      <c r="T79" s="572"/>
      <c r="U79" s="572"/>
      <c r="V79" s="572"/>
      <c r="W79" s="572"/>
      <c r="X79" s="572"/>
      <c r="Y79" s="572"/>
      <c r="Z79" s="572"/>
      <c r="AA79" s="572"/>
    </row>
    <row r="80" spans="1:27" x14ac:dyDescent="0.2">
      <c r="I80" s="326"/>
      <c r="J80" s="326"/>
      <c r="K80" s="326"/>
      <c r="L80" s="341"/>
      <c r="M80" s="341"/>
      <c r="N80" s="341"/>
      <c r="O80" s="341"/>
      <c r="P80" s="341"/>
      <c r="Q80" s="341"/>
      <c r="R80" s="341"/>
      <c r="S80" s="341"/>
      <c r="T80" s="341"/>
      <c r="U80" s="341"/>
      <c r="V80" s="341"/>
      <c r="W80" s="341"/>
      <c r="X80" s="341"/>
      <c r="Y80" s="341"/>
      <c r="Z80" s="341"/>
      <c r="AA80" s="341"/>
    </row>
    <row r="81" spans="9:27" x14ac:dyDescent="0.2">
      <c r="I81" s="326"/>
      <c r="J81" s="326"/>
      <c r="K81" s="326"/>
      <c r="L81" s="341"/>
      <c r="M81" s="341"/>
      <c r="N81" s="341"/>
      <c r="O81" s="341"/>
      <c r="P81" s="341"/>
      <c r="Q81" s="341"/>
      <c r="R81" s="341"/>
      <c r="S81" s="341"/>
      <c r="T81" s="341"/>
      <c r="U81" s="341"/>
      <c r="V81" s="341"/>
      <c r="W81" s="341"/>
      <c r="X81" s="341"/>
      <c r="Y81" s="341"/>
      <c r="Z81" s="341"/>
      <c r="AA81" s="341"/>
    </row>
    <row r="82" spans="9:27" x14ac:dyDescent="0.2">
      <c r="I82" s="326"/>
      <c r="J82" s="326"/>
      <c r="K82" s="326"/>
      <c r="L82" s="341"/>
      <c r="M82" s="341"/>
      <c r="N82" s="341"/>
      <c r="O82" s="341"/>
      <c r="P82" s="341"/>
      <c r="Q82" s="341"/>
      <c r="R82" s="341"/>
      <c r="S82" s="341"/>
      <c r="T82" s="341"/>
      <c r="U82" s="341"/>
      <c r="V82" s="341"/>
      <c r="W82" s="341"/>
      <c r="X82" s="341"/>
      <c r="Y82" s="341"/>
      <c r="Z82" s="341"/>
      <c r="AA82" s="341"/>
    </row>
    <row r="83" spans="9:27" x14ac:dyDescent="0.2">
      <c r="I83" s="326"/>
      <c r="J83" s="326"/>
      <c r="K83" s="326"/>
      <c r="L83" s="341"/>
      <c r="M83" s="341"/>
      <c r="N83" s="341"/>
      <c r="O83" s="341"/>
      <c r="P83" s="341"/>
      <c r="Q83" s="341"/>
      <c r="R83" s="341"/>
      <c r="S83" s="341"/>
      <c r="T83" s="341"/>
      <c r="U83" s="341"/>
      <c r="V83" s="341"/>
      <c r="W83" s="341"/>
      <c r="X83" s="341"/>
      <c r="Y83" s="341"/>
      <c r="Z83" s="341"/>
      <c r="AA83" s="341"/>
    </row>
    <row r="84" spans="9:27" x14ac:dyDescent="0.2">
      <c r="I84" s="326"/>
      <c r="J84" s="326"/>
      <c r="K84" s="326"/>
      <c r="L84" s="341"/>
      <c r="M84" s="341"/>
      <c r="N84" s="341"/>
      <c r="O84" s="341"/>
      <c r="P84" s="341"/>
      <c r="Q84" s="341"/>
      <c r="R84" s="341"/>
      <c r="S84" s="341"/>
      <c r="T84" s="341"/>
      <c r="U84" s="341"/>
      <c r="V84" s="341"/>
      <c r="W84" s="341"/>
      <c r="X84" s="341"/>
      <c r="Y84" s="341"/>
      <c r="Z84" s="341"/>
      <c r="AA84" s="341"/>
    </row>
    <row r="85" spans="9:27" x14ac:dyDescent="0.2">
      <c r="I85" s="326"/>
      <c r="J85" s="326"/>
      <c r="K85" s="326"/>
      <c r="L85" s="341"/>
      <c r="M85" s="341"/>
      <c r="N85" s="341"/>
      <c r="O85" s="341"/>
      <c r="P85" s="341"/>
      <c r="Q85" s="341"/>
      <c r="R85" s="341"/>
      <c r="S85" s="341"/>
      <c r="T85" s="341"/>
      <c r="U85" s="341"/>
      <c r="V85" s="341"/>
      <c r="W85" s="341"/>
      <c r="X85" s="341"/>
      <c r="Y85" s="341"/>
      <c r="Z85" s="341"/>
      <c r="AA85" s="341"/>
    </row>
    <row r="86" spans="9:27" x14ac:dyDescent="0.2">
      <c r="I86" s="326"/>
      <c r="J86" s="326"/>
      <c r="K86" s="326"/>
      <c r="L86" s="326"/>
      <c r="M86" s="326"/>
      <c r="N86" s="326"/>
      <c r="O86" s="326"/>
      <c r="P86" s="326"/>
      <c r="Q86" s="326"/>
      <c r="R86" s="326"/>
      <c r="S86" s="326"/>
      <c r="T86" s="326"/>
      <c r="U86" s="326"/>
      <c r="V86" s="326"/>
      <c r="W86" s="326"/>
      <c r="X86" s="326"/>
      <c r="Y86" s="326"/>
      <c r="Z86" s="326"/>
      <c r="AA86" s="326"/>
    </row>
  </sheetData>
  <mergeCells count="202">
    <mergeCell ref="A79:AA79"/>
    <mergeCell ref="J73:J75"/>
    <mergeCell ref="J37:J40"/>
    <mergeCell ref="J43:J45"/>
    <mergeCell ref="J46:J48"/>
    <mergeCell ref="J49:J51"/>
    <mergeCell ref="J54:J56"/>
    <mergeCell ref="J57:J59"/>
    <mergeCell ref="J62:J64"/>
    <mergeCell ref="J67:J69"/>
    <mergeCell ref="J70:J72"/>
    <mergeCell ref="D52:K52"/>
    <mergeCell ref="D60:K60"/>
    <mergeCell ref="F62:F64"/>
    <mergeCell ref="D62:D64"/>
    <mergeCell ref="H49:H51"/>
    <mergeCell ref="I70:I72"/>
    <mergeCell ref="H70:H72"/>
    <mergeCell ref="I49:I51"/>
    <mergeCell ref="E43:E45"/>
    <mergeCell ref="D76:K76"/>
    <mergeCell ref="C77:K77"/>
    <mergeCell ref="D65:K65"/>
    <mergeCell ref="G43:G45"/>
    <mergeCell ref="U1:AA1"/>
    <mergeCell ref="U2:AA2"/>
    <mergeCell ref="U3:AA3"/>
    <mergeCell ref="J12:J14"/>
    <mergeCell ref="J19:J20"/>
    <mergeCell ref="J23:J26"/>
    <mergeCell ref="J29:J32"/>
    <mergeCell ref="J33:J36"/>
    <mergeCell ref="D18:AA18"/>
    <mergeCell ref="D21:K21"/>
    <mergeCell ref="D27:K27"/>
    <mergeCell ref="L13:L14"/>
    <mergeCell ref="A15:AA15"/>
    <mergeCell ref="C29:C32"/>
    <mergeCell ref="A8:AA8"/>
    <mergeCell ref="A10:AA10"/>
    <mergeCell ref="B12:B14"/>
    <mergeCell ref="U13:V13"/>
    <mergeCell ref="F12:F14"/>
    <mergeCell ref="P12:S12"/>
    <mergeCell ref="U4:AA4"/>
    <mergeCell ref="U5:AA5"/>
    <mergeCell ref="U6:AA6"/>
    <mergeCell ref="U7:AA7"/>
    <mergeCell ref="C17:AA17"/>
    <mergeCell ref="F23:F26"/>
    <mergeCell ref="E19:E20"/>
    <mergeCell ref="M13:N13"/>
    <mergeCell ref="O13:O14"/>
    <mergeCell ref="A19:A20"/>
    <mergeCell ref="C19:C20"/>
    <mergeCell ref="D19:D20"/>
    <mergeCell ref="H12:H14"/>
    <mergeCell ref="A23:A26"/>
    <mergeCell ref="A12:A14"/>
    <mergeCell ref="G23:G26"/>
    <mergeCell ref="H23:H26"/>
    <mergeCell ref="A16:AA16"/>
    <mergeCell ref="B19:B20"/>
    <mergeCell ref="B23:B26"/>
    <mergeCell ref="C23:C26"/>
    <mergeCell ref="D23:D26"/>
    <mergeCell ref="I19:I20"/>
    <mergeCell ref="I23:I26"/>
    <mergeCell ref="E23:E26"/>
    <mergeCell ref="A43:A45"/>
    <mergeCell ref="B43:B45"/>
    <mergeCell ref="C43:C45"/>
    <mergeCell ref="B33:B36"/>
    <mergeCell ref="I33:I36"/>
    <mergeCell ref="E41:K41"/>
    <mergeCell ref="I37:I40"/>
    <mergeCell ref="D33:D36"/>
    <mergeCell ref="F33:F36"/>
    <mergeCell ref="G33:G36"/>
    <mergeCell ref="I43:I45"/>
    <mergeCell ref="G37:G40"/>
    <mergeCell ref="H33:H36"/>
    <mergeCell ref="A9:AA9"/>
    <mergeCell ref="A11:AA11"/>
    <mergeCell ref="W13:W14"/>
    <mergeCell ref="D12:D14"/>
    <mergeCell ref="C12:C14"/>
    <mergeCell ref="X12:AA12"/>
    <mergeCell ref="Y13:Z13"/>
    <mergeCell ref="S13:S14"/>
    <mergeCell ref="T13:T14"/>
    <mergeCell ref="P13:P14"/>
    <mergeCell ref="X13:X14"/>
    <mergeCell ref="T12:W12"/>
    <mergeCell ref="I12:I14"/>
    <mergeCell ref="Q13:R13"/>
    <mergeCell ref="E12:E14"/>
    <mergeCell ref="K12:K14"/>
    <mergeCell ref="L12:O12"/>
    <mergeCell ref="G12:G14"/>
    <mergeCell ref="AA13:AA14"/>
    <mergeCell ref="F46:F48"/>
    <mergeCell ref="H37:H40"/>
    <mergeCell ref="E37:E40"/>
    <mergeCell ref="E33:E36"/>
    <mergeCell ref="D28:AA28"/>
    <mergeCell ref="D22:AA22"/>
    <mergeCell ref="F19:F20"/>
    <mergeCell ref="H19:H20"/>
    <mergeCell ref="G19:G20"/>
    <mergeCell ref="D43:D45"/>
    <mergeCell ref="D42:AA42"/>
    <mergeCell ref="I29:I32"/>
    <mergeCell ref="H43:H45"/>
    <mergeCell ref="H46:H48"/>
    <mergeCell ref="D37:D40"/>
    <mergeCell ref="I46:I48"/>
    <mergeCell ref="G29:G32"/>
    <mergeCell ref="H29:H32"/>
    <mergeCell ref="E29:E32"/>
    <mergeCell ref="A49:A51"/>
    <mergeCell ref="E49:E51"/>
    <mergeCell ref="F37:F40"/>
    <mergeCell ref="G49:G51"/>
    <mergeCell ref="E46:E48"/>
    <mergeCell ref="F43:F45"/>
    <mergeCell ref="G46:G48"/>
    <mergeCell ref="B49:B51"/>
    <mergeCell ref="A29:A32"/>
    <mergeCell ref="F29:F32"/>
    <mergeCell ref="A33:A36"/>
    <mergeCell ref="A37:A40"/>
    <mergeCell ref="C37:C40"/>
    <mergeCell ref="B37:B40"/>
    <mergeCell ref="C33:C36"/>
    <mergeCell ref="C49:C51"/>
    <mergeCell ref="D49:D51"/>
    <mergeCell ref="F49:F51"/>
    <mergeCell ref="D29:D32"/>
    <mergeCell ref="B29:B32"/>
    <mergeCell ref="A46:A48"/>
    <mergeCell ref="D46:D48"/>
    <mergeCell ref="C46:C48"/>
    <mergeCell ref="B46:B48"/>
    <mergeCell ref="A62:A64"/>
    <mergeCell ref="B54:B56"/>
    <mergeCell ref="C54:C56"/>
    <mergeCell ref="D54:D56"/>
    <mergeCell ref="F54:F56"/>
    <mergeCell ref="F57:F59"/>
    <mergeCell ref="D57:D59"/>
    <mergeCell ref="I57:I59"/>
    <mergeCell ref="H57:H59"/>
    <mergeCell ref="C57:C59"/>
    <mergeCell ref="B57:B59"/>
    <mergeCell ref="A54:A56"/>
    <mergeCell ref="E54:E56"/>
    <mergeCell ref="A57:A59"/>
    <mergeCell ref="E57:E59"/>
    <mergeCell ref="G57:G59"/>
    <mergeCell ref="B62:B64"/>
    <mergeCell ref="E62:E64"/>
    <mergeCell ref="G62:G64"/>
    <mergeCell ref="H62:H64"/>
    <mergeCell ref="I62:I64"/>
    <mergeCell ref="C62:C64"/>
    <mergeCell ref="D67:D69"/>
    <mergeCell ref="I67:I69"/>
    <mergeCell ref="F67:F69"/>
    <mergeCell ref="C73:C75"/>
    <mergeCell ref="B73:B75"/>
    <mergeCell ref="E70:E72"/>
    <mergeCell ref="A67:A69"/>
    <mergeCell ref="A70:A72"/>
    <mergeCell ref="E67:E69"/>
    <mergeCell ref="B70:B72"/>
    <mergeCell ref="C70:C72"/>
    <mergeCell ref="D70:D72"/>
    <mergeCell ref="AI52:AI54"/>
    <mergeCell ref="G54:G56"/>
    <mergeCell ref="H54:H56"/>
    <mergeCell ref="I54:I56"/>
    <mergeCell ref="D53:AA53"/>
    <mergeCell ref="AB52:AB54"/>
    <mergeCell ref="AF52:AF54"/>
    <mergeCell ref="AH52:AH54"/>
    <mergeCell ref="A78:K78"/>
    <mergeCell ref="D66:AA66"/>
    <mergeCell ref="D61:AA61"/>
    <mergeCell ref="H67:H69"/>
    <mergeCell ref="I73:I75"/>
    <mergeCell ref="F73:F75"/>
    <mergeCell ref="D73:D75"/>
    <mergeCell ref="F70:F72"/>
    <mergeCell ref="A73:A75"/>
    <mergeCell ref="E73:E75"/>
    <mergeCell ref="G73:G75"/>
    <mergeCell ref="H73:H75"/>
    <mergeCell ref="G70:G72"/>
    <mergeCell ref="G67:G69"/>
    <mergeCell ref="B67:B69"/>
    <mergeCell ref="C67:C69"/>
  </mergeCells>
  <phoneticPr fontId="0" type="noConversion"/>
  <printOptions horizontalCentered="1"/>
  <pageMargins left="0.39370078740157483" right="0.39370078740157483" top="0.78740157480314965" bottom="0.39370078740157483" header="0" footer="0"/>
  <pageSetup paperSize="9" scale="70" fitToHeight="0" orientation="landscape" r:id="rId1"/>
  <headerFooter alignWithMargins="0"/>
  <rowBreaks count="2" manualBreakCount="2">
    <brk id="36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workbookViewId="0">
      <selection activeCell="X6" sqref="X6"/>
    </sheetView>
  </sheetViews>
  <sheetFormatPr defaultRowHeight="12.75" x14ac:dyDescent="0.2"/>
  <cols>
    <col min="1" max="1" width="3.28515625" style="3" customWidth="1"/>
    <col min="2" max="2" width="2.85546875" style="3" customWidth="1"/>
    <col min="3" max="3" width="10.85546875" style="3" customWidth="1"/>
    <col min="4" max="4" width="13.28515625" style="3" customWidth="1"/>
    <col min="5" max="5" width="5.5703125" style="3" customWidth="1"/>
    <col min="6" max="6" width="7.28515625" style="3" customWidth="1"/>
    <col min="7" max="7" width="7.42578125" style="3" customWidth="1"/>
    <col min="8" max="9" width="6.5703125" style="3" customWidth="1"/>
    <col min="10" max="10" width="7.28515625" style="3" customWidth="1"/>
    <col min="11" max="11" width="7.42578125" style="3" customWidth="1"/>
    <col min="12" max="12" width="6.7109375" style="3" customWidth="1"/>
    <col min="13" max="13" width="7.140625" style="3" customWidth="1"/>
    <col min="14" max="14" width="6.42578125" style="3" customWidth="1"/>
    <col min="15" max="15" width="7" style="3" customWidth="1"/>
    <col min="16" max="16" width="6.5703125" style="3" customWidth="1"/>
    <col min="17" max="17" width="6.7109375" style="3" customWidth="1"/>
    <col min="18" max="18" width="7.140625" style="3" customWidth="1"/>
    <col min="19" max="19" width="7.42578125" style="3" customWidth="1"/>
    <col min="20" max="20" width="7.28515625" style="3" customWidth="1"/>
    <col min="21" max="21" width="6.85546875" style="3" customWidth="1"/>
    <col min="22" max="16384" width="9.140625" style="3"/>
  </cols>
  <sheetData>
    <row r="1" spans="1:21" ht="12.75" customHeight="1" x14ac:dyDescent="0.2">
      <c r="A1" s="8" t="s">
        <v>162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pans="1:21" ht="13.5" thickBot="1" x14ac:dyDescent="0.25">
      <c r="A2" s="125" t="s">
        <v>85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</row>
    <row r="3" spans="1:21" ht="21.75" customHeight="1" x14ac:dyDescent="0.2">
      <c r="A3" s="145" t="s">
        <v>62</v>
      </c>
      <c r="B3" s="139" t="s">
        <v>63</v>
      </c>
      <c r="C3" s="139" t="s">
        <v>64</v>
      </c>
      <c r="D3" s="139" t="s">
        <v>6</v>
      </c>
      <c r="E3" s="142" t="s">
        <v>7</v>
      </c>
      <c r="F3" s="126" t="s">
        <v>114</v>
      </c>
      <c r="G3" s="127"/>
      <c r="H3" s="127"/>
      <c r="I3" s="128"/>
      <c r="J3" s="126" t="s">
        <v>161</v>
      </c>
      <c r="K3" s="127"/>
      <c r="L3" s="127"/>
      <c r="M3" s="128"/>
      <c r="N3" s="129" t="s">
        <v>115</v>
      </c>
      <c r="O3" s="130"/>
      <c r="P3" s="130"/>
      <c r="Q3" s="131"/>
      <c r="R3" s="129" t="s">
        <v>116</v>
      </c>
      <c r="S3" s="130"/>
      <c r="T3" s="130"/>
      <c r="U3" s="131"/>
    </row>
    <row r="4" spans="1:21" x14ac:dyDescent="0.2">
      <c r="A4" s="146"/>
      <c r="B4" s="140"/>
      <c r="C4" s="140"/>
      <c r="D4" s="140"/>
      <c r="E4" s="143"/>
      <c r="F4" s="134" t="s">
        <v>10</v>
      </c>
      <c r="G4" s="123" t="s">
        <v>11</v>
      </c>
      <c r="H4" s="124"/>
      <c r="I4" s="132" t="s">
        <v>80</v>
      </c>
      <c r="J4" s="121" t="s">
        <v>10</v>
      </c>
      <c r="K4" s="123" t="s">
        <v>11</v>
      </c>
      <c r="L4" s="124"/>
      <c r="M4" s="132" t="s">
        <v>80</v>
      </c>
      <c r="N4" s="121" t="s">
        <v>10</v>
      </c>
      <c r="O4" s="123" t="s">
        <v>11</v>
      </c>
      <c r="P4" s="124"/>
      <c r="Q4" s="132" t="s">
        <v>80</v>
      </c>
      <c r="R4" s="121" t="s">
        <v>10</v>
      </c>
      <c r="S4" s="123" t="s">
        <v>11</v>
      </c>
      <c r="T4" s="124"/>
      <c r="U4" s="132" t="s">
        <v>80</v>
      </c>
    </row>
    <row r="5" spans="1:21" ht="117.75" customHeight="1" thickBot="1" x14ac:dyDescent="0.25">
      <c r="A5" s="135"/>
      <c r="B5" s="141"/>
      <c r="C5" s="141"/>
      <c r="D5" s="141"/>
      <c r="E5" s="144"/>
      <c r="F5" s="135"/>
      <c r="G5" s="31" t="s">
        <v>10</v>
      </c>
      <c r="H5" s="32" t="s">
        <v>65</v>
      </c>
      <c r="I5" s="133"/>
      <c r="J5" s="122"/>
      <c r="K5" s="31" t="s">
        <v>10</v>
      </c>
      <c r="L5" s="32" t="s">
        <v>65</v>
      </c>
      <c r="M5" s="133"/>
      <c r="N5" s="122"/>
      <c r="O5" s="31" t="s">
        <v>10</v>
      </c>
      <c r="P5" s="32" t="s">
        <v>65</v>
      </c>
      <c r="Q5" s="133"/>
      <c r="R5" s="122"/>
      <c r="S5" s="31" t="s">
        <v>10</v>
      </c>
      <c r="T5" s="32" t="s">
        <v>65</v>
      </c>
      <c r="U5" s="133"/>
    </row>
    <row r="6" spans="1:21" ht="179.25" customHeight="1" thickBot="1" x14ac:dyDescent="0.25">
      <c r="A6" s="9">
        <v>7</v>
      </c>
      <c r="B6" s="10">
        <v>7</v>
      </c>
      <c r="C6" s="11" t="s">
        <v>78</v>
      </c>
      <c r="D6" s="12" t="s">
        <v>105</v>
      </c>
      <c r="E6" s="33">
        <v>188723322</v>
      </c>
      <c r="F6" s="13">
        <f>'07 Programa'!L78</f>
        <v>5833.8</v>
      </c>
      <c r="G6" s="14">
        <f>'07 Programa'!M78</f>
        <v>5448.3</v>
      </c>
      <c r="H6" s="14">
        <f>'07 Programa'!N78</f>
        <v>1115.8000000000002</v>
      </c>
      <c r="I6" s="15">
        <f>'07 Programa'!O78</f>
        <v>385.5</v>
      </c>
      <c r="J6" s="13">
        <f>'07 Programa'!P78</f>
        <v>6084.1</v>
      </c>
      <c r="K6" s="14">
        <f>'07 Programa'!Q78</f>
        <v>5698.6</v>
      </c>
      <c r="L6" s="14">
        <f>'07 Programa'!R78</f>
        <v>1129.0999999999999</v>
      </c>
      <c r="M6" s="15">
        <f>'07 Programa'!S78</f>
        <v>385.5</v>
      </c>
      <c r="N6" s="13">
        <f>'07 Programa'!T78</f>
        <v>5923</v>
      </c>
      <c r="O6" s="14">
        <f>'07 Programa'!U78</f>
        <v>5787.5</v>
      </c>
      <c r="P6" s="14">
        <f>'07 Programa'!V78</f>
        <v>1265.6000000000001</v>
      </c>
      <c r="Q6" s="15">
        <f>'07 Programa'!W78</f>
        <v>135.5</v>
      </c>
      <c r="R6" s="34">
        <f>'07 Programa'!X78</f>
        <v>6927.8</v>
      </c>
      <c r="S6" s="35">
        <f>'07 Programa'!Y78</f>
        <v>6727.8</v>
      </c>
      <c r="T6" s="14">
        <f>'07 Programa'!Z78</f>
        <v>1259.0999999999999</v>
      </c>
      <c r="U6" s="15">
        <f>'07 Programa'!AA78</f>
        <v>200</v>
      </c>
    </row>
    <row r="7" spans="1:21" ht="19.5" customHeight="1" thickBot="1" x14ac:dyDescent="0.25">
      <c r="A7" s="136" t="s">
        <v>120</v>
      </c>
      <c r="B7" s="137"/>
      <c r="C7" s="137"/>
      <c r="D7" s="137"/>
      <c r="E7" s="138"/>
      <c r="F7" s="5">
        <f t="shared" ref="F7:U7" si="0">SUM(F6)</f>
        <v>5833.8</v>
      </c>
      <c r="G7" s="2">
        <f t="shared" si="0"/>
        <v>5448.3</v>
      </c>
      <c r="H7" s="2">
        <f t="shared" si="0"/>
        <v>1115.8000000000002</v>
      </c>
      <c r="I7" s="36">
        <f t="shared" si="0"/>
        <v>385.5</v>
      </c>
      <c r="J7" s="5">
        <f t="shared" si="0"/>
        <v>6084.1</v>
      </c>
      <c r="K7" s="2">
        <f t="shared" si="0"/>
        <v>5698.6</v>
      </c>
      <c r="L7" s="2">
        <f t="shared" si="0"/>
        <v>1129.0999999999999</v>
      </c>
      <c r="M7" s="36">
        <f t="shared" si="0"/>
        <v>385.5</v>
      </c>
      <c r="N7" s="5">
        <f t="shared" si="0"/>
        <v>5923</v>
      </c>
      <c r="O7" s="1">
        <f>O6</f>
        <v>5787.5</v>
      </c>
      <c r="P7" s="1">
        <f t="shared" si="0"/>
        <v>1265.6000000000001</v>
      </c>
      <c r="Q7" s="6">
        <f t="shared" si="0"/>
        <v>135.5</v>
      </c>
      <c r="R7" s="5">
        <f t="shared" si="0"/>
        <v>6927.8</v>
      </c>
      <c r="S7" s="1">
        <f t="shared" si="0"/>
        <v>6727.8</v>
      </c>
      <c r="T7" s="1">
        <f t="shared" si="0"/>
        <v>1259.0999999999999</v>
      </c>
      <c r="U7" s="6">
        <f t="shared" si="0"/>
        <v>200</v>
      </c>
    </row>
  </sheetData>
  <mergeCells count="23">
    <mergeCell ref="I4:I5"/>
    <mergeCell ref="A7:E7"/>
    <mergeCell ref="B3:B5"/>
    <mergeCell ref="C3:C5"/>
    <mergeCell ref="D3:D5"/>
    <mergeCell ref="E3:E5"/>
    <mergeCell ref="A3:A5"/>
    <mergeCell ref="J4:J5"/>
    <mergeCell ref="K4:L4"/>
    <mergeCell ref="A2:U2"/>
    <mergeCell ref="F3:I3"/>
    <mergeCell ref="J3:M3"/>
    <mergeCell ref="N3:Q3"/>
    <mergeCell ref="R3:U3"/>
    <mergeCell ref="U4:U5"/>
    <mergeCell ref="F4:F5"/>
    <mergeCell ref="M4:M5"/>
    <mergeCell ref="N4:N5"/>
    <mergeCell ref="R4:R5"/>
    <mergeCell ref="S4:T4"/>
    <mergeCell ref="O4:P4"/>
    <mergeCell ref="Q4:Q5"/>
    <mergeCell ref="G4:H4"/>
  </mergeCells>
  <pageMargins left="0.75" right="0.75" top="1" bottom="1" header="0.5" footer="0.5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tabSelected="1" workbookViewId="0">
      <selection activeCell="B5" sqref="B5"/>
    </sheetView>
  </sheetViews>
  <sheetFormatPr defaultRowHeight="12.75" x14ac:dyDescent="0.2"/>
  <cols>
    <col min="1" max="1" width="66.85546875" style="3" customWidth="1"/>
    <col min="2" max="2" width="19.140625" style="3" customWidth="1"/>
    <col min="3" max="3" width="17.5703125" style="3" customWidth="1"/>
    <col min="4" max="4" width="19" style="3" customWidth="1"/>
    <col min="5" max="5" width="18.5703125" style="3" customWidth="1"/>
    <col min="6" max="16384" width="9.140625" style="3"/>
  </cols>
  <sheetData>
    <row r="1" spans="1:5" ht="18" customHeight="1" thickBot="1" x14ac:dyDescent="0.25">
      <c r="A1" s="4" t="s">
        <v>133</v>
      </c>
      <c r="E1" s="52" t="s">
        <v>85</v>
      </c>
    </row>
    <row r="2" spans="1:5" ht="25.5" customHeight="1" thickBot="1" x14ac:dyDescent="0.25">
      <c r="A2" s="50" t="s">
        <v>26</v>
      </c>
      <c r="B2" s="39" t="s">
        <v>114</v>
      </c>
      <c r="C2" s="39" t="s">
        <v>161</v>
      </c>
      <c r="D2" s="39" t="s">
        <v>115</v>
      </c>
      <c r="E2" s="42" t="s">
        <v>116</v>
      </c>
    </row>
    <row r="3" spans="1:5" x14ac:dyDescent="0.2">
      <c r="A3" s="49" t="s">
        <v>82</v>
      </c>
      <c r="B3" s="40">
        <f>'07 Programa'!L19+'07 Programa'!L24+'07 Programa'!L30+'07 Programa'!L34+'07 Programa'!L38+'07 Programa'!L43+'07 Programa'!L46+'07 Programa'!L49+'07 Programa'!L54+'07 Programa'!L57+'07 Programa'!L67+'07 Programa'!L70+'07 Programa'!L73</f>
        <v>5567.6</v>
      </c>
      <c r="C3" s="40">
        <f>'07 Programa'!P73+'07 Programa'!P70+'07 Programa'!P67+'07 Programa'!P57+'07 Programa'!P54+'07 Programa'!P49+'07 Programa'!P46+'07 Programa'!P43+'07 Programa'!P38+'07 Programa'!P34+'07 Programa'!P30+'07 Programa'!P24+'07 Programa'!P19</f>
        <v>5807.8</v>
      </c>
      <c r="D3" s="40">
        <f>'07 Programa'!T73+'07 Programa'!T70+'07 Programa'!T67+'07 Programa'!T57+'07 Programa'!T54+'07 Programa'!T49+'07 Programa'!T46+'07 Programa'!T43+'07 Programa'!T38+'07 Programa'!T34+'07 Programa'!T30+'07 Programa'!T24+'07 Programa'!T19</f>
        <v>5725.6</v>
      </c>
      <c r="E3" s="43">
        <f>'07 Programa'!X73+'07 Programa'!X70+'07 Programa'!X67+'07 Programa'!X57+'07 Programa'!X54+'07 Programa'!X49+'07 Programa'!X46+'07 Programa'!X43+'07 Programa'!X38+'07 Programa'!X34+'07 Programa'!X30+'07 Programa'!X24+'07 Programa'!X19</f>
        <v>6687.8</v>
      </c>
    </row>
    <row r="4" spans="1:5" x14ac:dyDescent="0.2">
      <c r="A4" s="48" t="s">
        <v>88</v>
      </c>
      <c r="B4" s="37">
        <f>'07 Programa'!L62+'07 Programa'!L44+'07 Programa'!L71+'07 Programa'!L33</f>
        <v>182.9</v>
      </c>
      <c r="C4" s="37">
        <f>'07 Programa'!P23+'07 Programa'!P33+'07 Programa'!P37+'07 Programa'!P44+'07 Programa'!P47+'07 Programa'!P50+'07 Programa'!P62+'07 Programa'!P68+'07 Programa'!P71+'07 Programa'!P74</f>
        <v>188.4</v>
      </c>
      <c r="D4" s="37">
        <f>'07 Programa'!T23+'07 Programa'!T33+'07 Programa'!T37+'07 Programa'!T44+'07 Programa'!T47+'07 Programa'!T50+'07 Programa'!T62+'07 Programa'!T68+'07 Programa'!T71+'07 Programa'!T74</f>
        <v>132</v>
      </c>
      <c r="E4" s="44">
        <f>'07 Programa'!X23+'07 Programa'!X33+'07 Programa'!X37+'07 Programa'!X44+'07 Programa'!X47+'07 Programa'!X50+'07 Programa'!X62+'07 Programa'!X68+'07 Programa'!X71+'07 Programa'!X74</f>
        <v>153.30000000000001</v>
      </c>
    </row>
    <row r="5" spans="1:5" x14ac:dyDescent="0.2">
      <c r="A5" s="48" t="s">
        <v>89</v>
      </c>
      <c r="B5" s="37">
        <v>0</v>
      </c>
      <c r="C5" s="37">
        <v>0</v>
      </c>
      <c r="D5" s="37">
        <v>0</v>
      </c>
      <c r="E5" s="53">
        <v>0</v>
      </c>
    </row>
    <row r="6" spans="1:5" x14ac:dyDescent="0.2">
      <c r="A6" s="48" t="s">
        <v>97</v>
      </c>
      <c r="B6" s="37">
        <f>'07 Programa'!L29+'07 Programa'!L55+'07 Programa'!L58</f>
        <v>83.3</v>
      </c>
      <c r="C6" s="37">
        <f>'07 Programa'!P58+'07 Programa'!P55+'07 Programa'!P29</f>
        <v>87.9</v>
      </c>
      <c r="D6" s="37">
        <f>'07 Programa'!T29+'07 Programa'!T55+'07 Programa'!T58</f>
        <v>65.400000000000006</v>
      </c>
      <c r="E6" s="44">
        <f>'07 Programa'!X58+'07 Programa'!X55+'07 Programa'!X29</f>
        <v>86.7</v>
      </c>
    </row>
    <row r="7" spans="1:5" x14ac:dyDescent="0.2">
      <c r="A7" s="48" t="s">
        <v>90</v>
      </c>
      <c r="B7" s="37">
        <v>0</v>
      </c>
      <c r="C7" s="37">
        <f>'07 Programa'!P30</f>
        <v>0</v>
      </c>
      <c r="D7" s="37">
        <v>0</v>
      </c>
      <c r="E7" s="53">
        <v>0</v>
      </c>
    </row>
    <row r="8" spans="1:5" x14ac:dyDescent="0.2">
      <c r="A8" s="48" t="s">
        <v>83</v>
      </c>
      <c r="B8" s="37">
        <v>0</v>
      </c>
      <c r="C8" s="37">
        <v>0</v>
      </c>
      <c r="D8" s="37">
        <v>0</v>
      </c>
      <c r="E8" s="53">
        <v>0</v>
      </c>
    </row>
    <row r="9" spans="1:5" ht="13.5" customHeight="1" x14ac:dyDescent="0.2">
      <c r="A9" s="51" t="s">
        <v>91</v>
      </c>
      <c r="B9" s="38">
        <v>0</v>
      </c>
      <c r="C9" s="38">
        <v>0</v>
      </c>
      <c r="D9" s="38">
        <v>0</v>
      </c>
      <c r="E9" s="54">
        <v>0</v>
      </c>
    </row>
    <row r="10" spans="1:5" x14ac:dyDescent="0.2">
      <c r="A10" s="48" t="s">
        <v>92</v>
      </c>
      <c r="B10" s="37">
        <v>0</v>
      </c>
      <c r="C10" s="37">
        <v>0</v>
      </c>
      <c r="D10" s="37">
        <v>0</v>
      </c>
      <c r="E10" s="53">
        <v>0</v>
      </c>
    </row>
    <row r="11" spans="1:5" x14ac:dyDescent="0.2">
      <c r="A11" s="48" t="s">
        <v>84</v>
      </c>
      <c r="B11" s="37">
        <v>0</v>
      </c>
      <c r="C11" s="37">
        <v>0</v>
      </c>
      <c r="D11" s="37">
        <v>0</v>
      </c>
      <c r="E11" s="53">
        <v>0</v>
      </c>
    </row>
    <row r="12" spans="1:5" x14ac:dyDescent="0.2">
      <c r="A12" s="48" t="s">
        <v>93</v>
      </c>
      <c r="B12" s="37">
        <v>0</v>
      </c>
      <c r="C12" s="37">
        <v>0</v>
      </c>
      <c r="D12" s="37">
        <v>0</v>
      </c>
      <c r="E12" s="53">
        <v>0</v>
      </c>
    </row>
    <row r="13" spans="1:5" x14ac:dyDescent="0.2">
      <c r="A13" s="48" t="s">
        <v>134</v>
      </c>
      <c r="B13" s="37">
        <v>0</v>
      </c>
      <c r="C13" s="37">
        <v>0</v>
      </c>
      <c r="D13" s="37">
        <v>0</v>
      </c>
      <c r="E13" s="53">
        <v>0</v>
      </c>
    </row>
    <row r="14" spans="1:5" x14ac:dyDescent="0.2">
      <c r="A14" s="48" t="s">
        <v>94</v>
      </c>
      <c r="B14" s="37">
        <v>0</v>
      </c>
      <c r="C14" s="37">
        <v>0</v>
      </c>
      <c r="D14" s="37">
        <v>0</v>
      </c>
      <c r="E14" s="53">
        <v>0</v>
      </c>
    </row>
    <row r="15" spans="1:5" x14ac:dyDescent="0.2">
      <c r="A15" s="48" t="s">
        <v>95</v>
      </c>
      <c r="B15" s="37">
        <f>SUM('07 Programa'!L25)</f>
        <v>0</v>
      </c>
      <c r="C15" s="37">
        <v>0</v>
      </c>
      <c r="D15" s="37">
        <v>0</v>
      </c>
      <c r="E15" s="53">
        <v>0</v>
      </c>
    </row>
    <row r="16" spans="1:5" ht="18" customHeight="1" thickBot="1" x14ac:dyDescent="0.25">
      <c r="A16" s="47" t="s">
        <v>10</v>
      </c>
      <c r="B16" s="41">
        <f>SUM(B3:B15)</f>
        <v>5833.8</v>
      </c>
      <c r="C16" s="41">
        <f>C3+C4+C5+C6+C7+C8++C9+C10+C11+C12+C15</f>
        <v>6084.0999999999995</v>
      </c>
      <c r="D16" s="41">
        <f>SUM(D3:D15)</f>
        <v>5923</v>
      </c>
      <c r="E16" s="45">
        <f>SUM(E3:E15)</f>
        <v>6927.8</v>
      </c>
    </row>
    <row r="18" spans="1:5" ht="13.5" thickBot="1" x14ac:dyDescent="0.25">
      <c r="E18" s="52" t="s">
        <v>135</v>
      </c>
    </row>
    <row r="19" spans="1:5" ht="13.5" thickBot="1" x14ac:dyDescent="0.25">
      <c r="A19" s="55" t="s">
        <v>26</v>
      </c>
      <c r="B19" s="56" t="s">
        <v>114</v>
      </c>
      <c r="C19" s="56" t="s">
        <v>161</v>
      </c>
      <c r="D19" s="56" t="s">
        <v>115</v>
      </c>
      <c r="E19" s="56" t="s">
        <v>116</v>
      </c>
    </row>
    <row r="20" spans="1:5" x14ac:dyDescent="0.2">
      <c r="A20" s="57" t="s">
        <v>136</v>
      </c>
      <c r="B20" s="58">
        <f>SUM(B21:B26)</f>
        <v>5833.8</v>
      </c>
      <c r="C20" s="58">
        <f t="shared" ref="C20:E20" si="0">SUM(C21:C26)</f>
        <v>6084.0999999999995</v>
      </c>
      <c r="D20" s="58">
        <f t="shared" si="0"/>
        <v>5923</v>
      </c>
      <c r="E20" s="58">
        <f t="shared" si="0"/>
        <v>6927.8</v>
      </c>
    </row>
    <row r="21" spans="1:5" ht="13.5" customHeight="1" x14ac:dyDescent="0.2">
      <c r="A21" s="59" t="s">
        <v>137</v>
      </c>
      <c r="B21" s="23">
        <f t="shared" ref="B21:E22" si="1">B3</f>
        <v>5567.6</v>
      </c>
      <c r="C21" s="23">
        <f t="shared" si="1"/>
        <v>5807.8</v>
      </c>
      <c r="D21" s="23">
        <f t="shared" si="1"/>
        <v>5725.6</v>
      </c>
      <c r="E21" s="23">
        <f t="shared" si="1"/>
        <v>6687.8</v>
      </c>
    </row>
    <row r="22" spans="1:5" x14ac:dyDescent="0.2">
      <c r="A22" s="60" t="s">
        <v>138</v>
      </c>
      <c r="B22" s="61">
        <f t="shared" si="1"/>
        <v>182.9</v>
      </c>
      <c r="C22" s="61">
        <f t="shared" si="1"/>
        <v>188.4</v>
      </c>
      <c r="D22" s="61">
        <f t="shared" si="1"/>
        <v>132</v>
      </c>
      <c r="E22" s="61">
        <f t="shared" si="1"/>
        <v>153.30000000000001</v>
      </c>
    </row>
    <row r="23" spans="1:5" x14ac:dyDescent="0.2">
      <c r="A23" s="60" t="s">
        <v>139</v>
      </c>
      <c r="B23" s="61">
        <f>B6</f>
        <v>83.3</v>
      </c>
      <c r="C23" s="61">
        <f>C6</f>
        <v>87.9</v>
      </c>
      <c r="D23" s="61">
        <f>D6</f>
        <v>65.400000000000006</v>
      </c>
      <c r="E23" s="61">
        <f>E6</f>
        <v>86.7</v>
      </c>
    </row>
    <row r="24" spans="1:5" x14ac:dyDescent="0.2">
      <c r="A24" s="60" t="s">
        <v>140</v>
      </c>
      <c r="B24" s="61">
        <f>B9</f>
        <v>0</v>
      </c>
      <c r="C24" s="61">
        <f>C9</f>
        <v>0</v>
      </c>
      <c r="D24" s="61">
        <f>D9</f>
        <v>0</v>
      </c>
      <c r="E24" s="61">
        <f>E9</f>
        <v>0</v>
      </c>
    </row>
    <row r="25" spans="1:5" x14ac:dyDescent="0.2">
      <c r="A25" s="60" t="s">
        <v>141</v>
      </c>
      <c r="B25" s="61">
        <v>0</v>
      </c>
      <c r="C25" s="61">
        <v>0</v>
      </c>
      <c r="D25" s="61">
        <v>0</v>
      </c>
      <c r="E25" s="61">
        <v>0</v>
      </c>
    </row>
    <row r="26" spans="1:5" ht="13.5" thickBot="1" x14ac:dyDescent="0.25">
      <c r="A26" s="60" t="s">
        <v>142</v>
      </c>
      <c r="B26" s="61">
        <v>0</v>
      </c>
      <c r="C26" s="61">
        <v>0</v>
      </c>
      <c r="D26" s="61">
        <v>0</v>
      </c>
      <c r="E26" s="61">
        <v>0</v>
      </c>
    </row>
    <row r="27" spans="1:5" ht="13.5" thickBot="1" x14ac:dyDescent="0.25">
      <c r="A27" s="62" t="s">
        <v>143</v>
      </c>
      <c r="B27" s="63">
        <f>SUM(B28)</f>
        <v>0</v>
      </c>
      <c r="C27" s="63">
        <f t="shared" ref="C27:E27" si="2">SUM(C28)</f>
        <v>0</v>
      </c>
      <c r="D27" s="63">
        <f t="shared" si="2"/>
        <v>0</v>
      </c>
      <c r="E27" s="63">
        <f t="shared" si="2"/>
        <v>0</v>
      </c>
    </row>
    <row r="28" spans="1:5" ht="26.25" thickBot="1" x14ac:dyDescent="0.25">
      <c r="A28" s="64" t="s">
        <v>144</v>
      </c>
      <c r="B28" s="65">
        <v>0</v>
      </c>
      <c r="C28" s="65">
        <v>0</v>
      </c>
      <c r="D28" s="65">
        <v>0</v>
      </c>
      <c r="E28" s="65">
        <v>0</v>
      </c>
    </row>
    <row r="29" spans="1:5" ht="13.5" thickBot="1" x14ac:dyDescent="0.25">
      <c r="A29" s="62" t="s">
        <v>145</v>
      </c>
      <c r="B29" s="63">
        <f>B20+B27</f>
        <v>5833.8</v>
      </c>
      <c r="C29" s="63">
        <f t="shared" ref="C29:E29" si="3">C20+C27</f>
        <v>6084.0999999999995</v>
      </c>
      <c r="D29" s="63">
        <f t="shared" si="3"/>
        <v>5923</v>
      </c>
      <c r="E29" s="63">
        <f t="shared" si="3"/>
        <v>6927.8</v>
      </c>
    </row>
    <row r="30" spans="1:5" x14ac:dyDescent="0.2">
      <c r="A30" s="60" t="s">
        <v>146</v>
      </c>
      <c r="B30" s="61">
        <v>0</v>
      </c>
      <c r="C30" s="61">
        <v>0</v>
      </c>
      <c r="D30" s="61">
        <v>0</v>
      </c>
      <c r="E30" s="61">
        <v>0</v>
      </c>
    </row>
    <row r="31" spans="1:5" ht="26.25" thickBot="1" x14ac:dyDescent="0.25">
      <c r="A31" s="60" t="s">
        <v>147</v>
      </c>
      <c r="B31" s="61">
        <f>B29-5486.8</f>
        <v>347</v>
      </c>
      <c r="C31" s="61">
        <f>C29-B29</f>
        <v>250.29999999999927</v>
      </c>
      <c r="D31" s="61">
        <f>D29-C29</f>
        <v>-161.09999999999945</v>
      </c>
      <c r="E31" s="61">
        <f>E29-D29</f>
        <v>1004.8000000000002</v>
      </c>
    </row>
    <row r="32" spans="1:5" ht="13.5" thickBot="1" x14ac:dyDescent="0.25">
      <c r="A32" s="66" t="s">
        <v>120</v>
      </c>
      <c r="B32" s="67">
        <f>B29</f>
        <v>5833.8</v>
      </c>
      <c r="C32" s="67">
        <f t="shared" ref="C32:E32" si="4">C29</f>
        <v>6084.0999999999995</v>
      </c>
      <c r="D32" s="67">
        <f t="shared" si="4"/>
        <v>5923</v>
      </c>
      <c r="E32" s="67">
        <f t="shared" si="4"/>
        <v>6927.8</v>
      </c>
    </row>
  </sheetData>
  <phoneticPr fontId="0" type="noConversion"/>
  <pageMargins left="0.75" right="0.75" top="1" bottom="1" header="0.5" footer="0.5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workbookViewId="0">
      <selection activeCell="J13" sqref="J13"/>
    </sheetView>
  </sheetViews>
  <sheetFormatPr defaultRowHeight="12.75" x14ac:dyDescent="0.2"/>
  <cols>
    <col min="1" max="1" width="40.7109375" style="3" customWidth="1"/>
    <col min="2" max="2" width="12.7109375" style="3" customWidth="1"/>
    <col min="3" max="3" width="11.140625" style="3" customWidth="1"/>
    <col min="4" max="4" width="13.140625" style="3" customWidth="1"/>
    <col min="5" max="5" width="10.42578125" style="3" customWidth="1"/>
    <col min="6" max="6" width="11.85546875" style="3" customWidth="1"/>
    <col min="7" max="7" width="11.140625" style="3" customWidth="1"/>
    <col min="8" max="16384" width="9.140625" style="3"/>
  </cols>
  <sheetData>
    <row r="1" spans="1:9" ht="18" customHeight="1" x14ac:dyDescent="0.2">
      <c r="A1" s="4" t="s">
        <v>148</v>
      </c>
    </row>
    <row r="2" spans="1:9" ht="13.5" thickBot="1" x14ac:dyDescent="0.25">
      <c r="A2" s="7"/>
      <c r="B2" s="7"/>
      <c r="C2" s="7"/>
      <c r="D2" s="7"/>
      <c r="E2" s="7"/>
      <c r="F2" s="7"/>
      <c r="G2" s="46" t="s">
        <v>85</v>
      </c>
      <c r="H2" s="7"/>
      <c r="I2" s="7"/>
    </row>
    <row r="3" spans="1:9" ht="13.5" customHeight="1" thickTop="1" x14ac:dyDescent="0.2">
      <c r="A3" s="147" t="s">
        <v>66</v>
      </c>
      <c r="B3" s="150" t="s">
        <v>149</v>
      </c>
      <c r="C3" s="153" t="s">
        <v>147</v>
      </c>
      <c r="D3" s="154"/>
      <c r="E3" s="154"/>
      <c r="F3" s="157" t="s">
        <v>115</v>
      </c>
      <c r="G3" s="157" t="s">
        <v>116</v>
      </c>
    </row>
    <row r="4" spans="1:9" x14ac:dyDescent="0.2">
      <c r="A4" s="148"/>
      <c r="B4" s="151"/>
      <c r="C4" s="155"/>
      <c r="D4" s="156"/>
      <c r="E4" s="156"/>
      <c r="F4" s="158"/>
      <c r="G4" s="158"/>
    </row>
    <row r="5" spans="1:9" ht="12.75" customHeight="1" x14ac:dyDescent="0.2">
      <c r="A5" s="148"/>
      <c r="B5" s="151"/>
      <c r="C5" s="160" t="s">
        <v>114</v>
      </c>
      <c r="D5" s="163" t="s">
        <v>67</v>
      </c>
      <c r="E5" s="166" t="s">
        <v>161</v>
      </c>
      <c r="F5" s="158"/>
      <c r="G5" s="158"/>
    </row>
    <row r="6" spans="1:9" x14ac:dyDescent="0.2">
      <c r="A6" s="148"/>
      <c r="B6" s="151"/>
      <c r="C6" s="161"/>
      <c r="D6" s="164"/>
      <c r="E6" s="167"/>
      <c r="F6" s="158"/>
      <c r="G6" s="158"/>
    </row>
    <row r="7" spans="1:9" ht="62.25" customHeight="1" thickBot="1" x14ac:dyDescent="0.25">
      <c r="A7" s="149"/>
      <c r="B7" s="152"/>
      <c r="C7" s="162"/>
      <c r="D7" s="165"/>
      <c r="E7" s="168"/>
      <c r="F7" s="159"/>
      <c r="G7" s="159"/>
    </row>
    <row r="8" spans="1:9" ht="13.5" thickTop="1" x14ac:dyDescent="0.2">
      <c r="A8" s="68" t="s">
        <v>68</v>
      </c>
      <c r="B8" s="69">
        <f>B9+B11</f>
        <v>5833.8</v>
      </c>
      <c r="C8" s="70">
        <f>+B8</f>
        <v>5833.8</v>
      </c>
      <c r="D8" s="71">
        <f t="shared" ref="D8:D14" si="0">E8-C8</f>
        <v>250.30000000000018</v>
      </c>
      <c r="E8" s="71">
        <f>E9+E11</f>
        <v>6084.1</v>
      </c>
      <c r="F8" s="72">
        <f>F9+F11</f>
        <v>5923</v>
      </c>
      <c r="G8" s="72">
        <f>G9+G11</f>
        <v>6927.8</v>
      </c>
    </row>
    <row r="9" spans="1:9" x14ac:dyDescent="0.2">
      <c r="A9" s="73" t="s">
        <v>69</v>
      </c>
      <c r="B9" s="74">
        <f>'07 Programa'!M78</f>
        <v>5448.3</v>
      </c>
      <c r="C9" s="75">
        <f>+B9</f>
        <v>5448.3</v>
      </c>
      <c r="D9" s="16">
        <f t="shared" si="0"/>
        <v>250.30000000000018</v>
      </c>
      <c r="E9" s="76">
        <f>'07 Programa'!Q78</f>
        <v>5698.6</v>
      </c>
      <c r="F9" s="22">
        <f>'07 Programa'!U78</f>
        <v>5787.5</v>
      </c>
      <c r="G9" s="22">
        <f>'07 Programa'!Y78</f>
        <v>6727.8</v>
      </c>
    </row>
    <row r="10" spans="1:9" x14ac:dyDescent="0.2">
      <c r="A10" s="77" t="s">
        <v>70</v>
      </c>
      <c r="B10" s="78">
        <f>'07 Programa'!N78</f>
        <v>1115.8000000000002</v>
      </c>
      <c r="C10" s="75">
        <f>+B10</f>
        <v>1115.8000000000002</v>
      </c>
      <c r="D10" s="16">
        <f t="shared" si="0"/>
        <v>13.299999999999727</v>
      </c>
      <c r="E10" s="79">
        <f>'07 Programa'!R78</f>
        <v>1129.0999999999999</v>
      </c>
      <c r="F10" s="24">
        <f>'07 Programa'!V78</f>
        <v>1265.6000000000001</v>
      </c>
      <c r="G10" s="24">
        <f>'07 Programa'!Z78</f>
        <v>1259.0999999999999</v>
      </c>
    </row>
    <row r="11" spans="1:9" ht="26.25" thickBot="1" x14ac:dyDescent="0.25">
      <c r="A11" s="80" t="s">
        <v>71</v>
      </c>
      <c r="B11" s="81">
        <f>'07 Programa'!O78</f>
        <v>385.5</v>
      </c>
      <c r="C11" s="82">
        <f>+B11</f>
        <v>385.5</v>
      </c>
      <c r="D11" s="83">
        <f t="shared" si="0"/>
        <v>0</v>
      </c>
      <c r="E11" s="84">
        <f>'07 Programa'!S78</f>
        <v>385.5</v>
      </c>
      <c r="F11" s="28">
        <f>'07 Programa'!W78</f>
        <v>135.5</v>
      </c>
      <c r="G11" s="28">
        <f>'07 Programa'!AA78</f>
        <v>200</v>
      </c>
    </row>
    <row r="12" spans="1:9" ht="13.5" thickTop="1" x14ac:dyDescent="0.2">
      <c r="A12" s="85" t="s">
        <v>72</v>
      </c>
      <c r="B12" s="86">
        <f>B8</f>
        <v>5833.8</v>
      </c>
      <c r="C12" s="87">
        <f>C13+C18</f>
        <v>5833.8</v>
      </c>
      <c r="D12" s="88">
        <f t="shared" si="0"/>
        <v>250.30000000000018</v>
      </c>
      <c r="E12" s="89">
        <f>E13+E18</f>
        <v>6084.1</v>
      </c>
      <c r="F12" s="90">
        <f t="shared" ref="F12:G12" si="1">F13+F18</f>
        <v>5923</v>
      </c>
      <c r="G12" s="90">
        <f t="shared" si="1"/>
        <v>6927.8</v>
      </c>
    </row>
    <row r="13" spans="1:9" x14ac:dyDescent="0.2">
      <c r="A13" s="91" t="s">
        <v>73</v>
      </c>
      <c r="B13" s="92">
        <f>B8-B18</f>
        <v>5833.8</v>
      </c>
      <c r="C13" s="92">
        <f t="shared" ref="C13:E13" si="2">C8-C18</f>
        <v>5833.8</v>
      </c>
      <c r="D13" s="93">
        <f t="shared" si="2"/>
        <v>250.30000000000018</v>
      </c>
      <c r="E13" s="94">
        <f t="shared" si="2"/>
        <v>6084.1</v>
      </c>
      <c r="F13" s="95">
        <f>+F8-F18</f>
        <v>5923</v>
      </c>
      <c r="G13" s="95">
        <f>+G8-G18</f>
        <v>6927.8</v>
      </c>
    </row>
    <row r="14" spans="1:9" ht="25.5" x14ac:dyDescent="0.2">
      <c r="A14" s="96" t="s">
        <v>74</v>
      </c>
      <c r="B14" s="17">
        <f>'07 Šaltiniai'!B4</f>
        <v>182.9</v>
      </c>
      <c r="C14" s="120">
        <f>B14</f>
        <v>182.9</v>
      </c>
      <c r="D14" s="118">
        <f t="shared" si="0"/>
        <v>5.5</v>
      </c>
      <c r="E14" s="97">
        <f>'07 Šaltiniai'!C4</f>
        <v>188.4</v>
      </c>
      <c r="F14" s="24">
        <f>'07 Šaltiniai'!D4</f>
        <v>132</v>
      </c>
      <c r="G14" s="24">
        <f>'07 Šaltiniai'!E4</f>
        <v>153.30000000000001</v>
      </c>
    </row>
    <row r="15" spans="1:9" ht="25.5" x14ac:dyDescent="0.2">
      <c r="A15" s="98" t="s">
        <v>75</v>
      </c>
      <c r="B15" s="99">
        <v>0</v>
      </c>
      <c r="C15" s="120">
        <f>B15</f>
        <v>0</v>
      </c>
      <c r="D15" s="119">
        <v>0</v>
      </c>
      <c r="E15" s="76">
        <v>0</v>
      </c>
      <c r="F15" s="22">
        <v>0</v>
      </c>
      <c r="G15" s="22">
        <f>'[1]01 Šaltiniai'!E5</f>
        <v>0</v>
      </c>
    </row>
    <row r="16" spans="1:9" ht="25.5" x14ac:dyDescent="0.2">
      <c r="A16" s="98" t="s">
        <v>76</v>
      </c>
      <c r="B16" s="100">
        <v>0</v>
      </c>
      <c r="C16" s="120">
        <f>B16</f>
        <v>0</v>
      </c>
      <c r="D16" s="119">
        <v>0</v>
      </c>
      <c r="E16" s="101">
        <v>0</v>
      </c>
      <c r="F16" s="25">
        <v>0</v>
      </c>
      <c r="G16" s="25">
        <f>'[1]01 Šaltiniai'!E10</f>
        <v>0</v>
      </c>
    </row>
    <row r="17" spans="1:7" ht="16.5" customHeight="1" x14ac:dyDescent="0.2">
      <c r="A17" s="98" t="s">
        <v>96</v>
      </c>
      <c r="B17" s="99">
        <f>'07 Šaltiniai'!B6</f>
        <v>83.3</v>
      </c>
      <c r="C17" s="120">
        <f>B17</f>
        <v>83.3</v>
      </c>
      <c r="D17" s="16">
        <f>E17-C17</f>
        <v>4.6000000000000085</v>
      </c>
      <c r="E17" s="76">
        <f>'07 Šaltiniai'!C6</f>
        <v>87.9</v>
      </c>
      <c r="F17" s="22">
        <f>'07 Šaltiniai'!D6</f>
        <v>65.400000000000006</v>
      </c>
      <c r="G17" s="22">
        <f>'07 Šaltiniai'!E6</f>
        <v>86.7</v>
      </c>
    </row>
    <row r="18" spans="1:7" x14ac:dyDescent="0.2">
      <c r="A18" s="102" t="s">
        <v>77</v>
      </c>
      <c r="B18" s="103">
        <f>SUM(B19:B25)</f>
        <v>0</v>
      </c>
      <c r="C18" s="19">
        <f>SUM(C19:C25)</f>
        <v>0</v>
      </c>
      <c r="D18" s="104">
        <f>E18-C18</f>
        <v>0</v>
      </c>
      <c r="E18" s="105">
        <f>SUM(E19:E25)</f>
        <v>0</v>
      </c>
      <c r="F18" s="26">
        <f>SUM(F19:F25)</f>
        <v>0</v>
      </c>
      <c r="G18" s="26">
        <f>SUM(G19:G25)</f>
        <v>0</v>
      </c>
    </row>
    <row r="19" spans="1:7" ht="16.5" customHeight="1" x14ac:dyDescent="0.2">
      <c r="A19" s="106" t="s">
        <v>98</v>
      </c>
      <c r="B19" s="99">
        <v>0</v>
      </c>
      <c r="C19" s="20">
        <v>0</v>
      </c>
      <c r="D19" s="107">
        <v>0</v>
      </c>
      <c r="E19" s="76">
        <v>0</v>
      </c>
      <c r="F19" s="22">
        <v>0</v>
      </c>
      <c r="G19" s="22">
        <v>0</v>
      </c>
    </row>
    <row r="20" spans="1:7" x14ac:dyDescent="0.2">
      <c r="A20" s="106" t="s">
        <v>99</v>
      </c>
      <c r="B20" s="108">
        <f>'[1]01 Šaltiniai'!B10</f>
        <v>0</v>
      </c>
      <c r="C20" s="21">
        <f>+B20</f>
        <v>0</v>
      </c>
      <c r="D20" s="109">
        <f>E20-C20</f>
        <v>0</v>
      </c>
      <c r="E20" s="110">
        <f>'[1]01 Šaltiniai'!C10</f>
        <v>0</v>
      </c>
      <c r="F20" s="27">
        <f>'[1]01 Šaltiniai'!D10</f>
        <v>0</v>
      </c>
      <c r="G20" s="27">
        <v>0</v>
      </c>
    </row>
    <row r="21" spans="1:7" x14ac:dyDescent="0.2">
      <c r="A21" s="106" t="s">
        <v>150</v>
      </c>
      <c r="B21" s="108">
        <v>0</v>
      </c>
      <c r="C21" s="21">
        <v>0</v>
      </c>
      <c r="D21" s="109">
        <f t="shared" ref="D21:D25" si="3">E21-C21</f>
        <v>0</v>
      </c>
      <c r="E21" s="110">
        <v>0</v>
      </c>
      <c r="F21" s="27">
        <v>0</v>
      </c>
      <c r="G21" s="27">
        <v>0</v>
      </c>
    </row>
    <row r="22" spans="1:7" ht="25.5" x14ac:dyDescent="0.2">
      <c r="A22" s="106" t="s">
        <v>151</v>
      </c>
      <c r="B22" s="99">
        <v>0</v>
      </c>
      <c r="C22" s="18">
        <f>B22</f>
        <v>0</v>
      </c>
      <c r="D22" s="107">
        <f t="shared" si="3"/>
        <v>0</v>
      </c>
      <c r="E22" s="76">
        <v>0</v>
      </c>
      <c r="F22" s="22">
        <v>0</v>
      </c>
      <c r="G22" s="22">
        <v>0</v>
      </c>
    </row>
    <row r="23" spans="1:7" x14ac:dyDescent="0.2">
      <c r="A23" s="111" t="s">
        <v>100</v>
      </c>
      <c r="B23" s="17">
        <v>0</v>
      </c>
      <c r="C23" s="18">
        <f t="shared" ref="C23:C25" si="4">B23</f>
        <v>0</v>
      </c>
      <c r="D23" s="107">
        <f t="shared" si="3"/>
        <v>0</v>
      </c>
      <c r="E23" s="97">
        <v>0</v>
      </c>
      <c r="F23" s="24">
        <v>0</v>
      </c>
      <c r="G23" s="24">
        <v>0</v>
      </c>
    </row>
    <row r="24" spans="1:7" ht="18" customHeight="1" x14ac:dyDescent="0.2">
      <c r="A24" s="106" t="s">
        <v>101</v>
      </c>
      <c r="B24" s="112">
        <v>0</v>
      </c>
      <c r="C24" s="18">
        <f t="shared" si="4"/>
        <v>0</v>
      </c>
      <c r="D24" s="107">
        <f t="shared" si="3"/>
        <v>0</v>
      </c>
      <c r="E24" s="113">
        <v>0</v>
      </c>
      <c r="F24" s="28">
        <v>0</v>
      </c>
      <c r="G24" s="28">
        <v>0</v>
      </c>
    </row>
    <row r="25" spans="1:7" ht="13.5" thickBot="1" x14ac:dyDescent="0.25">
      <c r="A25" s="114" t="s">
        <v>102</v>
      </c>
      <c r="B25" s="115">
        <v>0</v>
      </c>
      <c r="C25" s="30">
        <f t="shared" si="4"/>
        <v>0</v>
      </c>
      <c r="D25" s="116">
        <f t="shared" si="3"/>
        <v>0</v>
      </c>
      <c r="E25" s="117">
        <f>'[1]01 Šaltiniai'!C15</f>
        <v>0</v>
      </c>
      <c r="F25" s="29">
        <v>0</v>
      </c>
      <c r="G25" s="29">
        <v>0</v>
      </c>
    </row>
  </sheetData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75" right="0.75" top="1" bottom="1" header="0.5" footer="0.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07 Programa</vt:lpstr>
      <vt:lpstr>07 Išlaidų suvestinė</vt:lpstr>
      <vt:lpstr>07 Šaltiniai</vt:lpstr>
      <vt:lpstr>07 Bendros lėšos</vt:lpstr>
      <vt:lpstr>'07 Programa'!Print_Area</vt:lpstr>
      <vt:lpstr>'07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Pletra_AS</cp:lastModifiedBy>
  <cp:lastPrinted>2024-01-03T18:01:21Z</cp:lastPrinted>
  <dcterms:created xsi:type="dcterms:W3CDTF">2004-06-07T12:11:12Z</dcterms:created>
  <dcterms:modified xsi:type="dcterms:W3CDTF">2024-03-08T15:58:12Z</dcterms:modified>
</cp:coreProperties>
</file>