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2DBAFD2F-885A-4D1C-AC3E-D0AB0DFEEA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 Programa" sheetId="1" r:id="rId1"/>
    <sheet name="05 Išlaidų suvestinė" sheetId="4" r:id="rId2"/>
    <sheet name="05 Šaltiniai" sheetId="2" r:id="rId3"/>
    <sheet name="05 Bendros lėšos" sheetId="3" r:id="rId4"/>
    <sheet name="05 Rodikliai" sheetId="5" r:id="rId5"/>
  </sheets>
  <externalReferences>
    <externalReference r:id="rId6"/>
  </externalReferences>
  <definedNames>
    <definedName name="_xlnm.Print_Titles" localSheetId="0">'05 Programa'!$10:$12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" l="1"/>
  <c r="G14" i="3"/>
  <c r="C16" i="3"/>
  <c r="C15" i="3"/>
  <c r="C24" i="3"/>
  <c r="D22" i="3"/>
  <c r="C22" i="3"/>
  <c r="D21" i="3"/>
  <c r="F20" i="3"/>
  <c r="E20" i="3"/>
  <c r="B20" i="3"/>
  <c r="C20" i="3" s="1"/>
  <c r="G16" i="3"/>
  <c r="G15" i="3"/>
  <c r="E24" i="2"/>
  <c r="D24" i="2"/>
  <c r="C24" i="2"/>
  <c r="B24" i="2"/>
  <c r="E22" i="2"/>
  <c r="X86" i="1"/>
  <c r="X63" i="1"/>
  <c r="X62" i="1"/>
  <c r="X39" i="1"/>
  <c r="E11" i="2" s="1"/>
  <c r="X38" i="1"/>
  <c r="G23" i="3" l="1"/>
  <c r="D20" i="3"/>
  <c r="D24" i="3"/>
  <c r="X89" i="1"/>
  <c r="X81" i="1"/>
  <c r="X125" i="1"/>
  <c r="X117" i="1"/>
  <c r="X26" i="1" l="1"/>
  <c r="X17" i="1"/>
  <c r="X23" i="1" l="1"/>
  <c r="X101" i="1" l="1"/>
  <c r="X93" i="1"/>
  <c r="X77" i="1"/>
  <c r="X33" i="1"/>
  <c r="X41" i="1"/>
  <c r="X69" i="1"/>
  <c r="X65" i="1"/>
  <c r="X58" i="1"/>
  <c r="X59" i="1"/>
  <c r="X60" i="1"/>
  <c r="X57" i="1"/>
  <c r="X46" i="1" l="1"/>
  <c r="X47" i="1"/>
  <c r="X48" i="1"/>
  <c r="X45" i="1"/>
  <c r="E3" i="2" s="1"/>
  <c r="X53" i="1"/>
  <c r="X105" i="1"/>
  <c r="X113" i="1"/>
  <c r="E21" i="2" l="1"/>
  <c r="M28" i="1"/>
  <c r="N28" i="1"/>
  <c r="O28" i="1"/>
  <c r="Q28" i="1"/>
  <c r="R28" i="1"/>
  <c r="S28" i="1"/>
  <c r="U28" i="1"/>
  <c r="V28" i="1"/>
  <c r="W28" i="1"/>
  <c r="X28" i="1"/>
  <c r="Y28" i="1"/>
  <c r="Z28" i="1"/>
  <c r="AA28" i="1"/>
  <c r="L26" i="1"/>
  <c r="P26" i="1"/>
  <c r="P28" i="1" s="1"/>
  <c r="T26" i="1"/>
  <c r="T28" i="1" s="1"/>
  <c r="L27" i="1"/>
  <c r="AA25" i="1"/>
  <c r="Z25" i="1"/>
  <c r="Y25" i="1"/>
  <c r="X25" i="1"/>
  <c r="W25" i="1"/>
  <c r="V25" i="1"/>
  <c r="U25" i="1"/>
  <c r="S25" i="1"/>
  <c r="R25" i="1"/>
  <c r="Q25" i="1"/>
  <c r="O25" i="1"/>
  <c r="N25" i="1"/>
  <c r="M25" i="1"/>
  <c r="L24" i="1"/>
  <c r="T23" i="1"/>
  <c r="T25" i="1" s="1"/>
  <c r="P23" i="1"/>
  <c r="P25" i="1" s="1"/>
  <c r="L23" i="1"/>
  <c r="R29" i="1" l="1"/>
  <c r="L28" i="1"/>
  <c r="U29" i="1"/>
  <c r="Z29" i="1"/>
  <c r="X29" i="1"/>
  <c r="S29" i="1"/>
  <c r="V29" i="1"/>
  <c r="Y29" i="1"/>
  <c r="Q29" i="1"/>
  <c r="N29" i="1"/>
  <c r="AA29" i="1"/>
  <c r="W29" i="1"/>
  <c r="O29" i="1"/>
  <c r="M29" i="1"/>
  <c r="T29" i="1"/>
  <c r="P29" i="1"/>
  <c r="L25" i="1"/>
  <c r="T122" i="1"/>
  <c r="L29" i="1" l="1"/>
  <c r="M121" i="1" l="1"/>
  <c r="N121" i="1"/>
  <c r="O121" i="1"/>
  <c r="Q121" i="1"/>
  <c r="R121" i="1"/>
  <c r="S121" i="1"/>
  <c r="U121" i="1"/>
  <c r="V121" i="1"/>
  <c r="W121" i="1"/>
  <c r="Y121" i="1"/>
  <c r="Z121" i="1"/>
  <c r="AA121" i="1"/>
  <c r="M109" i="1"/>
  <c r="N109" i="1"/>
  <c r="O109" i="1"/>
  <c r="Q109" i="1"/>
  <c r="R109" i="1"/>
  <c r="S109" i="1"/>
  <c r="U109" i="1"/>
  <c r="V109" i="1"/>
  <c r="W109" i="1"/>
  <c r="Y109" i="1"/>
  <c r="Z109" i="1"/>
  <c r="AA109" i="1"/>
  <c r="P96" i="1"/>
  <c r="M97" i="1"/>
  <c r="N97" i="1"/>
  <c r="O97" i="1"/>
  <c r="Q97" i="1"/>
  <c r="R97" i="1"/>
  <c r="S97" i="1"/>
  <c r="U97" i="1"/>
  <c r="V97" i="1"/>
  <c r="W97" i="1"/>
  <c r="Y97" i="1"/>
  <c r="Z97" i="1"/>
  <c r="AA97" i="1"/>
  <c r="M85" i="1"/>
  <c r="N85" i="1"/>
  <c r="O85" i="1"/>
  <c r="Q85" i="1"/>
  <c r="R85" i="1"/>
  <c r="S85" i="1"/>
  <c r="U85" i="1"/>
  <c r="V85" i="1"/>
  <c r="W85" i="1"/>
  <c r="Y85" i="1"/>
  <c r="Z85" i="1"/>
  <c r="AA85" i="1"/>
  <c r="L84" i="1"/>
  <c r="M73" i="1"/>
  <c r="N73" i="1"/>
  <c r="O73" i="1"/>
  <c r="Q73" i="1"/>
  <c r="R73" i="1"/>
  <c r="S73" i="1"/>
  <c r="U73" i="1"/>
  <c r="V73" i="1"/>
  <c r="W73" i="1"/>
  <c r="Y73" i="1"/>
  <c r="Z73" i="1"/>
  <c r="AA73" i="1"/>
  <c r="L72" i="1"/>
  <c r="M61" i="1"/>
  <c r="N61" i="1"/>
  <c r="O61" i="1"/>
  <c r="Q61" i="1"/>
  <c r="R61" i="1"/>
  <c r="S61" i="1"/>
  <c r="U61" i="1"/>
  <c r="V61" i="1"/>
  <c r="W61" i="1"/>
  <c r="Y61" i="1"/>
  <c r="Z61" i="1"/>
  <c r="AA61" i="1"/>
  <c r="L60" i="1"/>
  <c r="M49" i="1"/>
  <c r="N49" i="1"/>
  <c r="O49" i="1"/>
  <c r="Q49" i="1"/>
  <c r="R49" i="1"/>
  <c r="S49" i="1"/>
  <c r="U49" i="1"/>
  <c r="V49" i="1"/>
  <c r="W49" i="1"/>
  <c r="X49" i="1"/>
  <c r="Y49" i="1"/>
  <c r="Z49" i="1"/>
  <c r="AA49" i="1"/>
  <c r="L36" i="1"/>
  <c r="AA90" i="1" l="1"/>
  <c r="Z90" i="1"/>
  <c r="Y90" i="1"/>
  <c r="X90" i="1"/>
  <c r="W90" i="1"/>
  <c r="V90" i="1"/>
  <c r="U90" i="1"/>
  <c r="S90" i="1"/>
  <c r="R90" i="1"/>
  <c r="Q90" i="1"/>
  <c r="O90" i="1"/>
  <c r="N90" i="1"/>
  <c r="M90" i="1"/>
  <c r="T89" i="1"/>
  <c r="T90" i="1" s="1"/>
  <c r="P89" i="1"/>
  <c r="P90" i="1" s="1"/>
  <c r="L89" i="1"/>
  <c r="L90" i="1" s="1"/>
  <c r="T120" i="1" l="1"/>
  <c r="X119" i="1"/>
  <c r="T119" i="1"/>
  <c r="P119" i="1"/>
  <c r="L119" i="1"/>
  <c r="T108" i="1"/>
  <c r="X107" i="1"/>
  <c r="X109" i="1" s="1"/>
  <c r="T107" i="1"/>
  <c r="P107" i="1"/>
  <c r="L107" i="1"/>
  <c r="T96" i="1"/>
  <c r="X95" i="1"/>
  <c r="X97" i="1" s="1"/>
  <c r="T95" i="1"/>
  <c r="P95" i="1"/>
  <c r="L95" i="1"/>
  <c r="T84" i="1"/>
  <c r="X83" i="1"/>
  <c r="X85" i="1" s="1"/>
  <c r="T83" i="1"/>
  <c r="P83" i="1"/>
  <c r="L83" i="1"/>
  <c r="T72" i="1"/>
  <c r="X71" i="1"/>
  <c r="X73" i="1" s="1"/>
  <c r="T71" i="1"/>
  <c r="P71" i="1"/>
  <c r="L71" i="1"/>
  <c r="T60" i="1"/>
  <c r="X61" i="1"/>
  <c r="T59" i="1"/>
  <c r="P59" i="1"/>
  <c r="L59" i="1"/>
  <c r="T48" i="1"/>
  <c r="T36" i="1"/>
  <c r="D4" i="2" s="1"/>
  <c r="D22" i="2" l="1"/>
  <c r="F14" i="3"/>
  <c r="X121" i="1"/>
  <c r="E12" i="2"/>
  <c r="X87" i="1"/>
  <c r="E6" i="2" s="1"/>
  <c r="G17" i="3" l="1"/>
  <c r="E23" i="2"/>
  <c r="E20" i="2" s="1"/>
  <c r="E16" i="2"/>
  <c r="G25" i="3"/>
  <c r="G18" i="3" s="1"/>
  <c r="E28" i="2"/>
  <c r="E27" i="2" s="1"/>
  <c r="L98" i="1"/>
  <c r="E29" i="2" l="1"/>
  <c r="E32" i="2" s="1"/>
  <c r="T110" i="1"/>
  <c r="T98" i="1"/>
  <c r="T86" i="1"/>
  <c r="T74" i="1"/>
  <c r="T62" i="1"/>
  <c r="T39" i="1"/>
  <c r="T38" i="1"/>
  <c r="D11" i="2" l="1"/>
  <c r="D12" i="2"/>
  <c r="F25" i="3" s="1"/>
  <c r="M20" i="1"/>
  <c r="N20" i="1"/>
  <c r="O20" i="1"/>
  <c r="Q20" i="1"/>
  <c r="R20" i="1"/>
  <c r="S20" i="1"/>
  <c r="U20" i="1"/>
  <c r="V20" i="1"/>
  <c r="W20" i="1"/>
  <c r="Y20" i="1"/>
  <c r="Z20" i="1"/>
  <c r="AA20" i="1"/>
  <c r="X18" i="1"/>
  <c r="X20" i="1" s="1"/>
  <c r="T18" i="1"/>
  <c r="P18" i="1"/>
  <c r="L18" i="1"/>
  <c r="D28" i="2" l="1"/>
  <c r="D27" i="2" s="1"/>
  <c r="F23" i="3"/>
  <c r="F18" i="3" s="1"/>
  <c r="T75" i="1"/>
  <c r="U102" i="1"/>
  <c r="V102" i="1"/>
  <c r="W102" i="1"/>
  <c r="L74" i="1" l="1"/>
  <c r="L82" i="1" l="1"/>
  <c r="L75" i="1"/>
  <c r="L45" i="1" l="1"/>
  <c r="P51" i="1"/>
  <c r="L51" i="1"/>
  <c r="L50" i="1"/>
  <c r="L33" i="1"/>
  <c r="L125" i="1" l="1"/>
  <c r="L122" i="1"/>
  <c r="L118" i="1"/>
  <c r="L120" i="1"/>
  <c r="L117" i="1"/>
  <c r="L113" i="1"/>
  <c r="L110" i="1"/>
  <c r="L106" i="1"/>
  <c r="L108" i="1"/>
  <c r="L105" i="1"/>
  <c r="L101" i="1"/>
  <c r="L94" i="1"/>
  <c r="L96" i="1"/>
  <c r="L93" i="1"/>
  <c r="L86" i="1"/>
  <c r="L81" i="1"/>
  <c r="L85" i="1" s="1"/>
  <c r="L77" i="1"/>
  <c r="L69" i="1"/>
  <c r="L73" i="1" s="1"/>
  <c r="L65" i="1"/>
  <c r="L63" i="1"/>
  <c r="L62" i="1"/>
  <c r="B11" i="2" s="1"/>
  <c r="L57" i="1"/>
  <c r="L58" i="1"/>
  <c r="L53" i="1"/>
  <c r="L46" i="1"/>
  <c r="L47" i="1"/>
  <c r="L48" i="1"/>
  <c r="L41" i="1"/>
  <c r="L39" i="1"/>
  <c r="L38" i="1"/>
  <c r="L35" i="1"/>
  <c r="B6" i="2" l="1"/>
  <c r="B23" i="3"/>
  <c r="L109" i="1"/>
  <c r="L97" i="1"/>
  <c r="B4" i="2"/>
  <c r="L61" i="1"/>
  <c r="L121" i="1"/>
  <c r="L49" i="1"/>
  <c r="U37" i="1"/>
  <c r="T46" i="1"/>
  <c r="T63" i="1"/>
  <c r="T58" i="1"/>
  <c r="C23" i="3" l="1"/>
  <c r="B22" i="2"/>
  <c r="B14" i="3"/>
  <c r="C14" i="3" s="1"/>
  <c r="B17" i="3"/>
  <c r="C17" i="3" s="1"/>
  <c r="B23" i="2"/>
  <c r="R37" i="1"/>
  <c r="T125" i="1" l="1"/>
  <c r="T126" i="1" s="1"/>
  <c r="P125" i="1"/>
  <c r="P122" i="1"/>
  <c r="P117" i="1"/>
  <c r="T117" i="1"/>
  <c r="O126" i="1"/>
  <c r="N126" i="1"/>
  <c r="M126" i="1"/>
  <c r="L126" i="1"/>
  <c r="O124" i="1"/>
  <c r="N124" i="1"/>
  <c r="M124" i="1"/>
  <c r="L124" i="1"/>
  <c r="O127" i="1"/>
  <c r="P113" i="1"/>
  <c r="P114" i="1" s="1"/>
  <c r="T113" i="1"/>
  <c r="P110" i="1"/>
  <c r="P112" i="1" s="1"/>
  <c r="T105" i="1"/>
  <c r="T109" i="1" s="1"/>
  <c r="P105" i="1"/>
  <c r="P109" i="1" s="1"/>
  <c r="O114" i="1"/>
  <c r="N114" i="1"/>
  <c r="M114" i="1"/>
  <c r="L114" i="1"/>
  <c r="O112" i="1"/>
  <c r="N112" i="1"/>
  <c r="M112" i="1"/>
  <c r="L112" i="1"/>
  <c r="T101" i="1"/>
  <c r="T102" i="1" s="1"/>
  <c r="P101" i="1"/>
  <c r="P102" i="1" s="1"/>
  <c r="P98" i="1"/>
  <c r="P100" i="1" s="1"/>
  <c r="T93" i="1"/>
  <c r="T97" i="1" s="1"/>
  <c r="O102" i="1"/>
  <c r="N102" i="1"/>
  <c r="M102" i="1"/>
  <c r="L102" i="1"/>
  <c r="O100" i="1"/>
  <c r="N100" i="1"/>
  <c r="N103" i="1" s="1"/>
  <c r="M100" i="1"/>
  <c r="M103" i="1" s="1"/>
  <c r="L100" i="1"/>
  <c r="P87" i="1"/>
  <c r="P86" i="1"/>
  <c r="P82" i="1"/>
  <c r="P81" i="1"/>
  <c r="T81" i="1"/>
  <c r="T85" i="1" s="1"/>
  <c r="O88" i="1"/>
  <c r="O91" i="1" s="1"/>
  <c r="N88" i="1"/>
  <c r="N91" i="1" s="1"/>
  <c r="M88" i="1"/>
  <c r="M91" i="1" s="1"/>
  <c r="L88" i="1"/>
  <c r="L91" i="1" s="1"/>
  <c r="T77" i="1"/>
  <c r="T78" i="1" s="1"/>
  <c r="P77" i="1"/>
  <c r="P78" i="1" s="1"/>
  <c r="P75" i="1"/>
  <c r="P74" i="1"/>
  <c r="T69" i="1"/>
  <c r="T73" i="1" s="1"/>
  <c r="P70" i="1"/>
  <c r="P69" i="1"/>
  <c r="O78" i="1"/>
  <c r="N78" i="1"/>
  <c r="M78" i="1"/>
  <c r="L78" i="1"/>
  <c r="O76" i="1"/>
  <c r="N76" i="1"/>
  <c r="N79" i="1" s="1"/>
  <c r="M76" i="1"/>
  <c r="L76" i="1"/>
  <c r="P65" i="1"/>
  <c r="P66" i="1" s="1"/>
  <c r="T65" i="1"/>
  <c r="T66" i="1" s="1"/>
  <c r="P63" i="1"/>
  <c r="P62" i="1"/>
  <c r="T57" i="1"/>
  <c r="P58" i="1"/>
  <c r="P57" i="1"/>
  <c r="O66" i="1"/>
  <c r="N66" i="1"/>
  <c r="M66" i="1"/>
  <c r="L66" i="1"/>
  <c r="O64" i="1"/>
  <c r="N64" i="1"/>
  <c r="M64" i="1"/>
  <c r="L64" i="1"/>
  <c r="T53" i="1"/>
  <c r="T54" i="1" s="1"/>
  <c r="P53" i="1"/>
  <c r="P54" i="1" s="1"/>
  <c r="P50" i="1"/>
  <c r="P52" i="1" s="1"/>
  <c r="T45" i="1"/>
  <c r="T49" i="1" s="1"/>
  <c r="P46" i="1"/>
  <c r="P47" i="1"/>
  <c r="P48" i="1"/>
  <c r="P45" i="1"/>
  <c r="O54" i="1"/>
  <c r="N54" i="1"/>
  <c r="M54" i="1"/>
  <c r="L54" i="1"/>
  <c r="O52" i="1"/>
  <c r="N52" i="1"/>
  <c r="M52" i="1"/>
  <c r="L52" i="1"/>
  <c r="T41" i="1"/>
  <c r="P41" i="1"/>
  <c r="P39" i="1"/>
  <c r="P38" i="1"/>
  <c r="T33" i="1"/>
  <c r="T37" i="1" s="1"/>
  <c r="P34" i="1"/>
  <c r="P35" i="1"/>
  <c r="P36" i="1"/>
  <c r="P33" i="1"/>
  <c r="O42" i="1"/>
  <c r="N42" i="1"/>
  <c r="M42" i="1"/>
  <c r="L42" i="1"/>
  <c r="O40" i="1"/>
  <c r="N40" i="1"/>
  <c r="M40" i="1"/>
  <c r="L40" i="1"/>
  <c r="O37" i="1"/>
  <c r="N37" i="1"/>
  <c r="M37" i="1"/>
  <c r="L37" i="1"/>
  <c r="P17" i="1"/>
  <c r="T17" i="1"/>
  <c r="L19" i="1"/>
  <c r="B12" i="2" s="1"/>
  <c r="L17" i="1"/>
  <c r="B3" i="2" s="1"/>
  <c r="B21" i="2" s="1"/>
  <c r="B20" i="2" s="1"/>
  <c r="P93" i="1"/>
  <c r="P97" i="1" s="1"/>
  <c r="Q54" i="1"/>
  <c r="Q124" i="1"/>
  <c r="Q102" i="1"/>
  <c r="S88" i="1"/>
  <c r="S91" i="1" s="1"/>
  <c r="Q88" i="1"/>
  <c r="Q91" i="1" s="1"/>
  <c r="Q64" i="1"/>
  <c r="S54" i="1"/>
  <c r="Q52" i="1"/>
  <c r="Q40" i="1"/>
  <c r="S37" i="1"/>
  <c r="Q37" i="1"/>
  <c r="O21" i="1"/>
  <c r="O30" i="1" s="1"/>
  <c r="M21" i="1"/>
  <c r="M30" i="1" s="1"/>
  <c r="Q21" i="1"/>
  <c r="Q30" i="1" s="1"/>
  <c r="Q42" i="1"/>
  <c r="Q66" i="1"/>
  <c r="Q100" i="1"/>
  <c r="Q112" i="1"/>
  <c r="Q114" i="1"/>
  <c r="Q126" i="1"/>
  <c r="R54" i="1"/>
  <c r="S52" i="1"/>
  <c r="S76" i="1"/>
  <c r="S78" i="1"/>
  <c r="N21" i="1"/>
  <c r="N30" i="1" s="1"/>
  <c r="Q76" i="1"/>
  <c r="Q78" i="1"/>
  <c r="R124" i="1"/>
  <c r="R126" i="1"/>
  <c r="R112" i="1"/>
  <c r="R100" i="1"/>
  <c r="R102" i="1"/>
  <c r="R88" i="1"/>
  <c r="R91" i="1" s="1"/>
  <c r="R76" i="1"/>
  <c r="R78" i="1"/>
  <c r="R64" i="1"/>
  <c r="R66" i="1"/>
  <c r="R52" i="1"/>
  <c r="R40" i="1"/>
  <c r="R42" i="1"/>
  <c r="R21" i="1"/>
  <c r="R30" i="1" s="1"/>
  <c r="S124" i="1"/>
  <c r="S126" i="1"/>
  <c r="S112" i="1"/>
  <c r="S114" i="1"/>
  <c r="S100" i="1"/>
  <c r="S102" i="1"/>
  <c r="S64" i="1"/>
  <c r="S66" i="1"/>
  <c r="S40" i="1"/>
  <c r="S42" i="1"/>
  <c r="S21" i="1"/>
  <c r="S30" i="1" s="1"/>
  <c r="AA124" i="1"/>
  <c r="AA126" i="1"/>
  <c r="AA112" i="1"/>
  <c r="AA114" i="1"/>
  <c r="AA100" i="1"/>
  <c r="AA102" i="1"/>
  <c r="AA88" i="1"/>
  <c r="AA91" i="1" s="1"/>
  <c r="AA76" i="1"/>
  <c r="AA78" i="1"/>
  <c r="AA64" i="1"/>
  <c r="AA66" i="1"/>
  <c r="AA52" i="1"/>
  <c r="AA54" i="1"/>
  <c r="AA37" i="1"/>
  <c r="AA40" i="1"/>
  <c r="AA42" i="1"/>
  <c r="AA21" i="1"/>
  <c r="AA30" i="1" s="1"/>
  <c r="Z124" i="1"/>
  <c r="Z126" i="1"/>
  <c r="Z112" i="1"/>
  <c r="Z114" i="1"/>
  <c r="Z100" i="1"/>
  <c r="Z102" i="1"/>
  <c r="Z88" i="1"/>
  <c r="Z91" i="1" s="1"/>
  <c r="Z76" i="1"/>
  <c r="Z78" i="1"/>
  <c r="Z64" i="1"/>
  <c r="Z66" i="1"/>
  <c r="Z52" i="1"/>
  <c r="Z54" i="1"/>
  <c r="Z37" i="1"/>
  <c r="Z40" i="1"/>
  <c r="Z42" i="1"/>
  <c r="Y124" i="1"/>
  <c r="Y126" i="1"/>
  <c r="Y112" i="1"/>
  <c r="Y114" i="1"/>
  <c r="Y100" i="1"/>
  <c r="Y102" i="1"/>
  <c r="Y88" i="1"/>
  <c r="Y91" i="1" s="1"/>
  <c r="Y76" i="1"/>
  <c r="Y78" i="1"/>
  <c r="Y64" i="1"/>
  <c r="Y66" i="1"/>
  <c r="Y52" i="1"/>
  <c r="Y54" i="1"/>
  <c r="Y37" i="1"/>
  <c r="Y40" i="1"/>
  <c r="Y42" i="1"/>
  <c r="Y21" i="1"/>
  <c r="Y30" i="1" s="1"/>
  <c r="X124" i="1"/>
  <c r="X126" i="1"/>
  <c r="X112" i="1"/>
  <c r="X114" i="1"/>
  <c r="X100" i="1"/>
  <c r="X102" i="1"/>
  <c r="X88" i="1"/>
  <c r="X91" i="1" s="1"/>
  <c r="X76" i="1"/>
  <c r="X78" i="1"/>
  <c r="X64" i="1"/>
  <c r="X66" i="1"/>
  <c r="X52" i="1"/>
  <c r="X54" i="1"/>
  <c r="X37" i="1"/>
  <c r="X40" i="1"/>
  <c r="X42" i="1"/>
  <c r="X21" i="1"/>
  <c r="X30" i="1" s="1"/>
  <c r="W124" i="1"/>
  <c r="W126" i="1"/>
  <c r="W112" i="1"/>
  <c r="W114" i="1"/>
  <c r="W100" i="1"/>
  <c r="W88" i="1"/>
  <c r="W91" i="1" s="1"/>
  <c r="W76" i="1"/>
  <c r="W78" i="1"/>
  <c r="W64" i="1"/>
  <c r="W66" i="1"/>
  <c r="W52" i="1"/>
  <c r="W54" i="1"/>
  <c r="W37" i="1"/>
  <c r="W40" i="1"/>
  <c r="W42" i="1"/>
  <c r="W21" i="1"/>
  <c r="W30" i="1" s="1"/>
  <c r="V124" i="1"/>
  <c r="V126" i="1"/>
  <c r="V112" i="1"/>
  <c r="V114" i="1"/>
  <c r="V100" i="1"/>
  <c r="V88" i="1"/>
  <c r="V91" i="1" s="1"/>
  <c r="V76" i="1"/>
  <c r="V78" i="1"/>
  <c r="V64" i="1"/>
  <c r="V52" i="1"/>
  <c r="V54" i="1"/>
  <c r="V37" i="1"/>
  <c r="V40" i="1"/>
  <c r="V42" i="1"/>
  <c r="V21" i="1"/>
  <c r="V30" i="1" s="1"/>
  <c r="U124" i="1"/>
  <c r="U126" i="1"/>
  <c r="U112" i="1"/>
  <c r="U114" i="1"/>
  <c r="U100" i="1"/>
  <c r="U88" i="1"/>
  <c r="U91" i="1" s="1"/>
  <c r="U76" i="1"/>
  <c r="U78" i="1"/>
  <c r="U64" i="1"/>
  <c r="U66" i="1"/>
  <c r="U52" i="1"/>
  <c r="U54" i="1"/>
  <c r="U40" i="1"/>
  <c r="U42" i="1"/>
  <c r="U21" i="1"/>
  <c r="U30" i="1" s="1"/>
  <c r="T124" i="1"/>
  <c r="T112" i="1"/>
  <c r="T100" i="1"/>
  <c r="T88" i="1"/>
  <c r="T76" i="1"/>
  <c r="T64" i="1"/>
  <c r="T52" i="1"/>
  <c r="T40" i="1"/>
  <c r="R114" i="1"/>
  <c r="Z21" i="1"/>
  <c r="Z30" i="1" s="1"/>
  <c r="D3" i="2" l="1"/>
  <c r="D21" i="2" s="1"/>
  <c r="C3" i="2"/>
  <c r="C21" i="2" s="1"/>
  <c r="B25" i="3"/>
  <c r="B28" i="2"/>
  <c r="B27" i="2" s="1"/>
  <c r="B29" i="2" s="1"/>
  <c r="O115" i="1"/>
  <c r="L103" i="1"/>
  <c r="T91" i="1"/>
  <c r="O55" i="1"/>
  <c r="L115" i="1"/>
  <c r="N43" i="1"/>
  <c r="O43" i="1"/>
  <c r="C11" i="2"/>
  <c r="P121" i="1"/>
  <c r="P124" i="1"/>
  <c r="C12" i="2"/>
  <c r="E25" i="3" s="1"/>
  <c r="C4" i="2"/>
  <c r="C6" i="2"/>
  <c r="T61" i="1"/>
  <c r="T67" i="1" s="1"/>
  <c r="O103" i="1"/>
  <c r="P20" i="1"/>
  <c r="P21" i="1" s="1"/>
  <c r="P30" i="1" s="1"/>
  <c r="M67" i="1"/>
  <c r="P49" i="1"/>
  <c r="P55" i="1" s="1"/>
  <c r="P85" i="1"/>
  <c r="M55" i="1"/>
  <c r="P61" i="1"/>
  <c r="P73" i="1"/>
  <c r="T42" i="1"/>
  <c r="T43" i="1" s="1"/>
  <c r="D6" i="2"/>
  <c r="P126" i="1"/>
  <c r="L127" i="1"/>
  <c r="T121" i="1"/>
  <c r="T127" i="1" s="1"/>
  <c r="M79" i="1"/>
  <c r="P42" i="1"/>
  <c r="T20" i="1"/>
  <c r="T21" i="1" s="1"/>
  <c r="T30" i="1" s="1"/>
  <c r="L20" i="1"/>
  <c r="L21" i="1" s="1"/>
  <c r="L30" i="1" s="1"/>
  <c r="L55" i="1"/>
  <c r="M43" i="1"/>
  <c r="L43" i="1"/>
  <c r="P64" i="1"/>
  <c r="N115" i="1"/>
  <c r="R43" i="1"/>
  <c r="P40" i="1"/>
  <c r="N127" i="1"/>
  <c r="O79" i="1"/>
  <c r="M115" i="1"/>
  <c r="N55" i="1"/>
  <c r="P37" i="1"/>
  <c r="S43" i="1"/>
  <c r="S103" i="1"/>
  <c r="Y79" i="1"/>
  <c r="W55" i="1"/>
  <c r="W79" i="1"/>
  <c r="Z43" i="1"/>
  <c r="AA67" i="1"/>
  <c r="S79" i="1"/>
  <c r="S127" i="1"/>
  <c r="Q67" i="1"/>
  <c r="Z67" i="1"/>
  <c r="Y115" i="1"/>
  <c r="Y67" i="1"/>
  <c r="P88" i="1"/>
  <c r="W127" i="1"/>
  <c r="X115" i="1"/>
  <c r="W115" i="1"/>
  <c r="X55" i="1"/>
  <c r="Y103" i="1"/>
  <c r="AA115" i="1"/>
  <c r="AA55" i="1"/>
  <c r="AA79" i="1"/>
  <c r="AA103" i="1"/>
  <c r="S115" i="1"/>
  <c r="R67" i="1"/>
  <c r="R103" i="1"/>
  <c r="P76" i="1"/>
  <c r="U127" i="1"/>
  <c r="Q103" i="1"/>
  <c r="L79" i="1"/>
  <c r="U43" i="1"/>
  <c r="M127" i="1"/>
  <c r="N67" i="1"/>
  <c r="S55" i="1"/>
  <c r="W43" i="1"/>
  <c r="W103" i="1"/>
  <c r="X67" i="1"/>
  <c r="Z55" i="1"/>
  <c r="Z79" i="1"/>
  <c r="Z127" i="1"/>
  <c r="S67" i="1"/>
  <c r="R55" i="1"/>
  <c r="O67" i="1"/>
  <c r="V115" i="1"/>
  <c r="W67" i="1"/>
  <c r="Y43" i="1"/>
  <c r="Y127" i="1"/>
  <c r="Z115" i="1"/>
  <c r="Q127" i="1"/>
  <c r="Q43" i="1"/>
  <c r="L67" i="1"/>
  <c r="T103" i="1"/>
  <c r="Z103" i="1"/>
  <c r="R79" i="1"/>
  <c r="R115" i="1"/>
  <c r="P103" i="1"/>
  <c r="X43" i="1"/>
  <c r="X103" i="1"/>
  <c r="AA43" i="1"/>
  <c r="U103" i="1"/>
  <c r="V79" i="1"/>
  <c r="X79" i="1"/>
  <c r="X127" i="1"/>
  <c r="Y55" i="1"/>
  <c r="AA127" i="1"/>
  <c r="P115" i="1"/>
  <c r="Q79" i="1"/>
  <c r="T79" i="1"/>
  <c r="U67" i="1"/>
  <c r="U115" i="1"/>
  <c r="V103" i="1"/>
  <c r="R127" i="1"/>
  <c r="Q115" i="1"/>
  <c r="Q55" i="1"/>
  <c r="V43" i="1"/>
  <c r="V67" i="1"/>
  <c r="V127" i="1"/>
  <c r="V55" i="1"/>
  <c r="T55" i="1"/>
  <c r="U55" i="1"/>
  <c r="U79" i="1"/>
  <c r="T114" i="1"/>
  <c r="T115" i="1" s="1"/>
  <c r="B32" i="2" l="1"/>
  <c r="B31" i="2"/>
  <c r="D23" i="2"/>
  <c r="D20" i="2" s="1"/>
  <c r="D29" i="2" s="1"/>
  <c r="F17" i="3"/>
  <c r="E23" i="3"/>
  <c r="C28" i="2"/>
  <c r="C27" i="2" s="1"/>
  <c r="C25" i="3"/>
  <c r="C18" i="3" s="1"/>
  <c r="B18" i="3"/>
  <c r="C23" i="2"/>
  <c r="E17" i="3"/>
  <c r="D17" i="3" s="1"/>
  <c r="E14" i="3"/>
  <c r="D14" i="3" s="1"/>
  <c r="C22" i="2"/>
  <c r="C20" i="2" s="1"/>
  <c r="P91" i="1"/>
  <c r="P127" i="1"/>
  <c r="L128" i="1"/>
  <c r="L129" i="1" s="1"/>
  <c r="B16" i="2"/>
  <c r="P79" i="1"/>
  <c r="P67" i="1"/>
  <c r="P43" i="1"/>
  <c r="N128" i="1"/>
  <c r="N129" i="1" s="1"/>
  <c r="B10" i="3" s="1"/>
  <c r="C10" i="3" s="1"/>
  <c r="M128" i="1"/>
  <c r="M129" i="1" s="1"/>
  <c r="B9" i="3" s="1"/>
  <c r="W128" i="1"/>
  <c r="Z128" i="1"/>
  <c r="Z129" i="1" s="1"/>
  <c r="O128" i="1"/>
  <c r="O129" i="1" s="1"/>
  <c r="B11" i="3" s="1"/>
  <c r="C11" i="3" s="1"/>
  <c r="Y128" i="1"/>
  <c r="Y129" i="1" s="1"/>
  <c r="S128" i="1"/>
  <c r="R128" i="1"/>
  <c r="Q128" i="1"/>
  <c r="U128" i="1"/>
  <c r="V128" i="1"/>
  <c r="AA128" i="1"/>
  <c r="AA129" i="1" s="1"/>
  <c r="X128" i="1"/>
  <c r="X129" i="1" s="1"/>
  <c r="R6" i="4" s="1"/>
  <c r="R7" i="4" s="1"/>
  <c r="T128" i="1"/>
  <c r="C16" i="2"/>
  <c r="C29" i="2" l="1"/>
  <c r="C32" i="2" s="1"/>
  <c r="D23" i="3"/>
  <c r="E18" i="3"/>
  <c r="D18" i="3" s="1"/>
  <c r="B8" i="3"/>
  <c r="C9" i="3"/>
  <c r="S6" i="4"/>
  <c r="S7" i="4" s="1"/>
  <c r="G9" i="3"/>
  <c r="D32" i="2"/>
  <c r="D31" i="2"/>
  <c r="E31" i="2"/>
  <c r="U6" i="4"/>
  <c r="U7" i="4" s="1"/>
  <c r="G11" i="3"/>
  <c r="T6" i="4"/>
  <c r="T7" i="4" s="1"/>
  <c r="G10" i="3"/>
  <c r="D25" i="3"/>
  <c r="W129" i="1"/>
  <c r="V129" i="1"/>
  <c r="F10" i="3" s="1"/>
  <c r="T129" i="1"/>
  <c r="N6" i="4" s="1"/>
  <c r="N7" i="4" s="1"/>
  <c r="U129" i="1"/>
  <c r="S129" i="1"/>
  <c r="R129" i="1"/>
  <c r="Q129" i="1"/>
  <c r="E9" i="3" s="1"/>
  <c r="G6" i="4"/>
  <c r="G7" i="4" s="1"/>
  <c r="P128" i="1"/>
  <c r="F6" i="4"/>
  <c r="F7" i="4" s="1"/>
  <c r="H6" i="4"/>
  <c r="H7" i="4" s="1"/>
  <c r="I6" i="4"/>
  <c r="I7" i="4" s="1"/>
  <c r="D16" i="2"/>
  <c r="C31" i="2" l="1"/>
  <c r="O6" i="4"/>
  <c r="O7" i="4" s="1"/>
  <c r="F9" i="3"/>
  <c r="D9" i="3"/>
  <c r="C8" i="3"/>
  <c r="C13" i="3" s="1"/>
  <c r="C12" i="3" s="1"/>
  <c r="B12" i="3"/>
  <c r="B13" i="3"/>
  <c r="L6" i="4"/>
  <c r="L7" i="4" s="1"/>
  <c r="E10" i="3"/>
  <c r="D10" i="3" s="1"/>
  <c r="M6" i="4"/>
  <c r="M7" i="4" s="1"/>
  <c r="E11" i="3"/>
  <c r="D11" i="3" s="1"/>
  <c r="Q6" i="4"/>
  <c r="Q7" i="4" s="1"/>
  <c r="F11" i="3"/>
  <c r="G8" i="3"/>
  <c r="G13" i="3" s="1"/>
  <c r="G12" i="3" s="1"/>
  <c r="P6" i="4"/>
  <c r="P7" i="4" s="1"/>
  <c r="P129" i="1"/>
  <c r="J6" i="4" s="1"/>
  <c r="J7" i="4" s="1"/>
  <c r="K6" i="4"/>
  <c r="K7" i="4" s="1"/>
  <c r="F8" i="3" l="1"/>
  <c r="F13" i="3" s="1"/>
  <c r="F12" i="3" s="1"/>
  <c r="E8" i="3"/>
  <c r="D8" i="3" l="1"/>
  <c r="D13" i="3" s="1"/>
  <c r="E13" i="3"/>
  <c r="E12" i="3" s="1"/>
  <c r="D12" i="3" s="1"/>
</calcChain>
</file>

<file path=xl/sharedStrings.xml><?xml version="1.0" encoding="utf-8"?>
<sst xmlns="http://schemas.openxmlformats.org/spreadsheetml/2006/main" count="910" uniqueCount="267">
  <si>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</si>
  <si>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</si>
  <si>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</si>
  <si>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</si>
  <si>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</si>
  <si>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</si>
  <si>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</si>
  <si>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</si>
  <si>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</si>
  <si>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</si>
  <si>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</si>
  <si>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01</t>
  </si>
  <si>
    <t>188723322</t>
  </si>
  <si>
    <t>SB</t>
  </si>
  <si>
    <t>KTL</t>
  </si>
  <si>
    <t>03</t>
  </si>
  <si>
    <t>02</t>
  </si>
  <si>
    <t>04</t>
  </si>
  <si>
    <t>05</t>
  </si>
  <si>
    <t>06</t>
  </si>
  <si>
    <t>07</t>
  </si>
  <si>
    <t>08</t>
  </si>
  <si>
    <t>VL</t>
  </si>
  <si>
    <t>Finansavimo šaltiniai</t>
  </si>
  <si>
    <t>KULTŪROS PLĖTROS IR PAVELDO PUOSELĖJIMO PROGRAMOS</t>
  </si>
  <si>
    <t>Sudaryti sąlygas kokybiškam kultūros ir meno sektoriaus paslaugų teikimui BĮ Šilutės rajono savivaldybės F. Bajoraičio viešojoje bibliotekoje</t>
  </si>
  <si>
    <t>Bibliotekos veiklos įgyvendinimas (darbo užmokestis, infrastruktūra ir kt.)</t>
  </si>
  <si>
    <t>Teikti lankytojams mokamas paslaugas</t>
  </si>
  <si>
    <t>Sudaryti sąlygas kokybiškam kultūros ir meno sektoriaus paslaugų teikimui BĮ Šilutės muziejuje</t>
  </si>
  <si>
    <t>Muziejaus veiklos įgyvendinimas (darbo užmokestis, infrastruktūra ir kt.)</t>
  </si>
  <si>
    <t>Projektų įgyvendinimas</t>
  </si>
  <si>
    <t>Sudaryti sąlygas kokybiškam kultūros ir meno sektoriaus paslaugų teikimui BĮ Šilutės kultūros ir pramogų centre</t>
  </si>
  <si>
    <t>Centro veiklos įgyvendinimas (darbo užmokestis, infrastruktūra ir kt.)</t>
  </si>
  <si>
    <t>Sudaryti sąlygas kokybiškam kultūros ir meno sektoriaus paslaugų teikimui BĮ Šilutės kameriniame dramos teatre</t>
  </si>
  <si>
    <t>Sudaryti sąlygas kokybiškam kultūros ir meno sektoriaus paslaugų teikimui BĮ Kintų Vydūno kultūros centre</t>
  </si>
  <si>
    <t>Sudaryti sąlygas kokybiškam kultūros ir meno sektoriaus paslaugų teikimui BĮ Senųjų kaimo tradicijų kultūros centre</t>
  </si>
  <si>
    <t>Sudaryti sąlygas kokybiškam kultūros ir meno sektoriaus paslaugų teikimui BĮ Salos etnokultūros ir informacijos centre</t>
  </si>
  <si>
    <t>Sudaryti sąlygas kokybiškam kultūros ir meno sektoriaus paslaugų teikimui BĮ Žemaičių krašto etnokultūros centre</t>
  </si>
  <si>
    <t>Teatro veiklos įgyvendinimas (darbo užmokestis ir kt.)</t>
  </si>
  <si>
    <t>Premjeros ir spektakliai</t>
  </si>
  <si>
    <t>05 Kultūros plėtros ir paveldo puoselėjimo programa</t>
  </si>
  <si>
    <t>190700188</t>
  </si>
  <si>
    <t>190704770</t>
  </si>
  <si>
    <t>177414328</t>
  </si>
  <si>
    <t>177420039</t>
  </si>
  <si>
    <t>277413750</t>
  </si>
  <si>
    <t>177411894</t>
  </si>
  <si>
    <t>177413564</t>
  </si>
  <si>
    <t>177412124</t>
  </si>
  <si>
    <t>Programos kodas</t>
  </si>
  <si>
    <t>Strateginė sritis 01. Darni kultūros, turizmo ir verslo plėtra</t>
  </si>
  <si>
    <t>Stiprinti kultūrinį potencialą, integruojant į rajono bendruomenės gyvenimą</t>
  </si>
  <si>
    <t xml:space="preserve">Projektų įgyvendinimas </t>
  </si>
  <si>
    <t>Strateginio tikslo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</si>
  <si>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</si>
  <si>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</si>
  <si>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</si>
  <si>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</si>
  <si>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</si>
  <si>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</si>
  <si>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</si>
  <si>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</si>
  <si>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</si>
  <si>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</si>
  <si>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</si>
  <si>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</si>
  <si>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</si>
  <si>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</si>
  <si>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Kultūros plėtros ir paveldo puoselėjimo programa</t>
  </si>
  <si>
    <t>188723322  190700188  190704770  177414328  177420039  277413750  177411894  177413564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</si>
  <si>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</si>
  <si>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</si>
  <si>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</si>
  <si>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t>SB(SP)</t>
  </si>
  <si>
    <t>SB(VB)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</si>
  <si>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</si>
  <si>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Kultūros paveldo objektų apsauga (Paveldosauga)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</si>
  <si>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</si>
  <si>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</si>
  <si>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</si>
  <si>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Aplinkos apsaugos rėmimo specialiosios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</si>
  <si>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</rPr>
      <t>SB(SP)</t>
    </r>
  </si>
  <si>
    <r>
      <t xml:space="preserve">Visuomenės sveikatos apsaugos rėmimo specialioji programa </t>
    </r>
    <r>
      <rPr>
        <b/>
        <sz val="10"/>
        <rFont val="Times New Roman"/>
        <family val="1"/>
      </rPr>
      <t>SB(VS)</t>
    </r>
  </si>
  <si>
    <r>
      <t xml:space="preserve">Valstybės lėšos </t>
    </r>
    <r>
      <rPr>
        <b/>
        <sz val="10"/>
        <rFont val="Times New Roman"/>
        <family val="1"/>
      </rPr>
      <t>VL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</si>
  <si>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</si>
  <si>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</si>
  <si>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</si>
  <si>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</si>
  <si>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</si>
  <si>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</si>
  <si>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</si>
  <si>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</si>
  <si>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tūkst. Eur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</si>
  <si>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tūkst. Eur</t>
  </si>
  <si>
    <t>2.2.3. Valstybės investicijų programa</t>
  </si>
  <si>
    <t>PATVIRTINTA</t>
  </si>
  <si>
    <t>Leidybos finansavimas</t>
  </si>
  <si>
    <t xml:space="preserve">Kultūros paveldo objektų apsaugos priemonių įgyvendinimas </t>
  </si>
  <si>
    <t>Plėtoti kultūrinį ir gamtinį turizmą, panaudojant kultūrinį-istorinį paveldą bei unikalius Pamario krašto gamtos išteklius</t>
  </si>
  <si>
    <t>Užtikrinti kultūros prieinamumą, skatinti renginių įvairovę, stiprinti projektinę veiklą, kultūros vyksmo reprezentaciją</t>
  </si>
  <si>
    <t>08.02.01.02</t>
  </si>
  <si>
    <t>08.02.01.06</t>
  </si>
  <si>
    <t>08.06.01.01</t>
  </si>
  <si>
    <t>08.02.01.08</t>
  </si>
  <si>
    <t>08.02.01.08     08.02.01.06     08.02.01.02  08.06.01.01</t>
  </si>
  <si>
    <t>Šilutės rajono savivaldybės tarybos 2024 m. sausio 25 d.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</si>
  <si>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</si>
  <si>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</si>
  <si>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</si>
  <si>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</si>
  <si>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</si>
  <si>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</si>
  <si>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Etninės kultūros saugos ir pritaikymo turizmui priemonių, mėgėjų meno kolektyvų finansavimo, rajono strateginių kultūros renginių ir kitų kultūrinių priemonių įgyvendinimas</t>
  </si>
  <si>
    <t>Iš viso tikslui</t>
  </si>
  <si>
    <t>IŠ VISO</t>
  </si>
  <si>
    <t>2024–2026 M. ŠILUTĖS RAJONO SAVIVALDYBĖS</t>
  </si>
  <si>
    <t>Šilutės rajono savivaldybės 2024–2026 m. SVP Kultūros plėtros ir paveldo puoselėjimo programos išlaidų suvestinė</t>
  </si>
  <si>
    <t>08.02.01.01</t>
  </si>
  <si>
    <t>RP - regiono pažangos priemonė (projektas), PP - pažangos priemonė (projektas), TP - tęstinės veiklos priemonė, NF - nefinansinė priemonė</t>
  </si>
  <si>
    <t>TP</t>
  </si>
  <si>
    <t>1.2.7.10  4.4.1.1</t>
  </si>
  <si>
    <t>1.2.1.6  4.4.1.2  4.4.1.5</t>
  </si>
  <si>
    <t>4.4.1.8</t>
  </si>
  <si>
    <t xml:space="preserve">4.4.1.11  4.4.2.3  4.4.2.6 </t>
  </si>
  <si>
    <t>-</t>
  </si>
  <si>
    <t>4.4.1.12</t>
  </si>
  <si>
    <t>4.4.2.8  1.2.7.11  4.4.1.1</t>
  </si>
  <si>
    <t>4.4.1.1  4.4.1.5  1.2.7.1</t>
  </si>
  <si>
    <t>4.4.2.2   1.2.1.1  1.2.7.1</t>
  </si>
  <si>
    <t>1.2.7.11  4.4.1.1  4.4.1.5  4.4.2.5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</si>
  <si>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</si>
  <si>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05. Kultūros plėtros ir paveldo puoselėjimo programos lėšų poreikis</t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</si>
  <si>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</si>
  <si>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</si>
  <si>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</si>
  <si>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</si>
  <si>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</si>
  <si>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</si>
  <si>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</si>
  <si>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</si>
  <si>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</si>
  <si>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</si>
  <si>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</si>
  <si>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</si>
  <si>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</si>
  <si>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05. Kultūros plėtros ir paveldo puoselėjimo programos bendras lėšų poreikis ir numatomi finansavimo šaltiniai</t>
  </si>
  <si>
    <t>2023 m. asignavimai</t>
  </si>
  <si>
    <t xml:space="preserve">2.2.4.Užsienio valstybių, tarptautinių organizacijų ir Europos Sąjungos lėšos </t>
  </si>
  <si>
    <t>1.2.7.9</t>
  </si>
  <si>
    <t>4.4.1.3  4.4.2.1  4.4.2.4</t>
  </si>
  <si>
    <t>1.2.7.11</t>
  </si>
  <si>
    <t xml:space="preserve">1.2.1.1  1.2.1.3  1.2.7.6  1.2.7.7  </t>
  </si>
  <si>
    <t>4.4.1.3</t>
  </si>
  <si>
    <t>TIKSLŲ, PROGRAMŲ, UŽDAVINIŲ, PRIEMONIŲ IR PRIEMONIŲ IŠLAIDŲ SUVESTINĖ</t>
  </si>
  <si>
    <t>Iš viso 05 programai</t>
  </si>
  <si>
    <t>5.1.</t>
  </si>
  <si>
    <t>5.2.</t>
  </si>
  <si>
    <t>5.3.</t>
  </si>
  <si>
    <t>5.8.</t>
  </si>
  <si>
    <t>5.4.</t>
  </si>
  <si>
    <t>5.5.</t>
  </si>
  <si>
    <t>5.7.</t>
  </si>
  <si>
    <t>5.6.</t>
  </si>
  <si>
    <t>sprendimu Nr. T1-205</t>
  </si>
  <si>
    <t>(Šilutės rajono savivaldybės tarybos 2024 m. kovo 28 d.</t>
  </si>
  <si>
    <t>sprendimo Nr. T1-       redakcija)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</si>
  <si>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</si>
  <si>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</si>
  <si>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</si>
  <si>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</si>
  <si>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</si>
  <si>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</si>
  <si>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</si>
  <si>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05. Programos uždaviniai, priemonės ir jų stebėsenos rodikliai</t>
  </si>
  <si>
    <t>05.01.01 uždavinys „Kultūros paveldo objektų apsauga (Paveldosauga)“</t>
  </si>
  <si>
    <t>P-05-01-01-01</t>
  </si>
  <si>
    <t>Sutvarkytų objektų skaičius, vnt.</t>
  </si>
  <si>
    <t>Atliktų tyrimų skaičius, vnt.</t>
  </si>
  <si>
    <t>Apžiūrėtų ir įvertintų objektų skaičius, vnt.</t>
  </si>
  <si>
    <t>Įgyvendintų kitų (ne paveldo strategijos) priemonių skaičius, vnt.</t>
  </si>
  <si>
    <t>05.01.02 uždavinys „Užtikrinti kultūros prieinamumą, skatinti renginių įvairovę, stiprinti projektinę veiklą, kultūros vyksmo reprezentaciją“</t>
  </si>
  <si>
    <t>P-05-01-02-02</t>
  </si>
  <si>
    <t>P-05-01-02-06</t>
  </si>
  <si>
    <t>Įgyvendintų priemonių skaičius, vnt.</t>
  </si>
  <si>
    <t>Finansuotų mėgėjų meno kolektyvų skaičius, vnt.</t>
  </si>
  <si>
    <t>Dalinai finansuotų kultūros projektų skaičius, vnt.</t>
  </si>
  <si>
    <t>Dalinai finansuotų kitų veiklų (iš programos rezervo lėšų) skaičius, vnt.</t>
  </si>
  <si>
    <t>Strateginių renginių skaičius, vnt.</t>
  </si>
  <si>
    <t>Lankytojų skaičius strateginiuose renginiuose, vnt.</t>
  </si>
  <si>
    <t>Kultūros srities premijų skaičius, vnt.</t>
  </si>
  <si>
    <t>Projektų finansavimas, vnt.</t>
  </si>
  <si>
    <t>1.2.7.10.
4.4.1.1.</t>
  </si>
  <si>
    <t>1.2.1.6.
4.4.1.2.
4.4.1.5.</t>
  </si>
  <si>
    <t>4.4.1.8.</t>
  </si>
  <si>
    <t>05.02.01 uždavinys „Sudaryti sąlygas kokybiškam kultūros ir meno sektoriaus paslaugų teikimui BĮ Šilutės rajono savivaldybės F. Bajoraičio viešojoje bibliotekoje“</t>
  </si>
  <si>
    <t>P-05-02-01-01</t>
  </si>
  <si>
    <t>P-05-02-01-02</t>
  </si>
  <si>
    <t>P-05-02-01-04</t>
  </si>
  <si>
    <t>Paslaugų ir prekių apmokėjimas, proc.</t>
  </si>
  <si>
    <t>Kultūrinių paslaugų skaičiaus pokytis</t>
  </si>
  <si>
    <t>Suskaitmenintų dokumentų skaičius, vnt.</t>
  </si>
  <si>
    <t>Darbuotojų, dalyvavusių kvalifikacijos kėlime skaičius, vnt.</t>
  </si>
  <si>
    <t>Bibliotekos lankytojų skaičius per metus, vnt.</t>
  </si>
  <si>
    <t>Įgyvendintų projektų skaičius, vnt.</t>
  </si>
  <si>
    <t>Įsigytų dokumentų skaičius, vnt.</t>
  </si>
  <si>
    <t>Parengtų ir įgyvendintų kultūros paso programų skaičius, vnt.</t>
  </si>
  <si>
    <t>Suteiktų mokamų paslaugų skaičius, vnt.</t>
  </si>
  <si>
    <t>Pasinaudojusių teikiamomis paslaugomis skaičius, vnt.</t>
  </si>
  <si>
    <t>05.02.02 uždavinys „Sudaryti sąlygas kokybiškam kultūros ir meno sektoriaus paslaugų teikimui BĮ Šilutės Hugo Šojaus muziejuje“</t>
  </si>
  <si>
    <t>P-05-02-02-01</t>
  </si>
  <si>
    <t>P-05-02-02-02</t>
  </si>
  <si>
    <t>P-05-02-02-04</t>
  </si>
  <si>
    <t>4.4.1.11.
4.4.2.3.
4.4.2.6.</t>
  </si>
  <si>
    <t>1.2.1.1.
1.2.1.3.
1.2.7.6.
1.2.7.7.
1.2.7.11.</t>
  </si>
  <si>
    <t>1.2.7.11.</t>
  </si>
  <si>
    <t>Įrengtų vaizdo kamerų (e-apsaugos sistemos) skaičius, vnt.</t>
  </si>
  <si>
    <t>Suskaitmenintų dokumentų skaičius, proc.</t>
  </si>
  <si>
    <t>Naujai įsigytos Elektroninės įrangos kiekis, vnt.</t>
  </si>
  <si>
    <t>Įrengtų ar modernizuotų ekspozicijų skaičius, vnt.</t>
  </si>
  <si>
    <t>Lankytojų skaičius, vnt.</t>
  </si>
  <si>
    <t>05.02.03 uždavinys „Sudaryti sąlygas kokybiškam kultūros ir meno sektoriaus paslaugų teikimui BĮ Šilutės kultūros ir pramogų centre“</t>
  </si>
  <si>
    <t>P-05-02-03-01</t>
  </si>
  <si>
    <t>P-05-02-03-02</t>
  </si>
  <si>
    <t>P-05-02-03-06</t>
  </si>
  <si>
    <t>Neprojektinių renginių skaičius, vnt.</t>
  </si>
  <si>
    <t>Pasinaudojusių "Vėtrungių kelio" projekto metu sukurtomis paslaugomis skaičius, vnt.</t>
  </si>
  <si>
    <t>Įgyvendintų "Vėtrungių kelio" projekto veiklų skaičius, vnt.</t>
  </si>
  <si>
    <t>Parengtų ir įgyvendintų neformalaus švietimo programų skaičius, vnt.</t>
  </si>
  <si>
    <t>4.4.1.3.
4.4.1.2.
4.4.2.4.</t>
  </si>
  <si>
    <t>1.2.7.9.</t>
  </si>
  <si>
    <t>4.4.1.3.</t>
  </si>
  <si>
    <t>05.02.04 uždavinys „Sudaryti sąlygas kokybiškam kultūros ir meno sektoriaus paslaugų teikimui BĮ Šilutės kameriniame dramos teatre“</t>
  </si>
  <si>
    <t>P-05-02-04-01</t>
  </si>
  <si>
    <t>P-05-02-04-02</t>
  </si>
  <si>
    <t>P-05-02-04-04</t>
  </si>
  <si>
    <t>Gastrolių skaičius, vnt.</t>
  </si>
  <si>
    <t>Parengtų premjerų skaičius, vnt.</t>
  </si>
  <si>
    <t>4.4.1.12.</t>
  </si>
  <si>
    <t>05.02.05 uždavinys „Sudaryti sąlygas kokybiškam kultūros ir meno sektoriaus paslaugų teikimui BĮ Kintų Vydūno kultūros centre“</t>
  </si>
  <si>
    <t>P-05-02-05-01</t>
  </si>
  <si>
    <t>P-05-02-05-02</t>
  </si>
  <si>
    <t>P-05-02-05-04</t>
  </si>
  <si>
    <t>Menininkų, pasinaudojusių paslaugomis skaičius per metus, vnt.</t>
  </si>
  <si>
    <t>Įgyvendintų kultūros ir meno projektų skaičius, vnt.</t>
  </si>
  <si>
    <t>Įgyvendintų muziejinių projektų skaičius, vnt.</t>
  </si>
  <si>
    <t>Modernizuotų ekspozicijų skaičius, vnt.</t>
  </si>
  <si>
    <t>1.2.7.11.
4.4.1.1.
4.4.2.8.</t>
  </si>
  <si>
    <t>05.02.06 uždavinys „Sudaryti sąlygas kokybiškam kultūros ir meno sektoriaus paslaugų teikimui BĮ Senųjų kaimo tradicijų kultūros centre“</t>
  </si>
  <si>
    <t>P-05-02-06-01</t>
  </si>
  <si>
    <t>P-05-02-06-02</t>
  </si>
  <si>
    <t>P-05-02-06-04</t>
  </si>
  <si>
    <t>Įgyvendintų etnokultūros projektų skaičius, vnt.</t>
  </si>
  <si>
    <t>Parengtų edukacinių programų paslaugų skaičius, vnt.</t>
  </si>
  <si>
    <t>05.02.07 uždavinys „Sudaryti sąlygas kokybiškam kultūros ir meno sektoriaus paslaugų teikimui BĮ Salos etnokultūros ir informacijos centre“</t>
  </si>
  <si>
    <t>P-05-02-07-01</t>
  </si>
  <si>
    <t>P-05-02-07-02</t>
  </si>
  <si>
    <t>P-05-02-07-04</t>
  </si>
  <si>
    <t>1.2.7.1.
4.4.1.1.
4.4.1.5.</t>
  </si>
  <si>
    <t>1.2.1.1.
1.2.7.1.
4.4.2.2.</t>
  </si>
  <si>
    <t>Kitų įgyvendintų kultūros projektų skaičius, vnt.</t>
  </si>
  <si>
    <t>Parengtų edukacinių programų skaičius, vnt.</t>
  </si>
  <si>
    <t>05.02.08 uždavinys „Sudaryti sąlygas kokybiškam kultūros ir meno sektoriaus paslaugų teikimui BĮ Žemaičių krašto etnokultūros centre“</t>
  </si>
  <si>
    <t>P-05-02-08-01</t>
  </si>
  <si>
    <t>P-05-02-08-02</t>
  </si>
  <si>
    <t>P-05-02-08-04</t>
  </si>
  <si>
    <t>Įgyvendintų etninės kultūros projektų skaičius, vnt.</t>
  </si>
  <si>
    <t>1.2.7.11.
4.4.1.1.
4.4.1.5.
4.4.2.5.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</si>
</sst>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1"/>
        <bgColor indexed="26"/>
      </patternFill>
    </fill>
    <fill>
      <patternFill patternType="solid">
        <fgColor indexed="4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82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7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vertical="top" wrapText="1"/>
    </xf>
    <xf numFmtId="164" fontId="3" fillId="12" borderId="25" xfId="0" applyNumberFormat="1" applyFont="1" applyFill="1" applyBorder="1" applyAlignment="1">
      <alignment horizontal="center" vertical="top"/>
    </xf>
    <xf numFmtId="164" fontId="3" fillId="12" borderId="30" xfId="0" applyNumberFormat="1" applyFont="1" applyFill="1" applyBorder="1" applyAlignment="1">
      <alignment horizontal="center" vertical="top"/>
    </xf>
    <xf numFmtId="164" fontId="3" fillId="12" borderId="52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/>
    </xf>
    <xf numFmtId="164" fontId="1" fillId="0" borderId="32" xfId="0" applyNumberFormat="1" applyFont="1" applyBorder="1" applyAlignment="1">
      <alignment horizontal="center" vertical="top"/>
    </xf>
    <xf numFmtId="164" fontId="1" fillId="0" borderId="36" xfId="0" applyNumberFormat="1" applyFont="1" applyBorder="1" applyAlignment="1">
      <alignment horizontal="center" vertical="top"/>
    </xf>
    <xf numFmtId="0" fontId="3" fillId="0" borderId="0" xfId="0" applyFont="1"/>
    <xf numFmtId="164" fontId="3" fillId="12" borderId="70" xfId="0" applyNumberFormat="1" applyFont="1" applyFill="1" applyBorder="1" applyAlignment="1">
      <alignment horizontal="center" vertical="top" wrapText="1"/>
    </xf>
    <xf numFmtId="164" fontId="3" fillId="12" borderId="93" xfId="0" applyNumberFormat="1" applyFont="1" applyFill="1" applyBorder="1" applyAlignment="1">
      <alignment horizontal="center" vertical="top" wrapText="1"/>
    </xf>
    <xf numFmtId="164" fontId="1" fillId="5" borderId="26" xfId="0" applyNumberFormat="1" applyFont="1" applyFill="1" applyBorder="1" applyAlignment="1">
      <alignment horizontal="center" vertical="top" wrapText="1"/>
    </xf>
    <xf numFmtId="164" fontId="1" fillId="0" borderId="113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/>
    </xf>
    <xf numFmtId="164" fontId="1" fillId="0" borderId="113" xfId="0" applyNumberFormat="1" applyFont="1" applyBorder="1" applyAlignment="1">
      <alignment horizontal="center" vertical="top"/>
    </xf>
    <xf numFmtId="164" fontId="3" fillId="0" borderId="113" xfId="0" applyNumberFormat="1" applyFont="1" applyBorder="1" applyAlignment="1">
      <alignment horizontal="center" vertical="top" wrapText="1"/>
    </xf>
    <xf numFmtId="164" fontId="1" fillId="0" borderId="114" xfId="0" applyNumberFormat="1" applyFont="1" applyBorder="1" applyAlignment="1">
      <alignment horizontal="center" vertical="top" wrapText="1"/>
    </xf>
    <xf numFmtId="164" fontId="1" fillId="0" borderId="121" xfId="0" applyNumberFormat="1" applyFont="1" applyBorder="1" applyAlignment="1">
      <alignment horizontal="center" vertical="top" wrapText="1"/>
    </xf>
    <xf numFmtId="164" fontId="1" fillId="0" borderId="33" xfId="0" applyNumberFormat="1" applyFont="1" applyBorder="1" applyAlignment="1">
      <alignment horizontal="center" vertical="top" wrapText="1"/>
    </xf>
    <xf numFmtId="0" fontId="3" fillId="12" borderId="49" xfId="0" applyFont="1" applyFill="1" applyBorder="1" applyAlignment="1">
      <alignment horizontal="center" vertical="center" wrapText="1"/>
    </xf>
    <xf numFmtId="164" fontId="1" fillId="0" borderId="122" xfId="0" applyNumberFormat="1" applyFont="1" applyBorder="1" applyAlignment="1">
      <alignment horizontal="center"/>
    </xf>
    <xf numFmtId="164" fontId="1" fillId="0" borderId="123" xfId="0" applyNumberFormat="1" applyFont="1" applyBorder="1" applyAlignment="1">
      <alignment horizontal="center"/>
    </xf>
    <xf numFmtId="0" fontId="1" fillId="0" borderId="37" xfId="0" applyFont="1" applyBorder="1" applyAlignment="1" applyProtection="1">
      <alignment horizontal="center" vertical="center" textRotation="90"/>
      <protection locked="0"/>
    </xf>
    <xf numFmtId="0" fontId="1" fillId="0" borderId="37" xfId="0" applyFont="1" applyBorder="1" applyAlignment="1" applyProtection="1">
      <alignment horizontal="center" vertical="center" textRotation="90" wrapText="1"/>
      <protection locked="0"/>
    </xf>
    <xf numFmtId="0" fontId="1" fillId="0" borderId="30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164" fontId="3" fillId="12" borderId="32" xfId="0" applyNumberFormat="1" applyFont="1" applyFill="1" applyBorder="1" applyAlignment="1">
      <alignment horizontal="center" vertical="top"/>
    </xf>
    <xf numFmtId="164" fontId="3" fillId="12" borderId="36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5" borderId="143" xfId="0" applyNumberFormat="1" applyFont="1" applyFill="1" applyBorder="1" applyAlignment="1">
      <alignment horizontal="center" vertical="top" wrapText="1"/>
    </xf>
    <xf numFmtId="164" fontId="3" fillId="12" borderId="27" xfId="0" applyNumberFormat="1" applyFont="1" applyFill="1" applyBorder="1" applyAlignment="1">
      <alignment horizontal="center" vertical="top" wrapText="1"/>
    </xf>
    <xf numFmtId="164" fontId="3" fillId="0" borderId="144" xfId="0" applyNumberFormat="1" applyFont="1" applyBorder="1" applyAlignment="1">
      <alignment horizontal="center" vertical="top" wrapText="1"/>
    </xf>
    <xf numFmtId="164" fontId="1" fillId="0" borderId="144" xfId="0" applyNumberFormat="1" applyFont="1" applyBorder="1" applyAlignment="1">
      <alignment horizontal="center" vertical="top" wrapText="1"/>
    </xf>
    <xf numFmtId="164" fontId="1" fillId="0" borderId="145" xfId="0" applyNumberFormat="1" applyFont="1" applyBorder="1" applyAlignment="1">
      <alignment horizontal="center" vertical="top" wrapText="1"/>
    </xf>
    <xf numFmtId="164" fontId="3" fillId="0" borderId="146" xfId="0" applyNumberFormat="1" applyFont="1" applyBorder="1" applyAlignment="1">
      <alignment horizontal="center" vertical="top" wrapText="1"/>
    </xf>
    <xf numFmtId="164" fontId="1" fillId="0" borderId="146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3" fillId="12" borderId="56" xfId="0" applyFont="1" applyFill="1" applyBorder="1" applyAlignment="1">
      <alignment horizontal="center" vertical="center" wrapText="1"/>
    </xf>
    <xf numFmtId="0" fontId="3" fillId="12" borderId="119" xfId="0" applyFont="1" applyFill="1" applyBorder="1" applyAlignment="1">
      <alignment horizontal="center" vertical="center" wrapText="1"/>
    </xf>
    <xf numFmtId="164" fontId="1" fillId="0" borderId="124" xfId="0" applyNumberFormat="1" applyFont="1" applyBorder="1" applyAlignment="1">
      <alignment horizontal="center"/>
    </xf>
    <xf numFmtId="164" fontId="1" fillId="0" borderId="100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top"/>
    </xf>
    <xf numFmtId="164" fontId="1" fillId="0" borderId="19" xfId="0" applyNumberFormat="1" applyFont="1" applyBorder="1" applyAlignment="1">
      <alignment horizontal="center" vertical="top"/>
    </xf>
    <xf numFmtId="164" fontId="3" fillId="12" borderId="125" xfId="0" applyNumberFormat="1" applyFont="1" applyFill="1" applyBorder="1" applyAlignment="1">
      <alignment horizontal="center"/>
    </xf>
    <xf numFmtId="164" fontId="3" fillId="12" borderId="108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49" fontId="7" fillId="2" borderId="0" xfId="0" applyNumberFormat="1" applyFont="1" applyFill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7" fillId="0" borderId="17" xfId="0" applyFont="1" applyBorder="1" applyAlignment="1">
      <alignment wrapText="1"/>
    </xf>
    <xf numFmtId="0" fontId="7" fillId="2" borderId="3" xfId="0" applyFont="1" applyFill="1" applyBorder="1" applyAlignment="1">
      <alignment horizontal="center" vertical="top" wrapText="1"/>
    </xf>
    <xf numFmtId="0" fontId="7" fillId="0" borderId="102" xfId="0" applyFont="1" applyBorder="1" applyAlignment="1">
      <alignment horizontal="center" vertical="center" textRotation="90" wrapText="1"/>
    </xf>
    <xf numFmtId="0" fontId="7" fillId="8" borderId="102" xfId="0" applyFont="1" applyFill="1" applyBorder="1" applyAlignment="1">
      <alignment horizontal="center" vertical="center" textRotation="90" wrapText="1"/>
    </xf>
    <xf numFmtId="0" fontId="7" fillId="2" borderId="102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top" textRotation="90"/>
    </xf>
    <xf numFmtId="49" fontId="7" fillId="0" borderId="30" xfId="0" applyNumberFormat="1" applyFont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top" wrapText="1"/>
    </xf>
    <xf numFmtId="49" fontId="5" fillId="17" borderId="30" xfId="0" applyNumberFormat="1" applyFont="1" applyFill="1" applyBorder="1" applyAlignment="1">
      <alignment horizontal="center" vertical="top"/>
    </xf>
    <xf numFmtId="49" fontId="5" fillId="4" borderId="32" xfId="0" applyNumberFormat="1" applyFont="1" applyFill="1" applyBorder="1" applyAlignment="1">
      <alignment horizontal="center" vertical="top" wrapText="1"/>
    </xf>
    <xf numFmtId="49" fontId="5" fillId="4" borderId="48" xfId="0" applyNumberFormat="1" applyFont="1" applyFill="1" applyBorder="1" applyAlignment="1">
      <alignment horizontal="center" vertical="top"/>
    </xf>
    <xf numFmtId="49" fontId="5" fillId="3" borderId="49" xfId="0" applyNumberFormat="1" applyFont="1" applyFill="1" applyBorder="1" applyAlignment="1">
      <alignment horizontal="center" vertical="top"/>
    </xf>
    <xf numFmtId="0" fontId="7" fillId="2" borderId="8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1" xfId="0" applyFont="1" applyFill="1" applyBorder="1" applyAlignment="1">
      <alignment horizontal="center" vertical="center" wrapText="1"/>
    </xf>
    <xf numFmtId="164" fontId="7" fillId="2" borderId="146" xfId="0" applyNumberFormat="1" applyFont="1" applyFill="1" applyBorder="1" applyAlignment="1">
      <alignment horizontal="center" vertical="center"/>
    </xf>
    <xf numFmtId="164" fontId="7" fillId="2" borderId="143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7" fillId="2" borderId="35" xfId="0" applyNumberFormat="1" applyFont="1" applyFill="1" applyBorder="1" applyAlignment="1">
      <alignment horizontal="center" vertical="center"/>
    </xf>
    <xf numFmtId="164" fontId="7" fillId="2" borderId="72" xfId="0" applyNumberFormat="1" applyFont="1" applyFill="1" applyBorder="1" applyAlignment="1">
      <alignment horizontal="center" vertical="center"/>
    </xf>
    <xf numFmtId="0" fontId="5" fillId="10" borderId="106" xfId="0" applyFont="1" applyFill="1" applyBorder="1" applyAlignment="1">
      <alignment horizontal="center" vertical="top"/>
    </xf>
    <xf numFmtId="164" fontId="5" fillId="10" borderId="99" xfId="0" applyNumberFormat="1" applyFont="1" applyFill="1" applyBorder="1" applyAlignment="1">
      <alignment horizontal="center" vertical="top"/>
    </xf>
    <xf numFmtId="164" fontId="5" fillId="10" borderId="80" xfId="0" applyNumberFormat="1" applyFont="1" applyFill="1" applyBorder="1" applyAlignment="1">
      <alignment horizontal="center" vertical="top"/>
    </xf>
    <xf numFmtId="164" fontId="5" fillId="10" borderId="92" xfId="0" applyNumberFormat="1" applyFont="1" applyFill="1" applyBorder="1" applyAlignment="1">
      <alignment horizontal="center" vertical="top"/>
    </xf>
    <xf numFmtId="165" fontId="5" fillId="3" borderId="51" xfId="0" applyNumberFormat="1" applyFont="1" applyFill="1" applyBorder="1" applyAlignment="1">
      <alignment horizontal="center" vertical="center"/>
    </xf>
    <xf numFmtId="165" fontId="5" fillId="3" borderId="32" xfId="0" applyNumberFormat="1" applyFont="1" applyFill="1" applyBorder="1" applyAlignment="1">
      <alignment horizontal="center" vertical="center"/>
    </xf>
    <xf numFmtId="165" fontId="5" fillId="3" borderId="52" xfId="0" applyNumberFormat="1" applyFont="1" applyFill="1" applyBorder="1" applyAlignment="1">
      <alignment horizontal="center" vertical="center"/>
    </xf>
    <xf numFmtId="164" fontId="7" fillId="2" borderId="103" xfId="0" applyNumberFormat="1" applyFont="1" applyFill="1" applyBorder="1" applyAlignment="1">
      <alignment horizontal="center" vertical="center"/>
    </xf>
    <xf numFmtId="164" fontId="7" fillId="2" borderId="102" xfId="0" applyNumberFormat="1" applyFont="1" applyFill="1" applyBorder="1" applyAlignment="1">
      <alignment horizontal="center" vertical="center"/>
    </xf>
    <xf numFmtId="164" fontId="7" fillId="2" borderId="108" xfId="0" applyNumberFormat="1" applyFont="1" applyFill="1" applyBorder="1" applyAlignment="1">
      <alignment horizontal="center" vertical="center"/>
    </xf>
    <xf numFmtId="164" fontId="7" fillId="2" borderId="75" xfId="0" applyNumberFormat="1" applyFont="1" applyFill="1" applyBorder="1" applyAlignment="1">
      <alignment horizontal="center" vertical="center"/>
    </xf>
    <xf numFmtId="164" fontId="7" fillId="2" borderId="76" xfId="0" applyNumberFormat="1" applyFont="1" applyFill="1" applyBorder="1" applyAlignment="1">
      <alignment horizontal="center" vertical="center"/>
    </xf>
    <xf numFmtId="0" fontId="5" fillId="10" borderId="106" xfId="0" applyFont="1" applyFill="1" applyBorder="1" applyAlignment="1">
      <alignment horizontal="center" vertical="top" wrapText="1"/>
    </xf>
    <xf numFmtId="164" fontId="5" fillId="10" borderId="90" xfId="0" applyNumberFormat="1" applyFont="1" applyFill="1" applyBorder="1" applyAlignment="1">
      <alignment horizontal="center" vertical="top" wrapText="1"/>
    </xf>
    <xf numFmtId="164" fontId="5" fillId="10" borderId="78" xfId="0" applyNumberFormat="1" applyFont="1" applyFill="1" applyBorder="1" applyAlignment="1">
      <alignment horizontal="center" vertical="top" wrapText="1"/>
    </xf>
    <xf numFmtId="164" fontId="5" fillId="10" borderId="92" xfId="0" applyNumberFormat="1" applyFont="1" applyFill="1" applyBorder="1" applyAlignment="1">
      <alignment horizontal="center" vertical="top" wrapText="1"/>
    </xf>
    <xf numFmtId="164" fontId="5" fillId="10" borderId="90" xfId="0" applyNumberFormat="1" applyFont="1" applyFill="1" applyBorder="1" applyAlignment="1">
      <alignment horizontal="center" vertical="top"/>
    </xf>
    <xf numFmtId="164" fontId="5" fillId="10" borderId="83" xfId="0" applyNumberFormat="1" applyFont="1" applyFill="1" applyBorder="1" applyAlignment="1">
      <alignment horizontal="center" vertical="top"/>
    </xf>
    <xf numFmtId="164" fontId="5" fillId="10" borderId="82" xfId="0" applyNumberFormat="1" applyFont="1" applyFill="1" applyBorder="1" applyAlignment="1">
      <alignment horizontal="center" vertical="top"/>
    </xf>
    <xf numFmtId="164" fontId="5" fillId="10" borderId="107" xfId="0" applyNumberFormat="1" applyFont="1" applyFill="1" applyBorder="1" applyAlignment="1">
      <alignment horizontal="center" vertical="top"/>
    </xf>
    <xf numFmtId="164" fontId="5" fillId="10" borderId="78" xfId="0" applyNumberFormat="1" applyFont="1" applyFill="1" applyBorder="1" applyAlignment="1">
      <alignment horizontal="center" vertical="top"/>
    </xf>
    <xf numFmtId="0" fontId="7" fillId="0" borderId="85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 wrapText="1"/>
    </xf>
    <xf numFmtId="164" fontId="7" fillId="0" borderId="104" xfId="0" applyNumberFormat="1" applyFont="1" applyBorder="1" applyAlignment="1">
      <alignment horizontal="center" vertical="center"/>
    </xf>
    <xf numFmtId="164" fontId="7" fillId="0" borderId="148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66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5" fillId="11" borderId="42" xfId="0" applyFont="1" applyFill="1" applyBorder="1" applyAlignment="1">
      <alignment horizontal="center" vertical="top" wrapText="1"/>
    </xf>
    <xf numFmtId="164" fontId="5" fillId="11" borderId="109" xfId="0" applyNumberFormat="1" applyFont="1" applyFill="1" applyBorder="1" applyAlignment="1">
      <alignment horizontal="center" vertical="top" wrapText="1"/>
    </xf>
    <xf numFmtId="164" fontId="5" fillId="11" borderId="91" xfId="0" applyNumberFormat="1" applyFont="1" applyFill="1" applyBorder="1" applyAlignment="1">
      <alignment horizontal="center" vertical="top" wrapText="1"/>
    </xf>
    <xf numFmtId="164" fontId="5" fillId="11" borderId="98" xfId="0" applyNumberFormat="1" applyFont="1" applyFill="1" applyBorder="1" applyAlignment="1">
      <alignment horizontal="center" vertical="top" wrapText="1"/>
    </xf>
    <xf numFmtId="165" fontId="5" fillId="3" borderId="109" xfId="0" applyNumberFormat="1" applyFont="1" applyFill="1" applyBorder="1" applyAlignment="1">
      <alignment horizontal="center" vertical="center"/>
    </xf>
    <xf numFmtId="165" fontId="5" fillId="3" borderId="91" xfId="0" applyNumberFormat="1" applyFont="1" applyFill="1" applyBorder="1" applyAlignment="1">
      <alignment horizontal="center" vertical="center"/>
    </xf>
    <xf numFmtId="165" fontId="5" fillId="3" borderId="98" xfId="0" applyNumberFormat="1" applyFont="1" applyFill="1" applyBorder="1" applyAlignment="1">
      <alignment horizontal="center" vertical="center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32" xfId="0" applyNumberFormat="1" applyFont="1" applyFill="1" applyBorder="1" applyAlignment="1">
      <alignment horizontal="center" vertical="center"/>
    </xf>
    <xf numFmtId="164" fontId="5" fillId="4" borderId="36" xfId="0" applyNumberFormat="1" applyFont="1" applyFill="1" applyBorder="1" applyAlignment="1">
      <alignment horizontal="center" vertical="center"/>
    </xf>
    <xf numFmtId="49" fontId="5" fillId="4" borderId="32" xfId="0" applyNumberFormat="1" applyFont="1" applyFill="1" applyBorder="1" applyAlignment="1">
      <alignment horizontal="center" vertical="top"/>
    </xf>
    <xf numFmtId="0" fontId="7" fillId="2" borderId="117" xfId="0" applyFont="1" applyFill="1" applyBorder="1" applyAlignment="1">
      <alignment horizontal="center" vertical="center" wrapText="1"/>
    </xf>
    <xf numFmtId="164" fontId="7" fillId="0" borderId="141" xfId="0" applyNumberFormat="1" applyFont="1" applyBorder="1" applyAlignment="1">
      <alignment horizontal="center" vertical="center"/>
    </xf>
    <xf numFmtId="164" fontId="7" fillId="0" borderId="143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146" xfId="0" applyNumberFormat="1" applyFont="1" applyBorder="1" applyAlignment="1">
      <alignment horizontal="center" vertical="center"/>
    </xf>
    <xf numFmtId="164" fontId="7" fillId="0" borderId="120" xfId="0" applyNumberFormat="1" applyFont="1" applyBorder="1" applyAlignment="1">
      <alignment horizontal="center" vertical="center"/>
    </xf>
    <xf numFmtId="164" fontId="7" fillId="0" borderId="54" xfId="0" applyNumberFormat="1" applyFont="1" applyBorder="1" applyAlignment="1">
      <alignment horizontal="center" vertical="center"/>
    </xf>
    <xf numFmtId="164" fontId="7" fillId="0" borderId="103" xfId="0" applyNumberFormat="1" applyFont="1" applyBorder="1" applyAlignment="1">
      <alignment horizontal="center" vertical="center"/>
    </xf>
    <xf numFmtId="164" fontId="7" fillId="0" borderId="84" xfId="0" applyNumberFormat="1" applyFont="1" applyBorder="1" applyAlignment="1">
      <alignment horizontal="center" vertical="center"/>
    </xf>
    <xf numFmtId="164" fontId="7" fillId="0" borderId="108" xfId="0" applyNumberFormat="1" applyFont="1" applyBorder="1" applyAlignment="1">
      <alignment horizontal="center" vertical="center"/>
    </xf>
    <xf numFmtId="164" fontId="7" fillId="0" borderId="75" xfId="0" applyNumberFormat="1" applyFont="1" applyBorder="1" applyAlignment="1">
      <alignment horizontal="center" vertical="center"/>
    </xf>
    <xf numFmtId="164" fontId="7" fillId="0" borderId="76" xfId="0" applyNumberFormat="1" applyFont="1" applyBorder="1" applyAlignment="1">
      <alignment horizontal="center" vertical="center"/>
    </xf>
    <xf numFmtId="164" fontId="7" fillId="0" borderId="105" xfId="0" applyNumberFormat="1" applyFont="1" applyBorder="1" applyAlignment="1">
      <alignment horizontal="center" vertical="center"/>
    </xf>
    <xf numFmtId="164" fontId="7" fillId="0" borderId="102" xfId="0" applyNumberFormat="1" applyFont="1" applyBorder="1" applyAlignment="1">
      <alignment horizontal="center" vertical="center"/>
    </xf>
    <xf numFmtId="0" fontId="5" fillId="10" borderId="77" xfId="0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center" vertical="top"/>
    </xf>
    <xf numFmtId="164" fontId="5" fillId="10" borderId="32" xfId="0" applyNumberFormat="1" applyFont="1" applyFill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0" fontId="7" fillId="2" borderId="77" xfId="0" applyFont="1" applyFill="1" applyBorder="1" applyAlignment="1">
      <alignment horizontal="center" vertical="center" wrapText="1"/>
    </xf>
    <xf numFmtId="0" fontId="5" fillId="10" borderId="77" xfId="0" applyFont="1" applyFill="1" applyBorder="1" applyAlignment="1">
      <alignment horizontal="center" vertical="top" wrapText="1"/>
    </xf>
    <xf numFmtId="164" fontId="5" fillId="11" borderId="53" xfId="0" applyNumberFormat="1" applyFont="1" applyFill="1" applyBorder="1" applyAlignment="1">
      <alignment horizontal="center" vertical="top"/>
    </xf>
    <xf numFmtId="164" fontId="5" fillId="11" borderId="49" xfId="0" applyNumberFormat="1" applyFont="1" applyFill="1" applyBorder="1" applyAlignment="1">
      <alignment horizontal="center" vertical="top"/>
    </xf>
    <xf numFmtId="164" fontId="5" fillId="11" borderId="119" xfId="0" applyNumberFormat="1" applyFont="1" applyFill="1" applyBorder="1" applyAlignment="1">
      <alignment horizontal="center" vertical="top"/>
    </xf>
    <xf numFmtId="164" fontId="5" fillId="3" borderId="51" xfId="0" applyNumberFormat="1" applyFont="1" applyFill="1" applyBorder="1" applyAlignment="1">
      <alignment horizontal="center" vertical="center"/>
    </xf>
    <xf numFmtId="164" fontId="5" fillId="3" borderId="56" xfId="0" applyNumberFormat="1" applyFont="1" applyFill="1" applyBorder="1" applyAlignment="1">
      <alignment horizontal="center" vertical="center"/>
    </xf>
    <xf numFmtId="164" fontId="5" fillId="3" borderId="49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/>
    </xf>
    <xf numFmtId="164" fontId="7" fillId="0" borderId="47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57" xfId="0" applyNumberFormat="1" applyFont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top" wrapText="1"/>
    </xf>
    <xf numFmtId="164" fontId="5" fillId="11" borderId="30" xfId="0" applyNumberFormat="1" applyFont="1" applyFill="1" applyBorder="1" applyAlignment="1">
      <alignment horizontal="center" vertical="top"/>
    </xf>
    <xf numFmtId="164" fontId="5" fillId="11" borderId="32" xfId="0" applyNumberFormat="1" applyFont="1" applyFill="1" applyBorder="1" applyAlignment="1">
      <alignment horizontal="center" vertical="top"/>
    </xf>
    <xf numFmtId="164" fontId="5" fillId="11" borderId="36" xfId="0" applyNumberFormat="1" applyFont="1" applyFill="1" applyBorder="1" applyAlignment="1">
      <alignment horizontal="center" vertical="top"/>
    </xf>
    <xf numFmtId="0" fontId="7" fillId="2" borderId="121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4" fontId="7" fillId="0" borderId="139" xfId="0" applyNumberFormat="1" applyFont="1" applyBorder="1" applyAlignment="1">
      <alignment horizontal="center" vertical="center"/>
    </xf>
    <xf numFmtId="164" fontId="7" fillId="0" borderId="138" xfId="0" applyNumberFormat="1" applyFont="1" applyBorder="1" applyAlignment="1">
      <alignment horizontal="center" vertical="center"/>
    </xf>
    <xf numFmtId="164" fontId="5" fillId="11" borderId="51" xfId="0" applyNumberFormat="1" applyFont="1" applyFill="1" applyBorder="1" applyAlignment="1">
      <alignment horizontal="center" vertical="top"/>
    </xf>
    <xf numFmtId="49" fontId="5" fillId="17" borderId="109" xfId="0" applyNumberFormat="1" applyFont="1" applyFill="1" applyBorder="1" applyAlignment="1">
      <alignment horizontal="center" vertical="top"/>
    </xf>
    <xf numFmtId="49" fontId="5" fillId="4" borderId="80" xfId="0" applyNumberFormat="1" applyFont="1" applyFill="1" applyBorder="1" applyAlignment="1">
      <alignment horizontal="center" vertical="top"/>
    </xf>
    <xf numFmtId="49" fontId="5" fillId="3" borderId="78" xfId="0" applyNumberFormat="1" applyFont="1" applyFill="1" applyBorder="1" applyAlignment="1">
      <alignment horizontal="center" vertical="top"/>
    </xf>
    <xf numFmtId="164" fontId="5" fillId="3" borderId="90" xfId="0" applyNumberFormat="1" applyFont="1" applyFill="1" applyBorder="1" applyAlignment="1">
      <alignment horizontal="center" vertical="center"/>
    </xf>
    <xf numFmtId="164" fontId="5" fillId="3" borderId="78" xfId="0" applyNumberFormat="1" applyFont="1" applyFill="1" applyBorder="1" applyAlignment="1">
      <alignment horizontal="center" vertical="center"/>
    </xf>
    <xf numFmtId="164" fontId="5" fillId="3" borderId="92" xfId="0" applyNumberFormat="1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 wrapText="1"/>
    </xf>
    <xf numFmtId="164" fontId="7" fillId="0" borderId="46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2" borderId="144" xfId="0" applyFont="1" applyFill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/>
    </xf>
    <xf numFmtId="0" fontId="7" fillId="2" borderId="71" xfId="0" applyFont="1" applyFill="1" applyBorder="1" applyAlignment="1">
      <alignment vertical="top"/>
    </xf>
    <xf numFmtId="164" fontId="5" fillId="11" borderId="99" xfId="0" applyNumberFormat="1" applyFont="1" applyFill="1" applyBorder="1" applyAlignment="1">
      <alignment horizontal="center" vertical="top"/>
    </xf>
    <xf numFmtId="164" fontId="5" fillId="11" borderId="78" xfId="0" applyNumberFormat="1" applyFont="1" applyFill="1" applyBorder="1" applyAlignment="1">
      <alignment horizontal="center" vertical="top"/>
    </xf>
    <xf numFmtId="164" fontId="5" fillId="11" borderId="107" xfId="0" applyNumberFormat="1" applyFont="1" applyFill="1" applyBorder="1" applyAlignment="1">
      <alignment horizontal="center" vertical="top"/>
    </xf>
    <xf numFmtId="164" fontId="5" fillId="11" borderId="109" xfId="0" applyNumberFormat="1" applyFont="1" applyFill="1" applyBorder="1" applyAlignment="1">
      <alignment horizontal="center" vertical="top"/>
    </xf>
    <xf numFmtId="164" fontId="5" fillId="11" borderId="82" xfId="0" applyNumberFormat="1" applyFont="1" applyFill="1" applyBorder="1" applyAlignment="1">
      <alignment horizontal="center" vertical="top"/>
    </xf>
    <xf numFmtId="164" fontId="5" fillId="10" borderId="53" xfId="0" applyNumberFormat="1" applyFont="1" applyFill="1" applyBorder="1" applyAlignment="1">
      <alignment horizontal="center" vertical="top"/>
    </xf>
    <xf numFmtId="164" fontId="5" fillId="10" borderId="49" xfId="0" applyNumberFormat="1" applyFont="1" applyFill="1" applyBorder="1" applyAlignment="1">
      <alignment horizontal="center" vertical="top"/>
    </xf>
    <xf numFmtId="164" fontId="5" fillId="10" borderId="119" xfId="0" applyNumberFormat="1" applyFont="1" applyFill="1" applyBorder="1" applyAlignment="1">
      <alignment horizontal="center" vertical="top"/>
    </xf>
    <xf numFmtId="164" fontId="5" fillId="3" borderId="32" xfId="0" applyNumberFormat="1" applyFont="1" applyFill="1" applyBorder="1" applyAlignment="1">
      <alignment horizontal="center" vertical="center"/>
    </xf>
    <xf numFmtId="49" fontId="5" fillId="6" borderId="48" xfId="0" applyNumberFormat="1" applyFont="1" applyFill="1" applyBorder="1" applyAlignment="1">
      <alignment horizontal="center" vertical="top"/>
    </xf>
    <xf numFmtId="49" fontId="5" fillId="7" borderId="49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17" xfId="0" applyFont="1" applyBorder="1" applyAlignment="1">
      <alignment horizontal="center" vertical="center" wrapText="1"/>
    </xf>
    <xf numFmtId="0" fontId="7" fillId="0" borderId="118" xfId="0" applyFont="1" applyBorder="1" applyAlignment="1">
      <alignment horizontal="center" vertical="center" wrapText="1"/>
    </xf>
    <xf numFmtId="0" fontId="5" fillId="11" borderId="51" xfId="0" applyFont="1" applyFill="1" applyBorder="1" applyAlignment="1">
      <alignment horizontal="center" vertical="top" wrapText="1"/>
    </xf>
    <xf numFmtId="0" fontId="7" fillId="0" borderId="121" xfId="0" applyFont="1" applyBorder="1" applyAlignment="1">
      <alignment horizontal="center" vertical="center" wrapText="1"/>
    </xf>
    <xf numFmtId="0" fontId="5" fillId="11" borderId="77" xfId="0" applyFont="1" applyFill="1" applyBorder="1" applyAlignment="1">
      <alignment horizontal="center" vertical="top"/>
    </xf>
    <xf numFmtId="0" fontId="7" fillId="0" borderId="77" xfId="0" applyFont="1" applyBorder="1" applyAlignment="1">
      <alignment horizontal="center" vertical="center" wrapText="1"/>
    </xf>
    <xf numFmtId="0" fontId="5" fillId="11" borderId="77" xfId="0" applyFont="1" applyFill="1" applyBorder="1" applyAlignment="1">
      <alignment horizontal="center" vertical="top" wrapText="1"/>
    </xf>
    <xf numFmtId="164" fontId="5" fillId="7" borderId="51" xfId="0" applyNumberFormat="1" applyFont="1" applyFill="1" applyBorder="1" applyAlignment="1">
      <alignment horizontal="center" vertical="center"/>
    </xf>
    <xf numFmtId="164" fontId="5" fillId="7" borderId="49" xfId="0" applyNumberFormat="1" applyFont="1" applyFill="1" applyBorder="1" applyAlignment="1">
      <alignment horizontal="center" vertical="center"/>
    </xf>
    <xf numFmtId="164" fontId="5" fillId="7" borderId="52" xfId="0" applyNumberFormat="1" applyFont="1" applyFill="1" applyBorder="1" applyAlignment="1">
      <alignment horizontal="center" vertical="center"/>
    </xf>
    <xf numFmtId="164" fontId="5" fillId="7" borderId="50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164" fontId="5" fillId="11" borderId="48" xfId="0" applyNumberFormat="1" applyFont="1" applyFill="1" applyBorder="1" applyAlignment="1">
      <alignment horizontal="center" vertical="top"/>
    </xf>
    <xf numFmtId="164" fontId="5" fillId="11" borderId="112" xfId="0" applyNumberFormat="1" applyFont="1" applyFill="1" applyBorder="1" applyAlignment="1">
      <alignment horizontal="center" vertical="top"/>
    </xf>
    <xf numFmtId="164" fontId="5" fillId="3" borderId="30" xfId="0" applyNumberFormat="1" applyFont="1" applyFill="1" applyBorder="1" applyAlignment="1">
      <alignment horizontal="center" vertical="center"/>
    </xf>
    <xf numFmtId="164" fontId="5" fillId="3" borderId="36" xfId="0" applyNumberFormat="1" applyFont="1" applyFill="1" applyBorder="1" applyAlignment="1">
      <alignment horizontal="center" vertical="center"/>
    </xf>
    <xf numFmtId="164" fontId="5" fillId="10" borderId="30" xfId="0" applyNumberFormat="1" applyFont="1" applyFill="1" applyBorder="1" applyAlignment="1">
      <alignment horizontal="center" vertical="top"/>
    </xf>
    <xf numFmtId="164" fontId="5" fillId="10" borderId="36" xfId="0" applyNumberFormat="1" applyFont="1" applyFill="1" applyBorder="1" applyAlignment="1">
      <alignment horizontal="center" vertical="top"/>
    </xf>
    <xf numFmtId="49" fontId="5" fillId="7" borderId="48" xfId="0" applyNumberFormat="1" applyFont="1" applyFill="1" applyBorder="1" applyAlignment="1">
      <alignment horizontal="center" vertical="top"/>
    </xf>
    <xf numFmtId="164" fontId="5" fillId="7" borderId="32" xfId="0" applyNumberFormat="1" applyFont="1" applyFill="1" applyBorder="1" applyAlignment="1">
      <alignment horizontal="center" vertical="center"/>
    </xf>
    <xf numFmtId="164" fontId="5" fillId="4" borderId="90" xfId="0" applyNumberFormat="1" applyFont="1" applyFill="1" applyBorder="1" applyAlignment="1">
      <alignment horizontal="center" vertical="center"/>
    </xf>
    <xf numFmtId="164" fontId="5" fillId="4" borderId="91" xfId="0" applyNumberFormat="1" applyFont="1" applyFill="1" applyBorder="1" applyAlignment="1">
      <alignment horizontal="center" vertical="center"/>
    </xf>
    <xf numFmtId="164" fontId="5" fillId="4" borderId="9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164" fontId="5" fillId="17" borderId="30" xfId="0" applyNumberFormat="1" applyFont="1" applyFill="1" applyBorder="1" applyAlignment="1">
      <alignment horizontal="center" vertical="center"/>
    </xf>
    <xf numFmtId="164" fontId="5" fillId="17" borderId="32" xfId="0" applyNumberFormat="1" applyFont="1" applyFill="1" applyBorder="1" applyAlignment="1">
      <alignment horizontal="center" vertical="center"/>
    </xf>
    <xf numFmtId="164" fontId="5" fillId="17" borderId="36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top" wrapText="1"/>
    </xf>
    <xf numFmtId="0" fontId="7" fillId="0" borderId="0" xfId="0" applyFont="1"/>
    <xf numFmtId="0" fontId="1" fillId="0" borderId="141" xfId="0" applyFont="1" applyBorder="1" applyAlignment="1">
      <alignment wrapText="1"/>
    </xf>
    <xf numFmtId="0" fontId="1" fillId="0" borderId="141" xfId="0" applyFont="1" applyBorder="1"/>
    <xf numFmtId="0" fontId="3" fillId="12" borderId="103" xfId="0" applyFont="1" applyFill="1" applyBorder="1"/>
    <xf numFmtId="0" fontId="1" fillId="0" borderId="47" xfId="0" applyFont="1" applyBorder="1"/>
    <xf numFmtId="0" fontId="3" fillId="12" borderId="53" xfId="0" applyFont="1" applyFill="1" applyBorder="1" applyAlignment="1">
      <alignment vertical="center"/>
    </xf>
    <xf numFmtId="0" fontId="1" fillId="0" borderId="142" xfId="0" applyFont="1" applyBorder="1"/>
    <xf numFmtId="0" fontId="5" fillId="0" borderId="0" xfId="0" applyFont="1" applyAlignment="1">
      <alignment horizontal="right"/>
    </xf>
    <xf numFmtId="0" fontId="3" fillId="12" borderId="51" xfId="0" applyFont="1" applyFill="1" applyBorder="1" applyAlignment="1">
      <alignment horizontal="center" vertical="center" wrapText="1"/>
    </xf>
    <xf numFmtId="0" fontId="3" fillId="12" borderId="77" xfId="0" applyFont="1" applyFill="1" applyBorder="1" applyAlignment="1">
      <alignment horizontal="center" vertical="center" wrapText="1"/>
    </xf>
    <xf numFmtId="0" fontId="3" fillId="18" borderId="70" xfId="0" applyFont="1" applyFill="1" applyBorder="1" applyAlignment="1">
      <alignment horizontal="left" vertical="top" wrapText="1"/>
    </xf>
    <xf numFmtId="164" fontId="3" fillId="18" borderId="93" xfId="0" applyNumberFormat="1" applyFont="1" applyFill="1" applyBorder="1" applyAlignment="1">
      <alignment horizontal="center" vertical="top" wrapText="1"/>
    </xf>
    <xf numFmtId="0" fontId="1" fillId="0" borderId="149" xfId="0" applyFont="1" applyBorder="1" applyAlignment="1">
      <alignment vertical="top" wrapText="1"/>
    </xf>
    <xf numFmtId="0" fontId="1" fillId="0" borderId="141" xfId="0" applyFont="1" applyBorder="1" applyAlignment="1">
      <alignment vertical="top" wrapText="1"/>
    </xf>
    <xf numFmtId="164" fontId="1" fillId="0" borderId="117" xfId="0" applyNumberFormat="1" applyFont="1" applyBorder="1" applyAlignment="1">
      <alignment horizontal="center" vertical="top" wrapText="1"/>
    </xf>
    <xf numFmtId="0" fontId="3" fillId="19" borderId="51" xfId="0" applyFont="1" applyFill="1" applyBorder="1" applyAlignment="1">
      <alignment horizontal="left" vertical="top" wrapText="1"/>
    </xf>
    <xf numFmtId="164" fontId="3" fillId="19" borderId="77" xfId="0" applyNumberFormat="1" applyFont="1" applyFill="1" applyBorder="1" applyAlignment="1">
      <alignment horizontal="center" vertical="top" wrapText="1"/>
    </xf>
    <xf numFmtId="0" fontId="1" fillId="0" borderId="142" xfId="0" applyFont="1" applyBorder="1" applyAlignment="1">
      <alignment horizontal="left" vertical="top" wrapText="1"/>
    </xf>
    <xf numFmtId="164" fontId="1" fillId="0" borderId="85" xfId="0" applyNumberFormat="1" applyFont="1" applyBorder="1" applyAlignment="1">
      <alignment horizontal="center" vertical="top" wrapText="1"/>
    </xf>
    <xf numFmtId="0" fontId="3" fillId="20" borderId="150" xfId="0" applyFont="1" applyFill="1" applyBorder="1" applyAlignment="1">
      <alignment horizontal="right" vertical="top" wrapText="1"/>
    </xf>
    <xf numFmtId="164" fontId="3" fillId="20" borderId="151" xfId="0" applyNumberFormat="1" applyFont="1" applyFill="1" applyBorder="1" applyAlignment="1">
      <alignment horizontal="center" vertical="top" wrapText="1"/>
    </xf>
    <xf numFmtId="0" fontId="3" fillId="12" borderId="166" xfId="0" applyFont="1" applyFill="1" applyBorder="1" applyAlignment="1">
      <alignment vertical="top" wrapText="1"/>
    </xf>
    <xf numFmtId="164" fontId="3" fillId="12" borderId="167" xfId="0" applyNumberFormat="1" applyFont="1" applyFill="1" applyBorder="1" applyAlignment="1">
      <alignment horizontal="center" vertical="top" wrapText="1"/>
    </xf>
    <xf numFmtId="164" fontId="3" fillId="12" borderId="65" xfId="0" applyNumberFormat="1" applyFont="1" applyFill="1" applyBorder="1" applyAlignment="1">
      <alignment horizontal="center" vertical="top" wrapText="1"/>
    </xf>
    <xf numFmtId="164" fontId="3" fillId="12" borderId="168" xfId="0" applyNumberFormat="1" applyFont="1" applyFill="1" applyBorder="1" applyAlignment="1">
      <alignment horizontal="center" vertical="top" wrapText="1"/>
    </xf>
    <xf numFmtId="164" fontId="3" fillId="12" borderId="113" xfId="0" applyNumberFormat="1" applyFont="1" applyFill="1" applyBorder="1" applyAlignment="1">
      <alignment horizontal="center" vertical="top" wrapText="1"/>
    </xf>
    <xf numFmtId="0" fontId="3" fillId="0" borderId="166" xfId="0" applyFont="1" applyBorder="1" applyAlignment="1">
      <alignment horizontal="left" vertical="top" wrapText="1" indent="1"/>
    </xf>
    <xf numFmtId="164" fontId="1" fillId="0" borderId="167" xfId="0" applyNumberFormat="1" applyFont="1" applyBorder="1" applyAlignment="1">
      <alignment horizontal="center" vertical="top" wrapText="1"/>
    </xf>
    <xf numFmtId="164" fontId="1" fillId="0" borderId="169" xfId="0" applyNumberFormat="1" applyFont="1" applyBorder="1" applyAlignment="1">
      <alignment horizontal="center" vertical="top" wrapText="1"/>
    </xf>
    <xf numFmtId="164" fontId="1" fillId="0" borderId="65" xfId="0" applyNumberFormat="1" applyFont="1" applyBorder="1" applyAlignment="1">
      <alignment horizontal="center" vertical="top" wrapText="1"/>
    </xf>
    <xf numFmtId="0" fontId="1" fillId="0" borderId="166" xfId="0" applyFont="1" applyBorder="1" applyAlignment="1">
      <alignment horizontal="left" vertical="top" wrapText="1" indent="2"/>
    </xf>
    <xf numFmtId="164" fontId="1" fillId="0" borderId="170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3" fillId="0" borderId="161" xfId="0" applyFont="1" applyBorder="1" applyAlignment="1">
      <alignment horizontal="left" vertical="top" wrapText="1" indent="1"/>
    </xf>
    <xf numFmtId="164" fontId="1" fillId="0" borderId="171" xfId="0" applyNumberFormat="1" applyFont="1" applyBorder="1" applyAlignment="1">
      <alignment horizontal="center" vertical="top" wrapText="1"/>
    </xf>
    <xf numFmtId="164" fontId="1" fillId="0" borderId="159" xfId="0" applyNumberFormat="1" applyFont="1" applyBorder="1" applyAlignment="1">
      <alignment horizontal="center" vertical="top" wrapText="1"/>
    </xf>
    <xf numFmtId="164" fontId="1" fillId="5" borderId="172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3" fillId="12" borderId="156" xfId="0" applyFont="1" applyFill="1" applyBorder="1" applyAlignment="1">
      <alignment vertical="top" wrapText="1"/>
    </xf>
    <xf numFmtId="164" fontId="3" fillId="12" borderId="83" xfId="0" applyNumberFormat="1" applyFont="1" applyFill="1" applyBorder="1" applyAlignment="1">
      <alignment horizontal="center" vertical="top" wrapText="1"/>
    </xf>
    <xf numFmtId="164" fontId="3" fillId="12" borderId="39" xfId="0" applyNumberFormat="1" applyFont="1" applyFill="1" applyBorder="1" applyAlignment="1">
      <alignment horizontal="center" vertical="top" wrapText="1"/>
    </xf>
    <xf numFmtId="0" fontId="3" fillId="0" borderId="173" xfId="0" applyFont="1" applyBorder="1" applyAlignment="1">
      <alignment horizontal="left" vertical="top" wrapText="1" indent="1"/>
    </xf>
    <xf numFmtId="164" fontId="3" fillId="0" borderId="145" xfId="0" applyNumberFormat="1" applyFont="1" applyBorder="1" applyAlignment="1">
      <alignment horizontal="center" vertical="top" wrapText="1"/>
    </xf>
    <xf numFmtId="164" fontId="3" fillId="0" borderId="143" xfId="0" applyNumberFormat="1" applyFont="1" applyBorder="1" applyAlignment="1">
      <alignment horizontal="center" vertical="top" wrapText="1"/>
    </xf>
    <xf numFmtId="164" fontId="3" fillId="0" borderId="174" xfId="0" applyNumberFormat="1" applyFont="1" applyBorder="1" applyAlignment="1">
      <alignment horizontal="center" vertical="top" wrapText="1"/>
    </xf>
    <xf numFmtId="0" fontId="1" fillId="0" borderId="173" xfId="0" applyFont="1" applyBorder="1" applyAlignment="1">
      <alignment horizontal="left" vertical="top" wrapText="1" indent="2"/>
    </xf>
    <xf numFmtId="164" fontId="1" fillId="0" borderId="174" xfId="0" applyNumberFormat="1" applyFont="1" applyBorder="1" applyAlignment="1">
      <alignment horizontal="center" vertical="top" wrapText="1"/>
    </xf>
    <xf numFmtId="0" fontId="1" fillId="0" borderId="156" xfId="0" applyFont="1" applyBorder="1" applyAlignment="1">
      <alignment horizontal="left" vertical="top" wrapText="1" indent="2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143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/>
    </xf>
    <xf numFmtId="164" fontId="1" fillId="0" borderId="65" xfId="0" applyNumberFormat="1" applyFont="1" applyBorder="1" applyAlignment="1">
      <alignment horizontal="center" vertical="top"/>
    </xf>
    <xf numFmtId="0" fontId="3" fillId="0" borderId="156" xfId="0" applyFont="1" applyBorder="1" applyAlignment="1">
      <alignment vertical="top" wrapText="1"/>
    </xf>
    <xf numFmtId="164" fontId="3" fillId="0" borderId="41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65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 indent="2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wrapText="1"/>
    </xf>
    <xf numFmtId="164" fontId="1" fillId="0" borderId="24" xfId="0" applyNumberFormat="1" applyFont="1" applyBorder="1" applyAlignment="1">
      <alignment horizontal="center" wrapText="1"/>
    </xf>
    <xf numFmtId="164" fontId="1" fillId="0" borderId="26" xfId="0" applyNumberFormat="1" applyFont="1" applyBorder="1" applyAlignment="1">
      <alignment horizontal="center" wrapText="1"/>
    </xf>
    <xf numFmtId="164" fontId="1" fillId="0" borderId="65" xfId="0" applyNumberFormat="1" applyFont="1" applyBorder="1" applyAlignment="1">
      <alignment horizontal="center" wrapText="1"/>
    </xf>
    <xf numFmtId="164" fontId="1" fillId="0" borderId="113" xfId="0" applyNumberFormat="1" applyFont="1" applyBorder="1" applyAlignment="1">
      <alignment horizontal="center" wrapText="1"/>
    </xf>
    <xf numFmtId="0" fontId="1" fillId="0" borderId="145" xfId="0" applyFont="1" applyBorder="1" applyAlignment="1">
      <alignment horizontal="left" vertical="top" wrapText="1" indent="2"/>
    </xf>
    <xf numFmtId="164" fontId="1" fillId="0" borderId="175" xfId="0" applyNumberFormat="1" applyFont="1" applyBorder="1" applyAlignment="1">
      <alignment horizontal="center" vertical="top" wrapText="1"/>
    </xf>
    <xf numFmtId="164" fontId="1" fillId="0" borderId="176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 indent="2"/>
    </xf>
    <xf numFmtId="164" fontId="1" fillId="0" borderId="43" xfId="0" applyNumberFormat="1" applyFont="1" applyBorder="1" applyAlignment="1">
      <alignment horizontal="center" vertical="top" wrapText="1"/>
    </xf>
    <xf numFmtId="164" fontId="1" fillId="0" borderId="37" xfId="0" applyNumberFormat="1" applyFont="1" applyBorder="1" applyAlignment="1">
      <alignment horizontal="center" vertical="top" wrapText="1"/>
    </xf>
    <xf numFmtId="164" fontId="1" fillId="0" borderId="177" xfId="0" applyNumberFormat="1" applyFont="1" applyBorder="1" applyAlignment="1">
      <alignment horizontal="center" vertical="top" wrapText="1"/>
    </xf>
    <xf numFmtId="0" fontId="7" fillId="2" borderId="106" xfId="0" applyFont="1" applyFill="1" applyBorder="1" applyAlignment="1">
      <alignment horizontal="center" vertical="top"/>
    </xf>
    <xf numFmtId="0" fontId="5" fillId="21" borderId="146" xfId="0" applyFont="1" applyFill="1" applyBorder="1" applyAlignment="1">
      <alignment horizontal="center"/>
    </xf>
    <xf numFmtId="0" fontId="5" fillId="21" borderId="143" xfId="0" applyFont="1" applyFill="1" applyBorder="1" applyAlignment="1">
      <alignment horizontal="center"/>
    </xf>
    <xf numFmtId="0" fontId="5" fillId="21" borderId="23" xfId="0" applyFont="1" applyFill="1" applyBorder="1" applyAlignment="1">
      <alignment horizontal="center"/>
    </xf>
    <xf numFmtId="0" fontId="5" fillId="21" borderId="114" xfId="0" applyFont="1" applyFill="1" applyBorder="1" applyAlignment="1">
      <alignment horizontal="center"/>
    </xf>
    <xf numFmtId="0" fontId="5" fillId="21" borderId="29" xfId="0" applyFont="1" applyFill="1" applyBorder="1" applyAlignment="1">
      <alignment horizontal="center"/>
    </xf>
    <xf numFmtId="0" fontId="5" fillId="21" borderId="178" xfId="0" applyFont="1" applyFill="1" applyBorder="1" applyAlignment="1">
      <alignment horizontal="center"/>
    </xf>
    <xf numFmtId="0" fontId="5" fillId="21" borderId="179" xfId="0" applyFont="1" applyFill="1" applyBorder="1" applyAlignment="1">
      <alignment horizontal="center"/>
    </xf>
    <xf numFmtId="0" fontId="7" fillId="0" borderId="144" xfId="0" applyFont="1" applyBorder="1" applyAlignment="1">
      <alignment horizontal="center" vertical="top"/>
    </xf>
    <xf numFmtId="0" fontId="7" fillId="0" borderId="146" xfId="0" applyFont="1" applyBorder="1" applyAlignment="1">
      <alignment horizontal="center" vertical="top"/>
    </xf>
    <xf numFmtId="0" fontId="7" fillId="0" borderId="143" xfId="0" applyFont="1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7" fillId="0" borderId="144" xfId="0" applyFont="1" applyBorder="1" applyAlignment="1">
      <alignment vertical="top"/>
    </xf>
    <xf numFmtId="0" fontId="7" fillId="0" borderId="144" xfId="0" applyFont="1" applyBorder="1" applyAlignment="1">
      <alignment horizontal="center" vertical="top" wrapText="1"/>
    </xf>
    <xf numFmtId="0" fontId="7" fillId="0" borderId="144" xfId="0" applyFont="1" applyBorder="1" applyAlignment="1">
      <alignment vertical="top" wrapText="1"/>
    </xf>
    <xf numFmtId="0" fontId="7" fillId="0" borderId="144" xfId="0" applyFont="1" applyBorder="1" applyAlignment="1">
      <alignment horizontal="center" wrapText="1"/>
    </xf>
    <xf numFmtId="0" fontId="7" fillId="0" borderId="114" xfId="0" applyFont="1" applyBorder="1" applyAlignment="1">
      <alignment horizontal="center"/>
    </xf>
    <xf numFmtId="0" fontId="7" fillId="0" borderId="114" xfId="0" applyFont="1" applyBorder="1"/>
    <xf numFmtId="0" fontId="7" fillId="0" borderId="147" xfId="0" applyFont="1" applyBorder="1" applyAlignment="1">
      <alignment horizontal="center" vertical="top"/>
    </xf>
    <xf numFmtId="0" fontId="7" fillId="0" borderId="147" xfId="0" applyFont="1" applyBorder="1" applyAlignment="1">
      <alignment wrapText="1"/>
    </xf>
    <xf numFmtId="0" fontId="7" fillId="0" borderId="55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45" xfId="0" applyFont="1" applyBorder="1" applyAlignment="1">
      <alignment horizontal="center" vertical="top"/>
    </xf>
    <xf numFmtId="0" fontId="7" fillId="0" borderId="147" xfId="0" applyFont="1" applyBorder="1" applyAlignment="1">
      <alignment horizontal="center" vertical="top" wrapText="1"/>
    </xf>
    <xf numFmtId="0" fontId="7" fillId="0" borderId="113" xfId="0" applyFont="1" applyBorder="1" applyAlignment="1">
      <alignment horizontal="center"/>
    </xf>
    <xf numFmtId="0" fontId="7" fillId="0" borderId="113" xfId="0" applyFont="1" applyBorder="1"/>
    <xf numFmtId="0" fontId="7" fillId="0" borderId="24" xfId="0" applyFont="1" applyBorder="1" applyAlignment="1">
      <alignment horizontal="center"/>
    </xf>
    <xf numFmtId="0" fontId="7" fillId="0" borderId="180" xfId="0" applyFont="1" applyBorder="1" applyAlignment="1">
      <alignment horizontal="center"/>
    </xf>
    <xf numFmtId="0" fontId="7" fillId="0" borderId="181" xfId="0" applyFont="1" applyBorder="1" applyAlignment="1">
      <alignment horizontal="center"/>
    </xf>
    <xf numFmtId="0" fontId="7" fillId="0" borderId="113" xfId="0" applyFont="1" applyBorder="1" applyAlignment="1">
      <alignment horizontal="center" vertical="top"/>
    </xf>
    <xf numFmtId="0" fontId="7" fillId="0" borderId="71" xfId="0" applyFont="1" applyBorder="1" applyAlignment="1">
      <alignment vertical="top"/>
    </xf>
    <xf numFmtId="0" fontId="7" fillId="0" borderId="24" xfId="0" applyFont="1" applyBorder="1" applyAlignment="1">
      <alignment horizontal="center" vertical="top"/>
    </xf>
    <xf numFmtId="0" fontId="7" fillId="0" borderId="180" xfId="0" applyFont="1" applyBorder="1" applyAlignment="1">
      <alignment horizontal="center" vertical="top"/>
    </xf>
    <xf numFmtId="0" fontId="7" fillId="0" borderId="181" xfId="0" applyFont="1" applyBorder="1" applyAlignment="1">
      <alignment horizontal="center" vertical="top"/>
    </xf>
    <xf numFmtId="0" fontId="7" fillId="0" borderId="113" xfId="0" applyFont="1" applyBorder="1" applyAlignment="1">
      <alignment horizontal="center" vertical="top" wrapText="1"/>
    </xf>
    <xf numFmtId="0" fontId="7" fillId="0" borderId="113" xfId="0" applyFont="1" applyBorder="1" applyAlignment="1">
      <alignment horizontal="center" wrapText="1"/>
    </xf>
    <xf numFmtId="3" fontId="7" fillId="0" borderId="23" xfId="0" applyNumberFormat="1" applyFont="1" applyBorder="1" applyAlignment="1">
      <alignment horizontal="center" vertical="top"/>
    </xf>
    <xf numFmtId="3" fontId="7" fillId="0" borderId="143" xfId="0" applyNumberFormat="1" applyFont="1" applyBorder="1" applyAlignment="1">
      <alignment horizontal="center" vertical="top"/>
    </xf>
    <xf numFmtId="3" fontId="7" fillId="0" borderId="146" xfId="0" applyNumberFormat="1" applyFont="1" applyBorder="1" applyAlignment="1">
      <alignment horizontal="center" vertical="top"/>
    </xf>
    <xf numFmtId="0" fontId="7" fillId="0" borderId="113" xfId="0" applyFont="1" applyBorder="1" applyAlignment="1">
      <alignment vertical="top"/>
    </xf>
    <xf numFmtId="0" fontId="7" fillId="0" borderId="144" xfId="0" applyFont="1" applyBorder="1" applyAlignment="1">
      <alignment horizontal="left" vertical="top" wrapText="1"/>
    </xf>
    <xf numFmtId="0" fontId="7" fillId="0" borderId="147" xfId="0" applyFont="1" applyBorder="1" applyAlignment="1">
      <alignment vertical="top"/>
    </xf>
    <xf numFmtId="3" fontId="7" fillId="0" borderId="55" xfId="0" applyNumberFormat="1" applyFont="1" applyBorder="1" applyAlignment="1">
      <alignment horizontal="center" vertical="top"/>
    </xf>
    <xf numFmtId="3" fontId="7" fillId="0" borderId="15" xfId="0" applyNumberFormat="1" applyFont="1" applyBorder="1" applyAlignment="1">
      <alignment horizontal="center" vertical="top"/>
    </xf>
    <xf numFmtId="3" fontId="7" fillId="0" borderId="45" xfId="0" applyNumberFormat="1" applyFont="1" applyBorder="1" applyAlignment="1">
      <alignment horizontal="center" vertical="top"/>
    </xf>
    <xf numFmtId="0" fontId="7" fillId="0" borderId="147" xfId="0" applyFont="1" applyBorder="1" applyAlignment="1">
      <alignment horizontal="center" wrapText="1"/>
    </xf>
    <xf numFmtId="3" fontId="7" fillId="0" borderId="24" xfId="0" applyNumberFormat="1" applyFont="1" applyBorder="1" applyAlignment="1">
      <alignment horizontal="center" vertical="top"/>
    </xf>
    <xf numFmtId="3" fontId="7" fillId="0" borderId="180" xfId="0" applyNumberFormat="1" applyFont="1" applyBorder="1" applyAlignment="1">
      <alignment horizontal="center" vertical="top"/>
    </xf>
    <xf numFmtId="3" fontId="7" fillId="0" borderId="181" xfId="0" applyNumberFormat="1" applyFont="1" applyBorder="1" applyAlignment="1">
      <alignment horizontal="center" vertical="top"/>
    </xf>
    <xf numFmtId="0" fontId="7" fillId="2" borderId="0" xfId="0" applyFont="1" applyFill="1"/>
    <xf numFmtId="0" fontId="7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64" fontId="7" fillId="2" borderId="94" xfId="0" applyNumberFormat="1" applyFont="1" applyFill="1" applyBorder="1" applyAlignment="1">
      <alignment horizontal="center" vertical="center"/>
    </xf>
    <xf numFmtId="164" fontId="7" fillId="2" borderId="95" xfId="0" applyNumberFormat="1" applyFont="1" applyFill="1" applyBorder="1" applyAlignment="1">
      <alignment horizontal="center" vertical="center"/>
    </xf>
    <xf numFmtId="164" fontId="7" fillId="2" borderId="96" xfId="0" applyNumberFormat="1" applyFont="1" applyFill="1" applyBorder="1" applyAlignment="1">
      <alignment horizontal="center" vertical="center"/>
    </xf>
    <xf numFmtId="164" fontId="7" fillId="2" borderId="97" xfId="0" applyNumberFormat="1" applyFont="1" applyFill="1" applyBorder="1" applyAlignment="1">
      <alignment horizontal="center" vertical="center"/>
    </xf>
    <xf numFmtId="0" fontId="7" fillId="2" borderId="7" xfId="0" applyFont="1" applyFill="1" applyBorder="1"/>
    <xf numFmtId="164" fontId="7" fillId="2" borderId="116" xfId="0" applyNumberFormat="1" applyFont="1" applyFill="1" applyBorder="1" applyAlignment="1">
      <alignment horizontal="center" vertical="center"/>
    </xf>
    <xf numFmtId="164" fontId="7" fillId="2" borderId="88" xfId="0" applyNumberFormat="1" applyFont="1" applyFill="1" applyBorder="1" applyAlignment="1">
      <alignment horizontal="center" vertical="center"/>
    </xf>
    <xf numFmtId="164" fontId="7" fillId="2" borderId="100" xfId="0" applyNumberFormat="1" applyFont="1" applyFill="1" applyBorder="1" applyAlignment="1">
      <alignment horizontal="center" vertical="center"/>
    </xf>
    <xf numFmtId="164" fontId="7" fillId="2" borderId="89" xfId="0" applyNumberFormat="1" applyFont="1" applyFill="1" applyBorder="1" applyAlignment="1">
      <alignment horizontal="center" vertical="center"/>
    </xf>
    <xf numFmtId="164" fontId="7" fillId="0" borderId="116" xfId="0" applyNumberFormat="1" applyFont="1" applyBorder="1" applyAlignment="1">
      <alignment horizontal="center" vertical="center"/>
    </xf>
    <xf numFmtId="164" fontId="7" fillId="0" borderId="88" xfId="0" applyNumberFormat="1" applyFont="1" applyBorder="1" applyAlignment="1">
      <alignment horizontal="center" vertical="center"/>
    </xf>
    <xf numFmtId="164" fontId="7" fillId="0" borderId="100" xfId="0" applyNumberFormat="1" applyFont="1" applyBorder="1" applyAlignment="1">
      <alignment horizontal="center" vertical="center"/>
    </xf>
    <xf numFmtId="164" fontId="7" fillId="0" borderId="89" xfId="0" applyNumberFormat="1" applyFont="1" applyBorder="1" applyAlignment="1">
      <alignment horizontal="center" vertical="center"/>
    </xf>
    <xf numFmtId="164" fontId="7" fillId="0" borderId="78" xfId="0" applyNumberFormat="1" applyFont="1" applyBorder="1" applyAlignment="1">
      <alignment horizontal="center" vertical="center"/>
    </xf>
    <xf numFmtId="164" fontId="7" fillId="0" borderId="99" xfId="0" applyNumberFormat="1" applyFont="1" applyBorder="1" applyAlignment="1">
      <alignment horizontal="center" vertical="center"/>
    </xf>
    <xf numFmtId="164" fontId="7" fillId="0" borderId="80" xfId="0" applyNumberFormat="1" applyFont="1" applyBorder="1" applyAlignment="1">
      <alignment horizontal="center" vertical="center"/>
    </xf>
    <xf numFmtId="164" fontId="7" fillId="0" borderId="53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164" fontId="7" fillId="0" borderId="119" xfId="0" applyNumberFormat="1" applyFont="1" applyBorder="1" applyAlignment="1">
      <alignment horizontal="center" vertical="center"/>
    </xf>
    <xf numFmtId="164" fontId="7" fillId="0" borderId="94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164" fontId="7" fillId="8" borderId="57" xfId="0" applyNumberFormat="1" applyFont="1" applyFill="1" applyBorder="1" applyAlignment="1">
      <alignment horizontal="center" vertical="center"/>
    </xf>
    <xf numFmtId="164" fontId="7" fillId="8" borderId="138" xfId="0" applyNumberFormat="1" applyFont="1" applyFill="1" applyBorder="1" applyAlignment="1">
      <alignment horizontal="center" vertical="center"/>
    </xf>
    <xf numFmtId="164" fontId="7" fillId="8" borderId="6" xfId="0" applyNumberFormat="1" applyFont="1" applyFill="1" applyBorder="1" applyAlignment="1">
      <alignment horizontal="center" vertical="center"/>
    </xf>
    <xf numFmtId="164" fontId="7" fillId="8" borderId="139" xfId="0" applyNumberFormat="1" applyFont="1" applyFill="1" applyBorder="1" applyAlignment="1">
      <alignment horizontal="center" vertical="center"/>
    </xf>
    <xf numFmtId="164" fontId="7" fillId="2" borderId="53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center" vertical="center"/>
    </xf>
    <xf numFmtId="164" fontId="7" fillId="2" borderId="119" xfId="0" applyNumberFormat="1" applyFont="1" applyFill="1" applyBorder="1" applyAlignment="1">
      <alignment horizontal="center" vertical="center"/>
    </xf>
    <xf numFmtId="164" fontId="7" fillId="0" borderId="90" xfId="0" applyNumberFormat="1" applyFont="1" applyBorder="1" applyAlignment="1">
      <alignment horizontal="center" vertical="center"/>
    </xf>
    <xf numFmtId="164" fontId="7" fillId="0" borderId="111" xfId="0" applyNumberFormat="1" applyFont="1" applyBorder="1" applyAlignment="1">
      <alignment horizontal="center" vertical="center"/>
    </xf>
    <xf numFmtId="164" fontId="7" fillId="2" borderId="80" xfId="0" applyNumberFormat="1" applyFont="1" applyFill="1" applyBorder="1" applyAlignment="1">
      <alignment horizontal="center" vertical="center"/>
    </xf>
    <xf numFmtId="164" fontId="7" fillId="2" borderId="78" xfId="0" applyNumberFormat="1" applyFont="1" applyFill="1" applyBorder="1" applyAlignment="1">
      <alignment horizontal="center" vertical="center"/>
    </xf>
    <xf numFmtId="164" fontId="7" fillId="2" borderId="107" xfId="0" applyNumberFormat="1" applyFont="1" applyFill="1" applyBorder="1" applyAlignment="1">
      <alignment horizontal="center" vertical="center"/>
    </xf>
    <xf numFmtId="2" fontId="7" fillId="2" borderId="0" xfId="0" applyNumberFormat="1" applyFont="1" applyFill="1"/>
    <xf numFmtId="2" fontId="7" fillId="0" borderId="0" xfId="0" applyNumberFormat="1" applyFont="1"/>
    <xf numFmtId="164" fontId="7" fillId="0" borderId="0" xfId="0" applyNumberFormat="1" applyFont="1"/>
    <xf numFmtId="49" fontId="7" fillId="0" borderId="0" xfId="0" applyNumberFormat="1" applyFont="1" applyAlignment="1">
      <alignment horizontal="center" vertical="top"/>
    </xf>
    <xf numFmtId="0" fontId="7" fillId="0" borderId="1" xfId="0" applyFont="1" applyBorder="1"/>
    <xf numFmtId="1" fontId="7" fillId="0" borderId="29" xfId="0" applyNumberFormat="1" applyFont="1" applyBorder="1" applyAlignment="1">
      <alignment horizontal="center"/>
    </xf>
    <xf numFmtId="1" fontId="7" fillId="0" borderId="178" xfId="0" applyNumberFormat="1" applyFont="1" applyBorder="1" applyAlignment="1">
      <alignment horizontal="center"/>
    </xf>
    <xf numFmtId="1" fontId="7" fillId="0" borderId="179" xfId="0" applyNumberFormat="1" applyFont="1" applyBorder="1" applyAlignment="1">
      <alignment horizontal="center"/>
    </xf>
    <xf numFmtId="49" fontId="5" fillId="3" borderId="88" xfId="0" applyNumberFormat="1" applyFont="1" applyFill="1" applyBorder="1" applyAlignment="1">
      <alignment horizontal="center" vertical="top"/>
    </xf>
    <xf numFmtId="49" fontId="5" fillId="3" borderId="102" xfId="0" applyNumberFormat="1" applyFont="1" applyFill="1" applyBorder="1" applyAlignment="1">
      <alignment horizontal="center" vertical="top"/>
    </xf>
    <xf numFmtId="49" fontId="7" fillId="0" borderId="106" xfId="0" applyNumberFormat="1" applyFont="1" applyBorder="1" applyAlignment="1">
      <alignment horizontal="right" vertical="top" textRotation="90"/>
    </xf>
    <xf numFmtId="49" fontId="7" fillId="0" borderId="71" xfId="0" applyNumberFormat="1" applyFont="1" applyBorder="1" applyAlignment="1">
      <alignment horizontal="right" vertical="top" textRotation="90"/>
    </xf>
    <xf numFmtId="49" fontId="7" fillId="0" borderId="86" xfId="0" applyNumberFormat="1" applyFont="1" applyBorder="1" applyAlignment="1">
      <alignment horizontal="right" vertical="top" textRotation="90"/>
    </xf>
    <xf numFmtId="0" fontId="7" fillId="0" borderId="106" xfId="0" applyFont="1" applyBorder="1" applyAlignment="1">
      <alignment horizontal="center" vertical="top"/>
    </xf>
    <xf numFmtId="0" fontId="7" fillId="0" borderId="71" xfId="0" applyFont="1" applyBorder="1" applyAlignment="1">
      <alignment horizontal="center" vertical="top"/>
    </xf>
    <xf numFmtId="0" fontId="7" fillId="0" borderId="86" xfId="0" applyFont="1" applyBorder="1" applyAlignment="1">
      <alignment horizontal="center" vertical="top"/>
    </xf>
    <xf numFmtId="0" fontId="7" fillId="0" borderId="8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5" fillId="15" borderId="56" xfId="0" applyFont="1" applyFill="1" applyBorder="1" applyAlignment="1">
      <alignment horizontal="left" vertical="top" wrapText="1"/>
    </xf>
    <xf numFmtId="0" fontId="5" fillId="15" borderId="50" xfId="0" applyFont="1" applyFill="1" applyBorder="1" applyAlignment="1">
      <alignment horizontal="left" vertical="top" wrapText="1"/>
    </xf>
    <xf numFmtId="0" fontId="5" fillId="15" borderId="52" xfId="0" applyFont="1" applyFill="1" applyBorder="1" applyAlignment="1">
      <alignment horizontal="left" vertical="top" wrapText="1"/>
    </xf>
    <xf numFmtId="0" fontId="7" fillId="0" borderId="78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84" xfId="0" applyFont="1" applyBorder="1" applyAlignment="1">
      <alignment horizontal="center" vertical="top"/>
    </xf>
    <xf numFmtId="49" fontId="7" fillId="0" borderId="85" xfId="0" applyNumberFormat="1" applyFont="1" applyBorder="1" applyAlignment="1">
      <alignment horizontal="center" vertical="top" textRotation="90"/>
    </xf>
    <xf numFmtId="49" fontId="7" fillId="0" borderId="117" xfId="0" applyNumberFormat="1" applyFont="1" applyBorder="1" applyAlignment="1">
      <alignment horizontal="center" vertical="top" textRotation="90"/>
    </xf>
    <xf numFmtId="49" fontId="5" fillId="6" borderId="89" xfId="0" applyNumberFormat="1" applyFont="1" applyFill="1" applyBorder="1" applyAlignment="1">
      <alignment horizontal="center" vertical="top"/>
    </xf>
    <xf numFmtId="49" fontId="5" fillId="6" borderId="140" xfId="0" applyNumberFormat="1" applyFont="1" applyFill="1" applyBorder="1" applyAlignment="1">
      <alignment horizontal="center" vertical="top"/>
    </xf>
    <xf numFmtId="49" fontId="7" fillId="2" borderId="85" xfId="0" applyNumberFormat="1" applyFont="1" applyFill="1" applyBorder="1" applyAlignment="1">
      <alignment horizontal="right" vertical="top" textRotation="90"/>
    </xf>
    <xf numFmtId="49" fontId="7" fillId="2" borderId="115" xfId="0" applyNumberFormat="1" applyFont="1" applyFill="1" applyBorder="1" applyAlignment="1">
      <alignment horizontal="right" vertical="top" textRotation="90"/>
    </xf>
    <xf numFmtId="49" fontId="5" fillId="0" borderId="88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5" fillId="7" borderId="88" xfId="0" applyNumberFormat="1" applyFont="1" applyFill="1" applyBorder="1" applyAlignment="1">
      <alignment horizontal="center" vertical="top"/>
    </xf>
    <xf numFmtId="49" fontId="5" fillId="7" borderId="8" xfId="0" applyNumberFormat="1" applyFont="1" applyFill="1" applyBorder="1" applyAlignment="1">
      <alignment horizontal="center" vertical="top"/>
    </xf>
    <xf numFmtId="49" fontId="5" fillId="4" borderId="89" xfId="0" applyNumberFormat="1" applyFont="1" applyFill="1" applyBorder="1" applyAlignment="1">
      <alignment horizontal="center" vertical="top"/>
    </xf>
    <xf numFmtId="49" fontId="5" fillId="4" borderId="101" xfId="0" applyNumberFormat="1" applyFont="1" applyFill="1" applyBorder="1" applyAlignment="1">
      <alignment horizontal="center" vertical="top"/>
    </xf>
    <xf numFmtId="49" fontId="5" fillId="7" borderId="78" xfId="0" applyNumberFormat="1" applyFont="1" applyFill="1" applyBorder="1" applyAlignment="1">
      <alignment horizontal="right" vertical="top"/>
    </xf>
    <xf numFmtId="49" fontId="5" fillId="7" borderId="11" xfId="0" applyNumberFormat="1" applyFont="1" applyFill="1" applyBorder="1" applyAlignment="1">
      <alignment horizontal="right" vertical="top"/>
    </xf>
    <xf numFmtId="49" fontId="5" fillId="7" borderId="84" xfId="0" applyNumberFormat="1" applyFont="1" applyFill="1" applyBorder="1" applyAlignment="1">
      <alignment horizontal="right" vertical="top"/>
    </xf>
    <xf numFmtId="49" fontId="7" fillId="2" borderId="107" xfId="0" applyNumberFormat="1" applyFont="1" applyFill="1" applyBorder="1" applyAlignment="1">
      <alignment horizontal="right" vertical="top" textRotation="90"/>
    </xf>
    <xf numFmtId="49" fontId="7" fillId="2" borderId="18" xfId="0" applyNumberFormat="1" applyFont="1" applyFill="1" applyBorder="1" applyAlignment="1">
      <alignment horizontal="right" vertical="top" textRotation="90"/>
    </xf>
    <xf numFmtId="49" fontId="5" fillId="0" borderId="78" xfId="0" applyNumberFormat="1" applyFont="1" applyBorder="1" applyAlignment="1">
      <alignment horizontal="right" vertical="top"/>
    </xf>
    <xf numFmtId="49" fontId="5" fillId="0" borderId="11" xfId="0" applyNumberFormat="1" applyFont="1" applyBorder="1" applyAlignment="1">
      <alignment horizontal="right" vertical="top"/>
    </xf>
    <xf numFmtId="49" fontId="5" fillId="0" borderId="84" xfId="0" applyNumberFormat="1" applyFont="1" applyBorder="1" applyAlignment="1">
      <alignment horizontal="right" vertical="top"/>
    </xf>
    <xf numFmtId="0" fontId="7" fillId="0" borderId="7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84" xfId="0" applyFont="1" applyBorder="1" applyAlignment="1">
      <alignment horizontal="left" vertical="top" wrapText="1"/>
    </xf>
    <xf numFmtId="0" fontId="5" fillId="14" borderId="56" xfId="0" applyFont="1" applyFill="1" applyBorder="1" applyAlignment="1">
      <alignment horizontal="left" vertical="top" wrapText="1"/>
    </xf>
    <xf numFmtId="0" fontId="5" fillId="14" borderId="50" xfId="0" applyFont="1" applyFill="1" applyBorder="1" applyAlignment="1">
      <alignment horizontal="left" vertical="top" wrapText="1"/>
    </xf>
    <xf numFmtId="0" fontId="5" fillId="14" borderId="73" xfId="0" applyFont="1" applyFill="1" applyBorder="1" applyAlignment="1">
      <alignment horizontal="left" vertical="top" wrapText="1"/>
    </xf>
    <xf numFmtId="0" fontId="5" fillId="14" borderId="74" xfId="0" applyFont="1" applyFill="1" applyBorder="1" applyAlignment="1">
      <alignment horizontal="left" vertical="top" wrapText="1"/>
    </xf>
    <xf numFmtId="49" fontId="5" fillId="2" borderId="88" xfId="0" applyNumberFormat="1" applyFont="1" applyFill="1" applyBorder="1" applyAlignment="1">
      <alignment horizontal="center" vertical="top"/>
    </xf>
    <xf numFmtId="49" fontId="5" fillId="2" borderId="102" xfId="0" applyNumberFormat="1" applyFont="1" applyFill="1" applyBorder="1" applyAlignment="1">
      <alignment horizontal="center" vertical="top"/>
    </xf>
    <xf numFmtId="49" fontId="5" fillId="3" borderId="58" xfId="0" applyNumberFormat="1" applyFont="1" applyFill="1" applyBorder="1" applyAlignment="1">
      <alignment horizontal="right" vertical="top" wrapText="1"/>
    </xf>
    <xf numFmtId="49" fontId="5" fillId="3" borderId="56" xfId="0" applyNumberFormat="1" applyFont="1" applyFill="1" applyBorder="1" applyAlignment="1">
      <alignment horizontal="right" vertical="top" wrapText="1"/>
    </xf>
    <xf numFmtId="49" fontId="5" fillId="3" borderId="119" xfId="0" applyNumberFormat="1" applyFont="1" applyFill="1" applyBorder="1" applyAlignment="1">
      <alignment horizontal="right" vertical="top" wrapText="1"/>
    </xf>
    <xf numFmtId="0" fontId="7" fillId="2" borderId="78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8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49" fontId="7" fillId="2" borderId="85" xfId="0" applyNumberFormat="1" applyFont="1" applyFill="1" applyBorder="1" applyAlignment="1">
      <alignment horizontal="center" vertical="top" textRotation="90"/>
    </xf>
    <xf numFmtId="49" fontId="7" fillId="2" borderId="117" xfId="0" applyNumberFormat="1" applyFont="1" applyFill="1" applyBorder="1" applyAlignment="1">
      <alignment horizontal="center" vertical="top" textRotation="90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9" fontId="5" fillId="2" borderId="78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right" vertical="top"/>
    </xf>
    <xf numFmtId="49" fontId="5" fillId="2" borderId="84" xfId="0" applyNumberFormat="1" applyFont="1" applyFill="1" applyBorder="1" applyAlignment="1">
      <alignment horizontal="right" vertical="top"/>
    </xf>
    <xf numFmtId="49" fontId="7" fillId="2" borderId="115" xfId="0" applyNumberFormat="1" applyFont="1" applyFill="1" applyBorder="1" applyAlignment="1">
      <alignment horizontal="center" vertical="top" textRotation="90"/>
    </xf>
    <xf numFmtId="0" fontId="7" fillId="0" borderId="85" xfId="0" applyFont="1" applyBorder="1" applyAlignment="1">
      <alignment horizontal="center" vertical="top" wrapText="1"/>
    </xf>
    <xf numFmtId="0" fontId="7" fillId="0" borderId="117" xfId="0" applyFont="1" applyBorder="1" applyAlignment="1">
      <alignment horizontal="center" vertical="top" wrapText="1"/>
    </xf>
    <xf numFmtId="49" fontId="5" fillId="6" borderId="80" xfId="0" applyNumberFormat="1" applyFont="1" applyFill="1" applyBorder="1" applyAlignment="1">
      <alignment horizontal="right" vertical="top"/>
    </xf>
    <xf numFmtId="49" fontId="5" fillId="6" borderId="12" xfId="0" applyNumberFormat="1" applyFont="1" applyFill="1" applyBorder="1" applyAlignment="1">
      <alignment horizontal="right" vertical="top"/>
    </xf>
    <xf numFmtId="49" fontId="5" fillId="6" borderId="76" xfId="0" applyNumberFormat="1" applyFont="1" applyFill="1" applyBorder="1" applyAlignment="1">
      <alignment horizontal="right" vertical="top"/>
    </xf>
    <xf numFmtId="49" fontId="5" fillId="4" borderId="140" xfId="0" applyNumberFormat="1" applyFont="1" applyFill="1" applyBorder="1" applyAlignment="1">
      <alignment horizontal="center" vertical="top"/>
    </xf>
    <xf numFmtId="0" fontId="7" fillId="2" borderId="78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102" xfId="0" applyFont="1" applyFill="1" applyBorder="1" applyAlignment="1">
      <alignment horizontal="center" vertical="top" wrapText="1"/>
    </xf>
    <xf numFmtId="49" fontId="5" fillId="7" borderId="58" xfId="0" applyNumberFormat="1" applyFont="1" applyFill="1" applyBorder="1" applyAlignment="1">
      <alignment horizontal="right" vertical="top" wrapText="1"/>
    </xf>
    <xf numFmtId="49" fontId="5" fillId="7" borderId="56" xfId="0" applyNumberFormat="1" applyFont="1" applyFill="1" applyBorder="1" applyAlignment="1">
      <alignment horizontal="right" vertical="top" wrapText="1"/>
    </xf>
    <xf numFmtId="49" fontId="5" fillId="7" borderId="119" xfId="0" applyNumberFormat="1" applyFont="1" applyFill="1" applyBorder="1" applyAlignment="1">
      <alignment horizontal="right" vertical="top" wrapText="1"/>
    </xf>
    <xf numFmtId="49" fontId="5" fillId="0" borderId="102" xfId="0" applyNumberFormat="1" applyFont="1" applyBorder="1" applyAlignment="1">
      <alignment horizontal="center" vertical="top"/>
    </xf>
    <xf numFmtId="0" fontId="7" fillId="0" borderId="102" xfId="0" applyFont="1" applyBorder="1" applyAlignment="1">
      <alignment horizontal="center" vertical="top" wrapText="1"/>
    </xf>
    <xf numFmtId="0" fontId="7" fillId="0" borderId="106" xfId="0" applyFont="1" applyBorder="1" applyAlignment="1">
      <alignment horizontal="center" vertical="top" wrapText="1"/>
    </xf>
    <xf numFmtId="0" fontId="7" fillId="0" borderId="71" xfId="0" applyFont="1" applyBorder="1" applyAlignment="1">
      <alignment horizontal="center" vertical="top" wrapText="1"/>
    </xf>
    <xf numFmtId="0" fontId="7" fillId="0" borderId="86" xfId="0" applyFont="1" applyBorder="1" applyAlignment="1">
      <alignment horizontal="center" vertical="top" wrapText="1"/>
    </xf>
    <xf numFmtId="0" fontId="7" fillId="2" borderId="106" xfId="0" applyFont="1" applyFill="1" applyBorder="1" applyAlignment="1">
      <alignment horizontal="center" vertical="top" wrapText="1"/>
    </xf>
    <xf numFmtId="0" fontId="7" fillId="2" borderId="71" xfId="0" applyFont="1" applyFill="1" applyBorder="1" applyAlignment="1">
      <alignment horizontal="center" vertical="top" wrapText="1"/>
    </xf>
    <xf numFmtId="0" fontId="7" fillId="2" borderId="86" xfId="0" applyFont="1" applyFill="1" applyBorder="1" applyAlignment="1">
      <alignment horizontal="center" vertical="top" wrapText="1"/>
    </xf>
    <xf numFmtId="49" fontId="7" fillId="0" borderId="100" xfId="0" applyNumberFormat="1" applyFont="1" applyBorder="1" applyAlignment="1">
      <alignment horizontal="center" vertical="top" textRotation="90"/>
    </xf>
    <xf numFmtId="49" fontId="7" fillId="0" borderId="19" xfId="0" applyNumberFormat="1" applyFont="1" applyBorder="1" applyAlignment="1">
      <alignment horizontal="center" vertical="top" textRotation="90"/>
    </xf>
    <xf numFmtId="0" fontId="7" fillId="2" borderId="85" xfId="0" applyFont="1" applyFill="1" applyBorder="1" applyAlignment="1">
      <alignment horizontal="center" vertical="top" wrapText="1"/>
    </xf>
    <xf numFmtId="0" fontId="7" fillId="2" borderId="117" xfId="0" applyFont="1" applyFill="1" applyBorder="1" applyAlignment="1">
      <alignment horizontal="center" vertical="top" wrapText="1"/>
    </xf>
    <xf numFmtId="49" fontId="7" fillId="0" borderId="115" xfId="0" applyNumberFormat="1" applyFont="1" applyBorder="1" applyAlignment="1">
      <alignment horizontal="center" vertical="top" textRotation="90"/>
    </xf>
    <xf numFmtId="49" fontId="7" fillId="2" borderId="106" xfId="0" applyNumberFormat="1" applyFont="1" applyFill="1" applyBorder="1" applyAlignment="1">
      <alignment horizontal="center" vertical="top" textRotation="90"/>
    </xf>
    <xf numFmtId="49" fontId="7" fillId="2" borderId="71" xfId="0" applyNumberFormat="1" applyFont="1" applyFill="1" applyBorder="1" applyAlignment="1">
      <alignment horizontal="center" vertical="top" textRotation="90"/>
    </xf>
    <xf numFmtId="49" fontId="5" fillId="17" borderId="109" xfId="0" applyNumberFormat="1" applyFont="1" applyFill="1" applyBorder="1" applyAlignment="1">
      <alignment horizontal="center" vertical="top"/>
    </xf>
    <xf numFmtId="49" fontId="5" fillId="17" borderId="28" xfId="0" applyNumberFormat="1" applyFont="1" applyFill="1" applyBorder="1" applyAlignment="1">
      <alignment horizontal="center" vertical="top"/>
    </xf>
    <xf numFmtId="49" fontId="5" fillId="17" borderId="27" xfId="0" applyNumberFormat="1" applyFont="1" applyFill="1" applyBorder="1" applyAlignment="1">
      <alignment horizontal="center" vertical="top"/>
    </xf>
    <xf numFmtId="49" fontId="5" fillId="17" borderId="29" xfId="0" applyNumberFormat="1" applyFont="1" applyFill="1" applyBorder="1" applyAlignment="1">
      <alignment horizontal="center" vertical="top"/>
    </xf>
    <xf numFmtId="49" fontId="5" fillId="17" borderId="146" xfId="0" applyNumberFormat="1" applyFont="1" applyFill="1" applyBorder="1" applyAlignment="1">
      <alignment horizontal="center" vertical="top"/>
    </xf>
    <xf numFmtId="49" fontId="5" fillId="16" borderId="27" xfId="0" applyNumberFormat="1" applyFont="1" applyFill="1" applyBorder="1" applyAlignment="1">
      <alignment horizontal="center" vertical="top"/>
    </xf>
    <xf numFmtId="49" fontId="5" fillId="16" borderId="146" xfId="0" applyNumberFormat="1" applyFont="1" applyFill="1" applyBorder="1" applyAlignment="1">
      <alignment horizontal="center" vertical="top"/>
    </xf>
    <xf numFmtId="49" fontId="5" fillId="16" borderId="29" xfId="0" applyNumberFormat="1" applyFont="1" applyFill="1" applyBorder="1" applyAlignment="1">
      <alignment horizontal="center" vertical="top"/>
    </xf>
    <xf numFmtId="0" fontId="7" fillId="2" borderId="115" xfId="0" applyFont="1" applyFill="1" applyBorder="1" applyAlignment="1">
      <alignment horizontal="center" vertical="top" wrapText="1"/>
    </xf>
    <xf numFmtId="49" fontId="7" fillId="2" borderId="100" xfId="0" applyNumberFormat="1" applyFont="1" applyFill="1" applyBorder="1" applyAlignment="1">
      <alignment horizontal="center" vertical="top" textRotation="90"/>
    </xf>
    <xf numFmtId="49" fontId="7" fillId="2" borderId="108" xfId="0" applyNumberFormat="1" applyFont="1" applyFill="1" applyBorder="1" applyAlignment="1">
      <alignment horizontal="center" vertical="top" textRotation="90"/>
    </xf>
    <xf numFmtId="0" fontId="7" fillId="2" borderId="88" xfId="0" applyFont="1" applyFill="1" applyBorder="1" applyAlignment="1">
      <alignment horizontal="left" vertical="top" wrapText="1"/>
    </xf>
    <xf numFmtId="0" fontId="7" fillId="2" borderId="10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9" fontId="5" fillId="17" borderId="70" xfId="0" applyNumberFormat="1" applyFont="1" applyFill="1" applyBorder="1" applyAlignment="1">
      <alignment horizontal="center" vertical="top"/>
    </xf>
    <xf numFmtId="49" fontId="5" fillId="17" borderId="145" xfId="0" applyNumberFormat="1" applyFont="1" applyFill="1" applyBorder="1" applyAlignment="1">
      <alignment horizontal="center" vertical="top"/>
    </xf>
    <xf numFmtId="49" fontId="5" fillId="17" borderId="43" xfId="0" applyNumberFormat="1" applyFont="1" applyFill="1" applyBorder="1" applyAlignment="1">
      <alignment horizontal="center" vertical="top"/>
    </xf>
    <xf numFmtId="49" fontId="7" fillId="16" borderId="67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16" borderId="68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16" borderId="128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17" borderId="24" xfId="0" applyNumberFormat="1" applyFont="1" applyFill="1" applyBorder="1" applyAlignment="1">
      <alignment horizontal="center" vertical="top"/>
    </xf>
    <xf numFmtId="49" fontId="5" fillId="17" borderId="27" xfId="0" applyNumberFormat="1" applyFont="1" applyFill="1" applyBorder="1" applyAlignment="1">
      <alignment horizontal="center" vertical="top" wrapText="1"/>
    </xf>
    <xf numFmtId="49" fontId="5" fillId="17" borderId="146" xfId="0" applyNumberFormat="1" applyFont="1" applyFill="1" applyBorder="1" applyAlignment="1">
      <alignment horizontal="center" vertical="top" wrapText="1"/>
    </xf>
    <xf numFmtId="0" fontId="5" fillId="14" borderId="52" xfId="0" applyFont="1" applyFill="1" applyBorder="1" applyAlignment="1">
      <alignment horizontal="left" vertical="top" wrapText="1"/>
    </xf>
    <xf numFmtId="49" fontId="7" fillId="2" borderId="105" xfId="0" applyNumberFormat="1" applyFont="1" applyFill="1" applyBorder="1" applyAlignment="1">
      <alignment horizontal="right" vertical="top" textRotation="90"/>
    </xf>
    <xf numFmtId="0" fontId="7" fillId="0" borderId="8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49" fontId="5" fillId="4" borderId="58" xfId="0" applyNumberFormat="1" applyFont="1" applyFill="1" applyBorder="1" applyAlignment="1">
      <alignment horizontal="right" vertical="top"/>
    </xf>
    <xf numFmtId="49" fontId="5" fillId="4" borderId="56" xfId="0" applyNumberFormat="1" applyFont="1" applyFill="1" applyBorder="1" applyAlignment="1">
      <alignment horizontal="right" vertical="top"/>
    </xf>
    <xf numFmtId="49" fontId="5" fillId="4" borderId="119" xfId="0" applyNumberFormat="1" applyFont="1" applyFill="1" applyBorder="1" applyAlignment="1">
      <alignment horizontal="right" vertical="top"/>
    </xf>
    <xf numFmtId="49" fontId="7" fillId="2" borderId="19" xfId="0" applyNumberFormat="1" applyFont="1" applyFill="1" applyBorder="1" applyAlignment="1">
      <alignment horizontal="center" vertical="top" textRotation="90"/>
    </xf>
    <xf numFmtId="0" fontId="7" fillId="2" borderId="106" xfId="0" applyFont="1" applyFill="1" applyBorder="1" applyAlignment="1">
      <alignment horizontal="center" vertical="top"/>
    </xf>
    <xf numFmtId="0" fontId="7" fillId="2" borderId="71" xfId="0" applyFont="1" applyFill="1" applyBorder="1" applyAlignment="1">
      <alignment horizontal="center" vertical="top"/>
    </xf>
    <xf numFmtId="0" fontId="7" fillId="2" borderId="86" xfId="0" applyFont="1" applyFill="1" applyBorder="1" applyAlignment="1">
      <alignment horizontal="center" vertical="top"/>
    </xf>
    <xf numFmtId="49" fontId="5" fillId="3" borderId="8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left" vertical="top" wrapText="1"/>
    </xf>
    <xf numFmtId="49" fontId="7" fillId="0" borderId="108" xfId="0" applyNumberFormat="1" applyFont="1" applyBorder="1" applyAlignment="1">
      <alignment horizontal="center" vertical="top" textRotation="90"/>
    </xf>
    <xf numFmtId="0" fontId="7" fillId="0" borderId="102" xfId="0" applyFont="1" applyBorder="1" applyAlignment="1">
      <alignment horizontal="left" vertical="top" wrapText="1"/>
    </xf>
    <xf numFmtId="49" fontId="7" fillId="0" borderId="107" xfId="0" applyNumberFormat="1" applyFont="1" applyBorder="1" applyAlignment="1">
      <alignment horizontal="right" vertical="top" textRotation="90"/>
    </xf>
    <xf numFmtId="49" fontId="7" fillId="0" borderId="18" xfId="0" applyNumberFormat="1" applyFont="1" applyBorder="1" applyAlignment="1">
      <alignment horizontal="right" vertical="top" textRotation="90"/>
    </xf>
    <xf numFmtId="49" fontId="7" fillId="0" borderId="105" xfId="0" applyNumberFormat="1" applyFont="1" applyBorder="1" applyAlignment="1">
      <alignment horizontal="right" vertical="top" textRotation="90"/>
    </xf>
    <xf numFmtId="0" fontId="7" fillId="0" borderId="115" xfId="0" applyFont="1" applyBorder="1" applyAlignment="1">
      <alignment horizontal="center" vertical="top" wrapText="1"/>
    </xf>
    <xf numFmtId="49" fontId="7" fillId="0" borderId="85" xfId="0" applyNumberFormat="1" applyFont="1" applyBorder="1" applyAlignment="1">
      <alignment horizontal="right" vertical="top" textRotation="90"/>
    </xf>
    <xf numFmtId="49" fontId="7" fillId="0" borderId="115" xfId="0" applyNumberFormat="1" applyFont="1" applyBorder="1" applyAlignment="1">
      <alignment horizontal="right" vertical="top" textRotation="90"/>
    </xf>
    <xf numFmtId="49" fontId="5" fillId="3" borderId="78" xfId="0" applyNumberFormat="1" applyFont="1" applyFill="1" applyBorder="1" applyAlignment="1">
      <alignment horizontal="right" vertical="top"/>
    </xf>
    <xf numFmtId="49" fontId="5" fillId="3" borderId="11" xfId="0" applyNumberFormat="1" applyFont="1" applyFill="1" applyBorder="1" applyAlignment="1">
      <alignment horizontal="right" vertical="top"/>
    </xf>
    <xf numFmtId="49" fontId="5" fillId="3" borderId="84" xfId="0" applyNumberFormat="1" applyFont="1" applyFill="1" applyBorder="1" applyAlignment="1">
      <alignment horizontal="right" vertical="top"/>
    </xf>
    <xf numFmtId="49" fontId="7" fillId="2" borderId="106" xfId="0" applyNumberFormat="1" applyFont="1" applyFill="1" applyBorder="1" applyAlignment="1">
      <alignment horizontal="right" vertical="top" textRotation="90"/>
    </xf>
    <xf numFmtId="49" fontId="7" fillId="2" borderId="71" xfId="0" applyNumberFormat="1" applyFont="1" applyFill="1" applyBorder="1" applyAlignment="1">
      <alignment horizontal="right" vertical="top" textRotation="90"/>
    </xf>
    <xf numFmtId="49" fontId="7" fillId="2" borderId="86" xfId="0" applyNumberFormat="1" applyFont="1" applyFill="1" applyBorder="1" applyAlignment="1">
      <alignment horizontal="right" vertical="top" textRotation="90"/>
    </xf>
    <xf numFmtId="49" fontId="7" fillId="2" borderId="107" xfId="0" applyNumberFormat="1" applyFont="1" applyFill="1" applyBorder="1" applyAlignment="1">
      <alignment horizontal="center" vertical="top" textRotation="90"/>
    </xf>
    <xf numFmtId="49" fontId="7" fillId="2" borderId="18" xfId="0" applyNumberFormat="1" applyFont="1" applyFill="1" applyBorder="1" applyAlignment="1">
      <alignment horizontal="center" vertical="top" textRotation="90"/>
    </xf>
    <xf numFmtId="49" fontId="5" fillId="3" borderId="79" xfId="0" applyNumberFormat="1" applyFont="1" applyFill="1" applyBorder="1" applyAlignment="1">
      <alignment horizontal="right" vertical="top" wrapText="1"/>
    </xf>
    <xf numFmtId="49" fontId="5" fillId="3" borderId="81" xfId="0" applyNumberFormat="1" applyFont="1" applyFill="1" applyBorder="1" applyAlignment="1">
      <alignment horizontal="right" vertical="top" wrapText="1"/>
    </xf>
    <xf numFmtId="49" fontId="5" fillId="3" borderId="107" xfId="0" applyNumberFormat="1" applyFont="1" applyFill="1" applyBorder="1" applyAlignment="1">
      <alignment horizontal="right" vertical="top" wrapText="1"/>
    </xf>
    <xf numFmtId="0" fontId="7" fillId="2" borderId="84" xfId="0" applyFont="1" applyFill="1" applyBorder="1" applyAlignment="1">
      <alignment horizontal="left" vertical="top" wrapText="1"/>
    </xf>
    <xf numFmtId="0" fontId="7" fillId="2" borderId="84" xfId="0" applyFont="1" applyFill="1" applyBorder="1" applyAlignment="1">
      <alignment horizontal="center" vertical="top"/>
    </xf>
    <xf numFmtId="49" fontId="5" fillId="4" borderId="80" xfId="0" applyNumberFormat="1" applyFont="1" applyFill="1" applyBorder="1" applyAlignment="1">
      <alignment horizontal="right" vertical="top"/>
    </xf>
    <xf numFmtId="49" fontId="5" fillId="4" borderId="12" xfId="0" applyNumberFormat="1" applyFont="1" applyFill="1" applyBorder="1" applyAlignment="1">
      <alignment horizontal="right" vertical="top"/>
    </xf>
    <xf numFmtId="49" fontId="5" fillId="4" borderId="76" xfId="0" applyNumberFormat="1" applyFont="1" applyFill="1" applyBorder="1" applyAlignment="1">
      <alignment horizontal="right" vertical="top"/>
    </xf>
    <xf numFmtId="49" fontId="5" fillId="4" borderId="87" xfId="0" applyNumberFormat="1" applyFont="1" applyFill="1" applyBorder="1" applyAlignment="1">
      <alignment horizontal="right" vertical="top"/>
    </xf>
    <xf numFmtId="49" fontId="5" fillId="4" borderId="59" xfId="0" applyNumberFormat="1" applyFont="1" applyFill="1" applyBorder="1" applyAlignment="1">
      <alignment horizontal="right" vertical="top"/>
    </xf>
    <xf numFmtId="49" fontId="5" fillId="4" borderId="110" xfId="0" applyNumberFormat="1" applyFont="1" applyFill="1" applyBorder="1" applyAlignment="1">
      <alignment horizontal="right" vertical="top"/>
    </xf>
    <xf numFmtId="0" fontId="5" fillId="17" borderId="31" xfId="0" applyFont="1" applyFill="1" applyBorder="1" applyAlignment="1">
      <alignment horizontal="left" vertical="top" wrapText="1"/>
    </xf>
    <xf numFmtId="0" fontId="5" fillId="17" borderId="50" xfId="0" applyFont="1" applyFill="1" applyBorder="1" applyAlignment="1">
      <alignment horizontal="left" vertical="top" wrapText="1"/>
    </xf>
    <xf numFmtId="0" fontId="5" fillId="17" borderId="52" xfId="0" applyFont="1" applyFill="1" applyBorder="1" applyAlignment="1">
      <alignment horizontal="left" vertical="top" wrapText="1"/>
    </xf>
    <xf numFmtId="0" fontId="5" fillId="13" borderId="50" xfId="0" applyFont="1" applyFill="1" applyBorder="1" applyAlignment="1">
      <alignment horizontal="left" vertical="top" wrapText="1"/>
    </xf>
    <xf numFmtId="0" fontId="5" fillId="13" borderId="52" xfId="0" applyFont="1" applyFill="1" applyBorder="1" applyAlignment="1">
      <alignment horizontal="left" vertical="top" wrapText="1"/>
    </xf>
    <xf numFmtId="0" fontId="7" fillId="2" borderId="132" xfId="0" applyFont="1" applyFill="1" applyBorder="1" applyAlignment="1">
      <alignment horizontal="center" vertical="center" textRotation="90" wrapText="1"/>
    </xf>
    <xf numFmtId="0" fontId="7" fillId="2" borderId="133" xfId="0" applyFont="1" applyFill="1" applyBorder="1" applyAlignment="1">
      <alignment horizontal="center" vertical="center" textRotation="90" wrapText="1"/>
    </xf>
    <xf numFmtId="0" fontId="7" fillId="2" borderId="134" xfId="0" applyFont="1" applyFill="1" applyBorder="1" applyAlignment="1">
      <alignment horizontal="center" vertical="center" textRotation="90" wrapText="1"/>
    </xf>
    <xf numFmtId="0" fontId="7" fillId="0" borderId="136" xfId="0" applyFont="1" applyBorder="1" applyAlignment="1">
      <alignment horizontal="center" vertical="center" textRotation="90" wrapText="1"/>
    </xf>
    <xf numFmtId="0" fontId="7" fillId="0" borderId="103" xfId="0" applyFont="1" applyBorder="1" applyAlignment="1">
      <alignment horizontal="center" vertical="center" textRotation="90" wrapText="1"/>
    </xf>
    <xf numFmtId="0" fontId="5" fillId="0" borderId="135" xfId="0" applyFont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0" fontId="5" fillId="8" borderId="135" xfId="0" applyFont="1" applyFill="1" applyBorder="1" applyAlignment="1">
      <alignment horizontal="center" vertical="top" wrapText="1"/>
    </xf>
    <xf numFmtId="0" fontId="5" fillId="8" borderId="61" xfId="0" applyFont="1" applyFill="1" applyBorder="1" applyAlignment="1">
      <alignment horizontal="center" vertical="top" wrapText="1"/>
    </xf>
    <xf numFmtId="0" fontId="5" fillId="8" borderId="64" xfId="0" applyFont="1" applyFill="1" applyBorder="1" applyAlignment="1">
      <alignment horizontal="center" vertical="top" wrapText="1"/>
    </xf>
    <xf numFmtId="0" fontId="5" fillId="9" borderId="135" xfId="0" applyFont="1" applyFill="1" applyBorder="1" applyAlignment="1">
      <alignment horizontal="center" vertical="top" wrapText="1"/>
    </xf>
    <xf numFmtId="0" fontId="5" fillId="9" borderId="61" xfId="0" applyFont="1" applyFill="1" applyBorder="1" applyAlignment="1">
      <alignment horizontal="center" vertical="top" wrapText="1"/>
    </xf>
    <xf numFmtId="0" fontId="5" fillId="9" borderId="64" xfId="0" applyFont="1" applyFill="1" applyBorder="1" applyAlignment="1">
      <alignment horizontal="center" vertical="top" wrapText="1"/>
    </xf>
    <xf numFmtId="0" fontId="7" fillId="2" borderId="137" xfId="0" applyFont="1" applyFill="1" applyBorder="1" applyAlignment="1">
      <alignment horizontal="center" vertical="center" textRotation="90" wrapText="1"/>
    </xf>
    <xf numFmtId="0" fontId="7" fillId="2" borderId="108" xfId="0" applyFont="1" applyFill="1" applyBorder="1" applyAlignment="1">
      <alignment horizontal="center" vertical="center" textRotation="90" wrapText="1"/>
    </xf>
    <xf numFmtId="0" fontId="7" fillId="8" borderId="136" xfId="0" applyFont="1" applyFill="1" applyBorder="1" applyAlignment="1">
      <alignment horizontal="center" vertical="center" textRotation="90" wrapText="1"/>
    </xf>
    <xf numFmtId="0" fontId="7" fillId="8" borderId="103" xfId="0" applyFont="1" applyFill="1" applyBorder="1" applyAlignment="1">
      <alignment horizontal="center" vertical="center" textRotation="90" wrapText="1"/>
    </xf>
    <xf numFmtId="0" fontId="7" fillId="8" borderId="137" xfId="0" applyFont="1" applyFill="1" applyBorder="1" applyAlignment="1">
      <alignment horizontal="center" vertical="center" textRotation="90" wrapText="1"/>
    </xf>
    <xf numFmtId="0" fontId="7" fillId="8" borderId="108" xfId="0" applyFont="1" applyFill="1" applyBorder="1" applyAlignment="1">
      <alignment horizontal="center" vertical="center" textRotation="90" wrapText="1"/>
    </xf>
    <xf numFmtId="0" fontId="7" fillId="2" borderId="136" xfId="0" applyFont="1" applyFill="1" applyBorder="1" applyAlignment="1">
      <alignment horizontal="center" vertical="center" textRotation="90" wrapText="1"/>
    </xf>
    <xf numFmtId="0" fontId="7" fillId="2" borderId="103" xfId="0" applyFont="1" applyFill="1" applyBorder="1" applyAlignment="1">
      <alignment horizontal="center" vertical="center" textRotation="90" wrapText="1"/>
    </xf>
    <xf numFmtId="0" fontId="7" fillId="13" borderId="62" xfId="0" applyFont="1" applyFill="1" applyBorder="1" applyAlignment="1">
      <alignment horizontal="center" vertical="center" textRotation="90" wrapText="1"/>
    </xf>
    <xf numFmtId="0" fontId="7" fillId="13" borderId="63" xfId="0" applyFont="1" applyFill="1" applyBorder="1" applyAlignment="1">
      <alignment horizontal="center" vertical="center" textRotation="90" wrapText="1"/>
    </xf>
    <xf numFmtId="0" fontId="7" fillId="13" borderId="129" xfId="0" applyFont="1" applyFill="1" applyBorder="1" applyAlignment="1">
      <alignment horizontal="center" vertical="center" textRotation="90" wrapText="1"/>
    </xf>
    <xf numFmtId="0" fontId="7" fillId="14" borderId="60" xfId="0" applyFont="1" applyFill="1" applyBorder="1" applyAlignment="1">
      <alignment horizontal="center" vertical="center" textRotation="90" wrapText="1"/>
    </xf>
    <xf numFmtId="0" fontId="7" fillId="14" borderId="10" xfId="0" applyFont="1" applyFill="1" applyBorder="1" applyAlignment="1">
      <alignment horizontal="center" vertical="center" textRotation="90" wrapText="1"/>
    </xf>
    <xf numFmtId="0" fontId="7" fillId="14" borderId="130" xfId="0" applyFont="1" applyFill="1" applyBorder="1" applyAlignment="1">
      <alignment horizontal="center" vertical="center" textRotation="90" wrapText="1"/>
    </xf>
    <xf numFmtId="0" fontId="7" fillId="2" borderId="60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30" xfId="0" applyFont="1" applyFill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0" xfId="0" applyFont="1" applyFill="1" applyBorder="1" applyAlignment="1">
      <alignment horizontal="center" vertical="center" wrapText="1"/>
    </xf>
    <xf numFmtId="49" fontId="5" fillId="13" borderId="31" xfId="0" applyNumberFormat="1" applyFont="1" applyFill="1" applyBorder="1" applyAlignment="1">
      <alignment horizontal="left" vertical="top"/>
    </xf>
    <xf numFmtId="49" fontId="5" fillId="13" borderId="50" xfId="0" applyNumberFormat="1" applyFont="1" applyFill="1" applyBorder="1" applyAlignment="1">
      <alignment horizontal="left" vertical="top"/>
    </xf>
    <xf numFmtId="49" fontId="5" fillId="13" borderId="73" xfId="0" applyNumberFormat="1" applyFont="1" applyFill="1" applyBorder="1" applyAlignment="1">
      <alignment horizontal="left" vertical="top"/>
    </xf>
    <xf numFmtId="49" fontId="5" fillId="13" borderId="74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center"/>
    </xf>
    <xf numFmtId="49" fontId="5" fillId="6" borderId="101" xfId="0" applyNumberFormat="1" applyFont="1" applyFill="1" applyBorder="1" applyAlignment="1">
      <alignment horizontal="center" vertical="top"/>
    </xf>
    <xf numFmtId="49" fontId="5" fillId="7" borderId="102" xfId="0" applyNumberFormat="1" applyFont="1" applyFill="1" applyBorder="1" applyAlignment="1">
      <alignment horizontal="center" vertical="top"/>
    </xf>
    <xf numFmtId="2" fontId="5" fillId="17" borderId="32" xfId="0" applyNumberFormat="1" applyFont="1" applyFill="1" applyBorder="1" applyAlignment="1">
      <alignment horizontal="right" vertical="top"/>
    </xf>
    <xf numFmtId="2" fontId="5" fillId="17" borderId="31" xfId="0" applyNumberFormat="1" applyFont="1" applyFill="1" applyBorder="1" applyAlignment="1">
      <alignment horizontal="right" vertical="top"/>
    </xf>
    <xf numFmtId="0" fontId="5" fillId="16" borderId="146" xfId="0" applyFont="1" applyFill="1" applyBorder="1" applyAlignment="1">
      <alignment horizontal="center" vertical="top" wrapText="1"/>
    </xf>
    <xf numFmtId="49" fontId="5" fillId="4" borderId="83" xfId="0" applyNumberFormat="1" applyFont="1" applyFill="1" applyBorder="1" applyAlignment="1">
      <alignment horizontal="center" vertical="top" wrapText="1"/>
    </xf>
    <xf numFmtId="49" fontId="5" fillId="4" borderId="143" xfId="0" applyNumberFormat="1" applyFont="1" applyFill="1" applyBorder="1" applyAlignment="1">
      <alignment horizontal="center" vertical="top" wrapText="1"/>
    </xf>
    <xf numFmtId="0" fontId="5" fillId="0" borderId="143" xfId="0" applyFont="1" applyBorder="1" applyAlignment="1">
      <alignment horizontal="center" vertical="top" wrapText="1"/>
    </xf>
    <xf numFmtId="49" fontId="5" fillId="3" borderId="83" xfId="0" applyNumberFormat="1" applyFont="1" applyFill="1" applyBorder="1" applyAlignment="1">
      <alignment horizontal="center" vertical="top" wrapText="1"/>
    </xf>
    <xf numFmtId="49" fontId="5" fillId="3" borderId="143" xfId="0" applyNumberFormat="1" applyFont="1" applyFill="1" applyBorder="1" applyAlignment="1">
      <alignment horizontal="center" vertical="top" wrapText="1"/>
    </xf>
    <xf numFmtId="49" fontId="5" fillId="0" borderId="83" xfId="0" applyNumberFormat="1" applyFont="1" applyBorder="1" applyAlignment="1">
      <alignment horizontal="center" vertical="top" wrapText="1"/>
    </xf>
    <xf numFmtId="49" fontId="5" fillId="0" borderId="143" xfId="0" applyNumberFormat="1" applyFont="1" applyBorder="1" applyAlignment="1">
      <alignment horizontal="center" vertical="top" wrapText="1"/>
    </xf>
    <xf numFmtId="0" fontId="7" fillId="0" borderId="87" xfId="0" applyFont="1" applyBorder="1" applyAlignment="1">
      <alignment horizontal="left" vertical="top" wrapText="1"/>
    </xf>
    <xf numFmtId="0" fontId="7" fillId="0" borderId="59" xfId="0" applyFont="1" applyBorder="1" applyAlignment="1">
      <alignment horizontal="left" vertical="top" wrapText="1"/>
    </xf>
    <xf numFmtId="0" fontId="7" fillId="0" borderId="7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7" fillId="0" borderId="107" xfId="0" applyNumberFormat="1" applyFont="1" applyBorder="1" applyAlignment="1">
      <alignment horizontal="left" vertical="top" textRotation="90" wrapText="1"/>
    </xf>
    <xf numFmtId="49" fontId="7" fillId="0" borderId="18" xfId="0" applyNumberFormat="1" applyFont="1" applyBorder="1" applyAlignment="1">
      <alignment horizontal="left" vertical="top" textRotation="90" wrapText="1"/>
    </xf>
    <xf numFmtId="0" fontId="7" fillId="0" borderId="18" xfId="0" applyFont="1" applyBorder="1" applyAlignment="1">
      <alignment horizontal="left" vertical="top" textRotation="90" wrapText="1"/>
    </xf>
    <xf numFmtId="49" fontId="7" fillId="0" borderId="106" xfId="0" applyNumberFormat="1" applyFont="1" applyBorder="1" applyAlignment="1">
      <alignment horizontal="right" vertical="top" textRotation="90" wrapText="1"/>
    </xf>
    <xf numFmtId="49" fontId="7" fillId="0" borderId="71" xfId="0" applyNumberFormat="1" applyFont="1" applyBorder="1" applyAlignment="1">
      <alignment horizontal="right" vertical="top" textRotation="90" wrapText="1"/>
    </xf>
    <xf numFmtId="0" fontId="7" fillId="0" borderId="71" xfId="0" applyFont="1" applyBorder="1" applyAlignment="1">
      <alignment horizontal="right" vertical="top" textRotation="90" wrapText="1"/>
    </xf>
    <xf numFmtId="0" fontId="7" fillId="2" borderId="106" xfId="0" applyFont="1" applyFill="1" applyBorder="1" applyAlignment="1">
      <alignment horizontal="center" vertical="center" textRotation="90" wrapText="1"/>
    </xf>
    <xf numFmtId="0" fontId="7" fillId="2" borderId="71" xfId="0" applyFont="1" applyFill="1" applyBorder="1" applyAlignment="1">
      <alignment horizontal="center" vertical="center" textRotation="90" wrapText="1"/>
    </xf>
    <xf numFmtId="0" fontId="7" fillId="2" borderId="86" xfId="0" applyFont="1" applyFill="1" applyBorder="1" applyAlignment="1">
      <alignment horizontal="center" vertical="center" textRotation="90" wrapText="1"/>
    </xf>
    <xf numFmtId="49" fontId="5" fillId="2" borderId="83" xfId="0" applyNumberFormat="1" applyFont="1" applyFill="1" applyBorder="1" applyAlignment="1">
      <alignment horizontal="center" vertical="top" wrapText="1"/>
    </xf>
    <xf numFmtId="49" fontId="5" fillId="2" borderId="143" xfId="0" applyNumberFormat="1" applyFont="1" applyFill="1" applyBorder="1" applyAlignment="1">
      <alignment horizontal="center" vertical="top" wrapText="1"/>
    </xf>
    <xf numFmtId="0" fontId="7" fillId="2" borderId="87" xfId="0" applyFont="1" applyFill="1" applyBorder="1" applyAlignment="1">
      <alignment horizontal="left" vertical="top" wrapText="1"/>
    </xf>
    <xf numFmtId="0" fontId="7" fillId="2" borderId="59" xfId="0" applyFont="1" applyFill="1" applyBorder="1" applyAlignment="1">
      <alignment horizontal="left" vertical="top" wrapText="1"/>
    </xf>
    <xf numFmtId="0" fontId="7" fillId="2" borderId="78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49" fontId="7" fillId="2" borderId="107" xfId="0" applyNumberFormat="1" applyFont="1" applyFill="1" applyBorder="1" applyAlignment="1">
      <alignment horizontal="left" vertical="top" textRotation="90" wrapText="1"/>
    </xf>
    <xf numFmtId="49" fontId="7" fillId="2" borderId="18" xfId="0" applyNumberFormat="1" applyFont="1" applyFill="1" applyBorder="1" applyAlignment="1">
      <alignment horizontal="left" vertical="top" textRotation="90" wrapText="1"/>
    </xf>
    <xf numFmtId="49" fontId="7" fillId="2" borderId="106" xfId="0" applyNumberFormat="1" applyFont="1" applyFill="1" applyBorder="1" applyAlignment="1">
      <alignment horizontal="right" vertical="top" textRotation="90" wrapText="1"/>
    </xf>
    <xf numFmtId="49" fontId="7" fillId="2" borderId="71" xfId="0" applyNumberFormat="1" applyFont="1" applyFill="1" applyBorder="1" applyAlignment="1">
      <alignment horizontal="right" vertical="top" textRotation="90" wrapText="1"/>
    </xf>
    <xf numFmtId="0" fontId="5" fillId="2" borderId="73" xfId="0" applyFont="1" applyFill="1" applyBorder="1" applyAlignment="1">
      <alignment horizontal="right" vertical="top"/>
    </xf>
    <xf numFmtId="0" fontId="7" fillId="8" borderId="8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 textRotation="90" wrapText="1"/>
    </xf>
    <xf numFmtId="0" fontId="7" fillId="2" borderId="127" xfId="0" applyFont="1" applyFill="1" applyBorder="1" applyAlignment="1">
      <alignment horizontal="center" vertical="center" textRotation="90" wrapText="1"/>
    </xf>
    <xf numFmtId="0" fontId="7" fillId="2" borderId="131" xfId="0" applyFont="1" applyFill="1" applyBorder="1" applyAlignment="1">
      <alignment horizontal="center" vertical="center" textRotation="90" wrapText="1"/>
    </xf>
    <xf numFmtId="0" fontId="7" fillId="0" borderId="137" xfId="0" applyFont="1" applyBorder="1" applyAlignment="1">
      <alignment horizontal="center" vertical="center" textRotation="90" wrapText="1"/>
    </xf>
    <xf numFmtId="0" fontId="7" fillId="0" borderId="108" xfId="0" applyFont="1" applyBorder="1" applyAlignment="1">
      <alignment horizontal="center" vertical="center" textRotation="90" wrapText="1"/>
    </xf>
    <xf numFmtId="49" fontId="5" fillId="2" borderId="31" xfId="0" applyNumberFormat="1" applyFont="1" applyFill="1" applyBorder="1" applyAlignment="1">
      <alignment horizontal="left" vertical="top" wrapText="1"/>
    </xf>
    <xf numFmtId="49" fontId="5" fillId="2" borderId="50" xfId="0" applyNumberFormat="1" applyFont="1" applyFill="1" applyBorder="1" applyAlignment="1">
      <alignment horizontal="left" vertical="top" wrapText="1"/>
    </xf>
    <xf numFmtId="49" fontId="5" fillId="2" borderId="52" xfId="0" applyNumberFormat="1" applyFont="1" applyFill="1" applyBorder="1" applyAlignment="1">
      <alignment horizontal="left" vertical="top" wrapText="1"/>
    </xf>
    <xf numFmtId="0" fontId="6" fillId="0" borderId="82" xfId="0" applyFont="1" applyBorder="1" applyAlignment="1">
      <alignment horizontal="left"/>
    </xf>
    <xf numFmtId="0" fontId="3" fillId="0" borderId="70" xfId="0" applyFont="1" applyBorder="1" applyAlignment="1" applyProtection="1">
      <alignment horizontal="center" vertical="top" wrapText="1"/>
      <protection locked="0"/>
    </xf>
    <xf numFmtId="0" fontId="3" fillId="0" borderId="38" xfId="0" applyFont="1" applyBorder="1" applyAlignment="1" applyProtection="1">
      <alignment horizontal="center" vertical="top" wrapText="1"/>
      <protection locked="0"/>
    </xf>
    <xf numFmtId="0" fontId="3" fillId="0" borderId="40" xfId="0" applyFont="1" applyBorder="1" applyAlignment="1" applyProtection="1">
      <alignment horizontal="center" vertical="top" wrapText="1"/>
      <protection locked="0"/>
    </xf>
    <xf numFmtId="0" fontId="3" fillId="12" borderId="51" xfId="0" applyFont="1" applyFill="1" applyBorder="1" applyAlignment="1">
      <alignment horizontal="right" vertical="top"/>
    </xf>
    <xf numFmtId="0" fontId="3" fillId="12" borderId="50" xfId="0" applyFont="1" applyFill="1" applyBorder="1" applyAlignment="1">
      <alignment horizontal="right" vertical="top"/>
    </xf>
    <xf numFmtId="0" fontId="3" fillId="12" borderId="52" xfId="0" applyFont="1" applyFill="1" applyBorder="1" applyAlignment="1">
      <alignment horizontal="right" vertical="top"/>
    </xf>
    <xf numFmtId="0" fontId="3" fillId="0" borderId="109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33" xfId="0" applyFont="1" applyBorder="1" applyAlignment="1" applyProtection="1">
      <alignment horizontal="center" vertical="center" textRotation="90"/>
      <protection locked="0"/>
    </xf>
    <xf numFmtId="0" fontId="3" fillId="0" borderId="91" xfId="0" applyFont="1" applyBorder="1" applyAlignment="1" applyProtection="1">
      <alignment horizontal="center" vertical="center" textRotation="90"/>
      <protection locked="0"/>
    </xf>
    <xf numFmtId="0" fontId="3" fillId="0" borderId="44" xfId="0" applyFont="1" applyBorder="1" applyAlignment="1" applyProtection="1">
      <alignment horizontal="center" vertical="center" textRotation="90"/>
      <protection locked="0"/>
    </xf>
    <xf numFmtId="0" fontId="3" fillId="0" borderId="34" xfId="0" applyFont="1" applyBorder="1" applyAlignment="1" applyProtection="1">
      <alignment horizontal="center" vertical="center" textRotation="90"/>
      <protection locked="0"/>
    </xf>
    <xf numFmtId="0" fontId="3" fillId="0" borderId="91" xfId="0" applyFont="1" applyBorder="1" applyAlignment="1" applyProtection="1">
      <alignment horizontal="center" vertical="center" textRotation="90" wrapText="1"/>
      <protection locked="0"/>
    </xf>
    <xf numFmtId="0" fontId="3" fillId="0" borderId="44" xfId="0" applyFont="1" applyBorder="1" applyAlignment="1" applyProtection="1">
      <alignment horizontal="center" vertical="center" textRotation="90" wrapText="1"/>
      <protection locked="0"/>
    </xf>
    <xf numFmtId="0" fontId="3" fillId="0" borderId="34" xfId="0" applyFont="1" applyBorder="1" applyAlignment="1" applyProtection="1">
      <alignment horizontal="center" vertical="center" textRotation="90" wrapText="1"/>
      <protection locked="0"/>
    </xf>
    <xf numFmtId="0" fontId="3" fillId="0" borderId="98" xfId="0" applyFont="1" applyBorder="1" applyAlignment="1" applyProtection="1">
      <alignment horizontal="center" vertical="center" textRotation="90" wrapText="1"/>
      <protection locked="0"/>
    </xf>
    <xf numFmtId="0" fontId="3" fillId="0" borderId="69" xfId="0" applyFont="1" applyBorder="1" applyAlignment="1" applyProtection="1">
      <alignment horizontal="center" vertical="center" textRotation="90" wrapText="1"/>
      <protection locked="0"/>
    </xf>
    <xf numFmtId="0" fontId="3" fillId="0" borderId="35" xfId="0" applyFont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55" xfId="0" applyFont="1" applyBorder="1" applyAlignment="1" applyProtection="1">
      <alignment horizontal="center" vertical="center" textRotation="90" wrapText="1"/>
      <protection locked="0"/>
    </xf>
    <xf numFmtId="0" fontId="1" fillId="0" borderId="33" xfId="0" applyFont="1" applyBorder="1" applyAlignment="1" applyProtection="1">
      <alignment horizontal="center" vertical="center" textRotation="90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55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3" fillId="0" borderId="70" xfId="0" applyFont="1" applyBorder="1" applyAlignment="1" applyProtection="1">
      <alignment horizontal="center" vertical="top"/>
      <protection locked="0"/>
    </xf>
    <xf numFmtId="0" fontId="3" fillId="0" borderId="38" xfId="0" applyFont="1" applyBorder="1" applyAlignment="1" applyProtection="1">
      <alignment horizontal="center" vertical="top"/>
      <protection locked="0"/>
    </xf>
    <xf numFmtId="0" fontId="3" fillId="0" borderId="40" xfId="0" applyFont="1" applyBorder="1" applyAlignment="1" applyProtection="1">
      <alignment horizontal="center" vertical="top"/>
      <protection locked="0"/>
    </xf>
    <xf numFmtId="0" fontId="3" fillId="5" borderId="152" xfId="0" applyFont="1" applyFill="1" applyBorder="1" applyAlignment="1" applyProtection="1">
      <alignment horizontal="center" vertical="center" wrapText="1"/>
      <protection locked="0"/>
    </xf>
    <xf numFmtId="0" fontId="3" fillId="5" borderId="155" xfId="0" applyFont="1" applyFill="1" applyBorder="1" applyAlignment="1" applyProtection="1">
      <alignment horizontal="center" vertical="center" wrapText="1"/>
      <protection locked="0"/>
    </xf>
    <xf numFmtId="0" fontId="3" fillId="5" borderId="161" xfId="0" applyFont="1" applyFill="1" applyBorder="1" applyAlignment="1" applyProtection="1">
      <alignment horizontal="center" vertical="center" wrapText="1"/>
      <protection locked="0"/>
    </xf>
    <xf numFmtId="0" fontId="3" fillId="5" borderId="152" xfId="0" applyFont="1" applyFill="1" applyBorder="1" applyAlignment="1" applyProtection="1">
      <alignment horizontal="center" vertical="center" textRotation="90" wrapText="1"/>
      <protection locked="0"/>
    </xf>
    <xf numFmtId="0" fontId="3" fillId="5" borderId="155" xfId="0" applyFont="1" applyFill="1" applyBorder="1" applyAlignment="1" applyProtection="1">
      <alignment horizontal="center" vertical="center" textRotation="90" wrapText="1"/>
      <protection locked="0"/>
    </xf>
    <xf numFmtId="0" fontId="3" fillId="5" borderId="161" xfId="0" applyFont="1" applyFill="1" applyBorder="1" applyAlignment="1" applyProtection="1">
      <alignment horizontal="center" vertical="center" textRotation="90" wrapText="1"/>
      <protection locked="0"/>
    </xf>
    <xf numFmtId="0" fontId="3" fillId="5" borderId="153" xfId="0" applyFont="1" applyFill="1" applyBorder="1" applyAlignment="1" applyProtection="1">
      <alignment horizontal="center" vertical="center" wrapText="1"/>
      <protection locked="0"/>
    </xf>
    <xf numFmtId="0" fontId="3" fillId="5" borderId="154" xfId="0" applyFont="1" applyFill="1" applyBorder="1" applyAlignment="1" applyProtection="1">
      <alignment horizontal="center" vertical="center" wrapText="1"/>
      <protection locked="0"/>
    </xf>
    <xf numFmtId="0" fontId="3" fillId="5" borderId="156" xfId="0" applyFont="1" applyFill="1" applyBorder="1" applyAlignment="1" applyProtection="1">
      <alignment horizontal="center" vertical="center" wrapText="1"/>
      <protection locked="0"/>
    </xf>
    <xf numFmtId="0" fontId="3" fillId="5" borderId="65" xfId="0" applyFont="1" applyFill="1" applyBorder="1" applyAlignment="1" applyProtection="1">
      <alignment horizontal="center" vertical="center" wrapText="1"/>
      <protection locked="0"/>
    </xf>
    <xf numFmtId="0" fontId="3" fillId="5" borderId="106" xfId="0" applyFont="1" applyFill="1" applyBorder="1" applyAlignment="1" applyProtection="1">
      <alignment horizontal="center" vertical="center" textRotation="90" wrapText="1"/>
      <protection locked="0"/>
    </xf>
    <xf numFmtId="0" fontId="3" fillId="5" borderId="71" xfId="0" applyFont="1" applyFill="1" applyBorder="1" applyAlignment="1" applyProtection="1">
      <alignment horizontal="center" vertical="center" textRotation="90" wrapText="1"/>
      <protection locked="0"/>
    </xf>
    <xf numFmtId="0" fontId="3" fillId="5" borderId="165" xfId="0" applyFont="1" applyFill="1" applyBorder="1" applyAlignment="1" applyProtection="1">
      <alignment horizontal="center" vertical="center" textRotation="90" wrapText="1"/>
      <protection locked="0"/>
    </xf>
    <xf numFmtId="0" fontId="5" fillId="5" borderId="157" xfId="0" applyFont="1" applyFill="1" applyBorder="1" applyAlignment="1" applyProtection="1">
      <alignment horizontal="center" vertical="top" wrapText="1"/>
      <protection locked="0"/>
    </xf>
    <xf numFmtId="0" fontId="5" fillId="5" borderId="159" xfId="0" applyFont="1" applyFill="1" applyBorder="1" applyAlignment="1" applyProtection="1">
      <alignment horizontal="center" vertical="top" wrapText="1"/>
      <protection locked="0"/>
    </xf>
    <xf numFmtId="0" fontId="5" fillId="5" borderId="162" xfId="0" applyFont="1" applyFill="1" applyBorder="1" applyAlignment="1" applyProtection="1">
      <alignment horizontal="center" vertical="top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5" borderId="44" xfId="0" applyFont="1" applyFill="1" applyBorder="1" applyAlignment="1" applyProtection="1">
      <alignment horizontal="center" vertical="top" wrapText="1"/>
      <protection locked="0"/>
    </xf>
    <xf numFmtId="0" fontId="5" fillId="5" borderId="163" xfId="0" applyFont="1" applyFill="1" applyBorder="1" applyAlignment="1" applyProtection="1">
      <alignment horizontal="center" vertical="top" wrapText="1"/>
      <protection locked="0"/>
    </xf>
    <xf numFmtId="0" fontId="5" fillId="5" borderId="158" xfId="0" applyFont="1" applyFill="1" applyBorder="1" applyAlignment="1" applyProtection="1">
      <alignment horizontal="center" vertical="top" wrapText="1"/>
      <protection locked="0"/>
    </xf>
    <xf numFmtId="0" fontId="5" fillId="5" borderId="160" xfId="0" applyFont="1" applyFill="1" applyBorder="1" applyAlignment="1" applyProtection="1">
      <alignment horizontal="center" vertical="top" wrapText="1"/>
      <protection locked="0"/>
    </xf>
    <xf numFmtId="0" fontId="5" fillId="5" borderId="164" xfId="0" applyFont="1" applyFill="1" applyBorder="1" applyAlignment="1" applyProtection="1">
      <alignment horizontal="center" vertical="top" wrapText="1"/>
      <protection locked="0"/>
    </xf>
    <xf numFmtId="0" fontId="5" fillId="12" borderId="51" xfId="0" applyFont="1" applyFill="1" applyBorder="1" applyAlignment="1">
      <alignment horizontal="left" vertical="top"/>
    </xf>
    <xf numFmtId="0" fontId="5" fillId="12" borderId="50" xfId="0" applyFont="1" applyFill="1" applyBorder="1" applyAlignment="1">
      <alignment horizontal="left" vertical="top"/>
    </xf>
    <xf numFmtId="0" fontId="5" fillId="12" borderId="52" xfId="0" applyFont="1" applyFill="1" applyBorder="1" applyAlignment="1">
      <alignment horizontal="left" vertical="top"/>
    </xf>
    <xf numFmtId="0" fontId="5" fillId="0" borderId="73" xfId="0" applyFont="1" applyBorder="1" applyAlignment="1">
      <alignment horizontal="left"/>
    </xf>
    <xf numFmtId="0" fontId="5" fillId="21" borderId="106" xfId="0" applyFont="1" applyFill="1" applyBorder="1" applyAlignment="1">
      <alignment horizontal="center" vertical="top"/>
    </xf>
    <xf numFmtId="0" fontId="5" fillId="21" borderId="113" xfId="0" applyFont="1" applyFill="1" applyBorder="1" applyAlignment="1">
      <alignment horizontal="center" vertical="top"/>
    </xf>
    <xf numFmtId="0" fontId="5" fillId="21" borderId="70" xfId="0" applyFont="1" applyFill="1" applyBorder="1" applyAlignment="1">
      <alignment horizontal="center"/>
    </xf>
    <xf numFmtId="0" fontId="5" fillId="21" borderId="38" xfId="0" applyFont="1" applyFill="1" applyBorder="1" applyAlignment="1">
      <alignment horizontal="center"/>
    </xf>
    <xf numFmtId="0" fontId="5" fillId="21" borderId="40" xfId="0" applyFont="1" applyFill="1" applyBorder="1" applyAlignment="1">
      <alignment horizontal="center"/>
    </xf>
    <xf numFmtId="0" fontId="5" fillId="21" borderId="106" xfId="0" applyFont="1" applyFill="1" applyBorder="1" applyAlignment="1">
      <alignment horizontal="center" vertical="top" wrapText="1"/>
    </xf>
    <xf numFmtId="0" fontId="5" fillId="21" borderId="113" xfId="0" applyFont="1" applyFill="1" applyBorder="1" applyAlignment="1">
      <alignment horizontal="center" vertical="top" wrapText="1"/>
    </xf>
    <xf numFmtId="0" fontId="5" fillId="12" borderId="51" xfId="0" applyFont="1" applyFill="1" applyBorder="1" applyAlignment="1">
      <alignment horizontal="left"/>
    </xf>
    <xf numFmtId="0" fontId="5" fillId="12" borderId="50" xfId="0" applyFont="1" applyFill="1" applyBorder="1" applyAlignment="1">
      <alignment horizontal="left"/>
    </xf>
    <xf numFmtId="0" fontId="5" fillId="12" borderId="52" xfId="0" applyFont="1" applyFill="1" applyBorder="1" applyAlignment="1">
      <alignment horizontal="lef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227"/>
  <sheetViews>
    <sheetView tabSelected="1" zoomScale="90" zoomScaleNormal="90" zoomScaleSheetLayoutView="80" workbookViewId="0">
      <pane ySplit="12" topLeftCell="A115" activePane="bottomLeft" state="frozen"/>
      <selection pane="bottomLeft" activeCell="S78" sqref="S78"/>
    </sheetView>
  </sheetViews>
  <sheetFormatPr defaultRowHeight="12.75" x14ac:dyDescent="0.2"/>
  <cols>
    <col min="1" max="1" width="3.28515625" style="380" customWidth="1"/>
    <col min="2" max="2" width="3" style="381" customWidth="1"/>
    <col min="3" max="4" width="3.28515625" style="222" customWidth="1"/>
    <col min="5" max="5" width="29.42578125" style="222" customWidth="1"/>
    <col min="6" max="6" width="5" style="222" customWidth="1"/>
    <col min="7" max="7" width="3.28515625" style="222" customWidth="1"/>
    <col min="8" max="8" width="3.7109375" style="222" customWidth="1"/>
    <col min="9" max="9" width="5.5703125" style="222" customWidth="1"/>
    <col min="10" max="10" width="10.140625" style="222" customWidth="1"/>
    <col min="11" max="11" width="8.5703125" style="222" customWidth="1"/>
    <col min="12" max="12" width="8.42578125" style="222" customWidth="1"/>
    <col min="13" max="13" width="8.28515625" style="222" customWidth="1"/>
    <col min="14" max="14" width="7.85546875" style="222" customWidth="1"/>
    <col min="15" max="15" width="8.42578125" style="222" customWidth="1"/>
    <col min="16" max="16" width="7.85546875" style="222" customWidth="1"/>
    <col min="17" max="17" width="7.7109375" style="222" customWidth="1"/>
    <col min="18" max="20" width="8.140625" style="222" customWidth="1"/>
    <col min="21" max="21" width="7.5703125" style="222" customWidth="1"/>
    <col min="22" max="23" width="7.7109375" style="222" customWidth="1"/>
    <col min="24" max="24" width="7.5703125" style="222" customWidth="1"/>
    <col min="25" max="25" width="7.85546875" style="222" customWidth="1"/>
    <col min="26" max="26" width="7.28515625" style="222" customWidth="1"/>
    <col min="27" max="27" width="7.5703125" style="222" customWidth="1"/>
    <col min="28" max="248" width="0" style="222" hidden="1" customWidth="1"/>
    <col min="249" max="16384" width="9.140625" style="222"/>
  </cols>
  <sheetData>
    <row r="1" spans="1:249" s="341" customFormat="1" ht="12.95" customHeight="1" x14ac:dyDescent="0.2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439" t="s">
        <v>95</v>
      </c>
      <c r="V1" s="439"/>
      <c r="W1" s="439"/>
      <c r="X1" s="439"/>
      <c r="Y1" s="439"/>
      <c r="Z1" s="439"/>
      <c r="AA1" s="439"/>
      <c r="AB1" s="58"/>
      <c r="IO1" s="222"/>
    </row>
    <row r="2" spans="1:249" s="341" customFormat="1" ht="12.95" customHeight="1" x14ac:dyDescent="0.2">
      <c r="A2" s="57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439" t="s">
        <v>105</v>
      </c>
      <c r="V2" s="439"/>
      <c r="W2" s="439"/>
      <c r="X2" s="439"/>
      <c r="Y2" s="439"/>
      <c r="Z2" s="439"/>
      <c r="AA2" s="439"/>
      <c r="AB2" s="60"/>
      <c r="IO2" s="222"/>
    </row>
    <row r="3" spans="1:249" s="341" customFormat="1" ht="12.95" customHeight="1" x14ac:dyDescent="0.2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439" t="s">
        <v>163</v>
      </c>
      <c r="V3" s="439"/>
      <c r="W3" s="439"/>
      <c r="X3" s="439"/>
      <c r="Y3" s="439"/>
      <c r="Z3" s="439"/>
      <c r="AA3" s="439"/>
      <c r="AB3" s="60"/>
      <c r="IO3" s="222"/>
    </row>
    <row r="4" spans="1:249" s="341" customFormat="1" ht="12.95" customHeight="1" x14ac:dyDescent="0.2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439" t="s">
        <v>164</v>
      </c>
      <c r="V4" s="439"/>
      <c r="W4" s="439"/>
      <c r="X4" s="439"/>
      <c r="Y4" s="439"/>
      <c r="Z4" s="439"/>
      <c r="AA4" s="439"/>
      <c r="AB4" s="60"/>
      <c r="IO4" s="222"/>
    </row>
    <row r="5" spans="1:249" s="341" customFormat="1" ht="12.95" customHeight="1" x14ac:dyDescent="0.2">
      <c r="A5" s="57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439" t="s">
        <v>165</v>
      </c>
      <c r="V5" s="439"/>
      <c r="W5" s="439"/>
      <c r="X5" s="439"/>
      <c r="Y5" s="439"/>
      <c r="Z5" s="439"/>
      <c r="AA5" s="439"/>
      <c r="AB5" s="60"/>
      <c r="IO5" s="222"/>
    </row>
    <row r="6" spans="1:249" s="341" customFormat="1" ht="12.95" customHeight="1" x14ac:dyDescent="0.2">
      <c r="A6" s="57"/>
      <c r="B6" s="440" t="s">
        <v>115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60"/>
      <c r="IO6" s="222"/>
    </row>
    <row r="7" spans="1:249" s="341" customFormat="1" ht="12.95" customHeight="1" x14ac:dyDescent="0.2">
      <c r="A7" s="57"/>
      <c r="B7" s="441" t="s">
        <v>24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60"/>
      <c r="IO7" s="222"/>
    </row>
    <row r="8" spans="1:249" s="341" customFormat="1" ht="19.5" customHeight="1" x14ac:dyDescent="0.2">
      <c r="A8" s="57"/>
      <c r="B8" s="442" t="s">
        <v>153</v>
      </c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42"/>
      <c r="W8" s="442"/>
      <c r="X8" s="442"/>
      <c r="Y8" s="442"/>
      <c r="Z8" s="442"/>
      <c r="AA8" s="442"/>
      <c r="AB8" s="442"/>
      <c r="IO8" s="222"/>
    </row>
    <row r="9" spans="1:249" s="343" customFormat="1" ht="12.75" customHeight="1" thickBot="1" x14ac:dyDescent="0.25">
      <c r="A9" s="620" t="s">
        <v>93</v>
      </c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342"/>
    </row>
    <row r="10" spans="1:249" s="341" customFormat="1" ht="17.25" customHeight="1" thickTop="1" thickBot="1" x14ac:dyDescent="0.25">
      <c r="A10" s="492" t="s">
        <v>49</v>
      </c>
      <c r="B10" s="566" t="s">
        <v>0</v>
      </c>
      <c r="C10" s="569" t="s">
        <v>1</v>
      </c>
      <c r="D10" s="572" t="s">
        <v>2</v>
      </c>
      <c r="E10" s="577" t="s">
        <v>3</v>
      </c>
      <c r="F10" s="572" t="s">
        <v>4</v>
      </c>
      <c r="G10" s="622" t="s">
        <v>5</v>
      </c>
      <c r="H10" s="544" t="s">
        <v>6</v>
      </c>
      <c r="I10" s="544" t="s">
        <v>7</v>
      </c>
      <c r="J10" s="607" t="s">
        <v>106</v>
      </c>
      <c r="K10" s="544" t="s">
        <v>8</v>
      </c>
      <c r="L10" s="549" t="s">
        <v>107</v>
      </c>
      <c r="M10" s="550"/>
      <c r="N10" s="550"/>
      <c r="O10" s="551"/>
      <c r="P10" s="552" t="s">
        <v>108</v>
      </c>
      <c r="Q10" s="553"/>
      <c r="R10" s="553"/>
      <c r="S10" s="554"/>
      <c r="T10" s="552" t="s">
        <v>109</v>
      </c>
      <c r="U10" s="553"/>
      <c r="V10" s="553"/>
      <c r="W10" s="554"/>
      <c r="X10" s="555" t="s">
        <v>110</v>
      </c>
      <c r="Y10" s="556"/>
      <c r="Z10" s="556"/>
      <c r="AA10" s="557"/>
      <c r="AB10" s="63"/>
      <c r="IO10" s="222"/>
    </row>
    <row r="11" spans="1:249" s="341" customFormat="1" ht="12.75" customHeight="1" thickTop="1" thickBot="1" x14ac:dyDescent="0.25">
      <c r="A11" s="493"/>
      <c r="B11" s="567"/>
      <c r="C11" s="570"/>
      <c r="D11" s="573"/>
      <c r="E11" s="578"/>
      <c r="F11" s="573"/>
      <c r="G11" s="623"/>
      <c r="H11" s="545"/>
      <c r="I11" s="545"/>
      <c r="J11" s="608"/>
      <c r="K11" s="545"/>
      <c r="L11" s="547" t="s">
        <v>9</v>
      </c>
      <c r="M11" s="575" t="s">
        <v>10</v>
      </c>
      <c r="N11" s="575"/>
      <c r="O11" s="625" t="s">
        <v>70</v>
      </c>
      <c r="P11" s="560" t="s">
        <v>9</v>
      </c>
      <c r="Q11" s="621" t="s">
        <v>10</v>
      </c>
      <c r="R11" s="621"/>
      <c r="S11" s="562" t="s">
        <v>70</v>
      </c>
      <c r="T11" s="560" t="s">
        <v>9</v>
      </c>
      <c r="U11" s="621" t="s">
        <v>10</v>
      </c>
      <c r="V11" s="621"/>
      <c r="W11" s="562" t="s">
        <v>70</v>
      </c>
      <c r="X11" s="564" t="s">
        <v>9</v>
      </c>
      <c r="Y11" s="576" t="s">
        <v>10</v>
      </c>
      <c r="Z11" s="576"/>
      <c r="AA11" s="558" t="s">
        <v>70</v>
      </c>
      <c r="AB11" s="64"/>
      <c r="IO11" s="222"/>
    </row>
    <row r="12" spans="1:249" s="341" customFormat="1" ht="122.25" customHeight="1" thickTop="1" thickBot="1" x14ac:dyDescent="0.25">
      <c r="A12" s="494"/>
      <c r="B12" s="568"/>
      <c r="C12" s="571"/>
      <c r="D12" s="574"/>
      <c r="E12" s="579"/>
      <c r="F12" s="574"/>
      <c r="G12" s="624"/>
      <c r="H12" s="546"/>
      <c r="I12" s="546"/>
      <c r="J12" s="609"/>
      <c r="K12" s="546"/>
      <c r="L12" s="548"/>
      <c r="M12" s="65" t="s">
        <v>9</v>
      </c>
      <c r="N12" s="65" t="s">
        <v>55</v>
      </c>
      <c r="O12" s="626"/>
      <c r="P12" s="561"/>
      <c r="Q12" s="66" t="s">
        <v>9</v>
      </c>
      <c r="R12" s="66" t="s">
        <v>55</v>
      </c>
      <c r="S12" s="563"/>
      <c r="T12" s="561"/>
      <c r="U12" s="66" t="s">
        <v>9</v>
      </c>
      <c r="V12" s="66" t="s">
        <v>55</v>
      </c>
      <c r="W12" s="563"/>
      <c r="X12" s="565"/>
      <c r="Y12" s="67" t="s">
        <v>9</v>
      </c>
      <c r="Z12" s="67" t="s">
        <v>55</v>
      </c>
      <c r="AA12" s="559"/>
      <c r="AB12" s="68"/>
      <c r="IO12" s="222"/>
    </row>
    <row r="13" spans="1:249" s="341" customFormat="1" ht="17.25" customHeight="1" thickBot="1" x14ac:dyDescent="0.25">
      <c r="A13" s="69"/>
      <c r="B13" s="627" t="s">
        <v>50</v>
      </c>
      <c r="C13" s="628"/>
      <c r="D13" s="628"/>
      <c r="E13" s="628"/>
      <c r="F13" s="628"/>
      <c r="G13" s="628"/>
      <c r="H13" s="628"/>
      <c r="I13" s="628"/>
      <c r="J13" s="628"/>
      <c r="K13" s="628"/>
      <c r="L13" s="628"/>
      <c r="M13" s="628"/>
      <c r="N13" s="628"/>
      <c r="O13" s="628"/>
      <c r="P13" s="628"/>
      <c r="Q13" s="628"/>
      <c r="R13" s="628"/>
      <c r="S13" s="628"/>
      <c r="T13" s="628"/>
      <c r="U13" s="628"/>
      <c r="V13" s="628"/>
      <c r="W13" s="628"/>
      <c r="X13" s="628"/>
      <c r="Y13" s="628"/>
      <c r="Z13" s="628"/>
      <c r="AA13" s="629"/>
      <c r="AB13" s="70"/>
      <c r="IO13" s="222"/>
    </row>
    <row r="14" spans="1:249" s="341" customFormat="1" ht="18" customHeight="1" thickBot="1" x14ac:dyDescent="0.25">
      <c r="A14" s="71" t="s">
        <v>18</v>
      </c>
      <c r="B14" s="539" t="s">
        <v>40</v>
      </c>
      <c r="C14" s="540"/>
      <c r="D14" s="540"/>
      <c r="E14" s="540"/>
      <c r="F14" s="540"/>
      <c r="G14" s="540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40"/>
      <c r="V14" s="540"/>
      <c r="W14" s="540"/>
      <c r="X14" s="540"/>
      <c r="Y14" s="540"/>
      <c r="Z14" s="540"/>
      <c r="AA14" s="541"/>
      <c r="AB14" s="64"/>
      <c r="IO14" s="222"/>
    </row>
    <row r="15" spans="1:249" s="341" customFormat="1" ht="19.5" customHeight="1" thickBot="1" x14ac:dyDescent="0.25">
      <c r="A15" s="71" t="s">
        <v>18</v>
      </c>
      <c r="B15" s="72" t="s">
        <v>11</v>
      </c>
      <c r="C15" s="542" t="s">
        <v>98</v>
      </c>
      <c r="D15" s="542"/>
      <c r="E15" s="542"/>
      <c r="F15" s="542"/>
      <c r="G15" s="542"/>
      <c r="H15" s="542"/>
      <c r="I15" s="542"/>
      <c r="J15" s="542"/>
      <c r="K15" s="542"/>
      <c r="L15" s="542"/>
      <c r="M15" s="542"/>
      <c r="N15" s="542"/>
      <c r="O15" s="542"/>
      <c r="P15" s="542"/>
      <c r="Q15" s="542"/>
      <c r="R15" s="542"/>
      <c r="S15" s="542"/>
      <c r="T15" s="542"/>
      <c r="U15" s="542"/>
      <c r="V15" s="542"/>
      <c r="W15" s="542"/>
      <c r="X15" s="542"/>
      <c r="Y15" s="542"/>
      <c r="Z15" s="542"/>
      <c r="AA15" s="543"/>
      <c r="AB15" s="64"/>
      <c r="IO15" s="222"/>
    </row>
    <row r="16" spans="1:249" s="341" customFormat="1" ht="19.5" customHeight="1" thickBot="1" x14ac:dyDescent="0.25">
      <c r="A16" s="71" t="s">
        <v>18</v>
      </c>
      <c r="B16" s="73" t="s">
        <v>11</v>
      </c>
      <c r="C16" s="74" t="s">
        <v>11</v>
      </c>
      <c r="D16" s="424" t="s">
        <v>76</v>
      </c>
      <c r="E16" s="425"/>
      <c r="F16" s="425"/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98"/>
      <c r="AB16" s="64"/>
      <c r="IO16" s="222"/>
    </row>
    <row r="17" spans="1:249" s="341" customFormat="1" ht="18" customHeight="1" x14ac:dyDescent="0.2">
      <c r="A17" s="476" t="s">
        <v>18</v>
      </c>
      <c r="B17" s="533" t="s">
        <v>11</v>
      </c>
      <c r="C17" s="520" t="s">
        <v>11</v>
      </c>
      <c r="D17" s="443" t="s">
        <v>11</v>
      </c>
      <c r="E17" s="433" t="s">
        <v>97</v>
      </c>
      <c r="F17" s="453" t="s">
        <v>119</v>
      </c>
      <c r="G17" s="416" t="s">
        <v>100</v>
      </c>
      <c r="H17" s="523" t="s">
        <v>12</v>
      </c>
      <c r="I17" s="506">
        <v>14</v>
      </c>
      <c r="J17" s="464" t="s">
        <v>120</v>
      </c>
      <c r="K17" s="75" t="s">
        <v>13</v>
      </c>
      <c r="L17" s="344">
        <f>SUM(M17,O17)</f>
        <v>0</v>
      </c>
      <c r="M17" s="345">
        <v>0</v>
      </c>
      <c r="N17" s="345">
        <v>0</v>
      </c>
      <c r="O17" s="346">
        <v>0</v>
      </c>
      <c r="P17" s="344">
        <f>Q17+S17</f>
        <v>10</v>
      </c>
      <c r="Q17" s="347">
        <v>10</v>
      </c>
      <c r="R17" s="345">
        <v>0</v>
      </c>
      <c r="S17" s="346">
        <v>0</v>
      </c>
      <c r="T17" s="344">
        <f>U17+W17</f>
        <v>10</v>
      </c>
      <c r="U17" s="345">
        <v>10</v>
      </c>
      <c r="V17" s="345">
        <v>0</v>
      </c>
      <c r="W17" s="346">
        <v>0</v>
      </c>
      <c r="X17" s="344">
        <f>Y17+AA17</f>
        <v>10</v>
      </c>
      <c r="Y17" s="345">
        <v>10</v>
      </c>
      <c r="Z17" s="345">
        <v>0</v>
      </c>
      <c r="AA17" s="346">
        <v>0</v>
      </c>
      <c r="AB17" s="76"/>
      <c r="IO17" s="222"/>
    </row>
    <row r="18" spans="1:249" s="341" customFormat="1" ht="17.25" customHeight="1" x14ac:dyDescent="0.2">
      <c r="A18" s="495"/>
      <c r="B18" s="534"/>
      <c r="C18" s="521"/>
      <c r="D18" s="444"/>
      <c r="E18" s="434"/>
      <c r="F18" s="454"/>
      <c r="G18" s="417"/>
      <c r="H18" s="524"/>
      <c r="I18" s="507"/>
      <c r="J18" s="465"/>
      <c r="K18" s="77" t="s">
        <v>74</v>
      </c>
      <c r="L18" s="78">
        <f>M18+O18</f>
        <v>0</v>
      </c>
      <c r="M18" s="79">
        <v>0</v>
      </c>
      <c r="N18" s="79">
        <v>0</v>
      </c>
      <c r="O18" s="80">
        <v>0</v>
      </c>
      <c r="P18" s="78">
        <f>Q18+S18</f>
        <v>0</v>
      </c>
      <c r="Q18" s="79">
        <v>0</v>
      </c>
      <c r="R18" s="79">
        <v>0</v>
      </c>
      <c r="S18" s="80">
        <v>0</v>
      </c>
      <c r="T18" s="78">
        <f>U18+W18</f>
        <v>0</v>
      </c>
      <c r="U18" s="79">
        <v>0</v>
      </c>
      <c r="V18" s="79">
        <v>0</v>
      </c>
      <c r="W18" s="80">
        <v>0</v>
      </c>
      <c r="X18" s="78">
        <f>Y18+AA18</f>
        <v>0</v>
      </c>
      <c r="Y18" s="79">
        <v>0</v>
      </c>
      <c r="Z18" s="79">
        <v>0</v>
      </c>
      <c r="AA18" s="80">
        <v>0</v>
      </c>
      <c r="AB18" s="76"/>
      <c r="IO18" s="222"/>
    </row>
    <row r="19" spans="1:249" s="341" customFormat="1" ht="20.25" customHeight="1" thickBot="1" x14ac:dyDescent="0.25">
      <c r="A19" s="478"/>
      <c r="B19" s="534"/>
      <c r="C19" s="521"/>
      <c r="D19" s="444"/>
      <c r="E19" s="434"/>
      <c r="F19" s="454"/>
      <c r="G19" s="417"/>
      <c r="H19" s="524"/>
      <c r="I19" s="507"/>
      <c r="J19" s="465"/>
      <c r="K19" s="81" t="s">
        <v>14</v>
      </c>
      <c r="L19" s="82">
        <f>SUM(M19,O19)</f>
        <v>0</v>
      </c>
      <c r="M19" s="83">
        <v>0</v>
      </c>
      <c r="N19" s="83">
        <v>0</v>
      </c>
      <c r="O19" s="84">
        <v>0</v>
      </c>
      <c r="P19" s="85">
        <v>0</v>
      </c>
      <c r="Q19" s="83">
        <v>0</v>
      </c>
      <c r="R19" s="83">
        <v>0</v>
      </c>
      <c r="S19" s="84">
        <v>0</v>
      </c>
      <c r="T19" s="82">
        <v>0</v>
      </c>
      <c r="U19" s="83">
        <v>0</v>
      </c>
      <c r="V19" s="83">
        <v>0</v>
      </c>
      <c r="W19" s="84">
        <v>0</v>
      </c>
      <c r="X19" s="82">
        <v>0</v>
      </c>
      <c r="Y19" s="83">
        <v>0</v>
      </c>
      <c r="Z19" s="83">
        <v>0</v>
      </c>
      <c r="AA19" s="84">
        <v>0</v>
      </c>
      <c r="AB19" s="76"/>
      <c r="IO19" s="222"/>
    </row>
    <row r="20" spans="1:249" s="341" customFormat="1" ht="20.25" customHeight="1" thickBot="1" x14ac:dyDescent="0.25">
      <c r="A20" s="478"/>
      <c r="B20" s="534"/>
      <c r="C20" s="521"/>
      <c r="D20" s="444"/>
      <c r="E20" s="434"/>
      <c r="F20" s="454"/>
      <c r="G20" s="417"/>
      <c r="H20" s="524"/>
      <c r="I20" s="507"/>
      <c r="J20" s="466"/>
      <c r="K20" s="86" t="s">
        <v>9</v>
      </c>
      <c r="L20" s="87">
        <f>SUM(L17:L19)</f>
        <v>0</v>
      </c>
      <c r="M20" s="88">
        <f t="shared" ref="M20:AA20" si="0">SUM(M17:M19)</f>
        <v>0</v>
      </c>
      <c r="N20" s="88">
        <f t="shared" si="0"/>
        <v>0</v>
      </c>
      <c r="O20" s="89">
        <f t="shared" si="0"/>
        <v>0</v>
      </c>
      <c r="P20" s="87">
        <f t="shared" si="0"/>
        <v>10</v>
      </c>
      <c r="Q20" s="88">
        <f t="shared" si="0"/>
        <v>10</v>
      </c>
      <c r="R20" s="88">
        <f t="shared" si="0"/>
        <v>0</v>
      </c>
      <c r="S20" s="89">
        <f t="shared" si="0"/>
        <v>0</v>
      </c>
      <c r="T20" s="87">
        <f t="shared" si="0"/>
        <v>10</v>
      </c>
      <c r="U20" s="88">
        <f t="shared" si="0"/>
        <v>10</v>
      </c>
      <c r="V20" s="88">
        <f t="shared" si="0"/>
        <v>0</v>
      </c>
      <c r="W20" s="89">
        <f t="shared" si="0"/>
        <v>0</v>
      </c>
      <c r="X20" s="87">
        <f t="shared" si="0"/>
        <v>10</v>
      </c>
      <c r="Y20" s="88">
        <f t="shared" si="0"/>
        <v>10</v>
      </c>
      <c r="Z20" s="88">
        <f t="shared" si="0"/>
        <v>0</v>
      </c>
      <c r="AA20" s="89">
        <f t="shared" si="0"/>
        <v>0</v>
      </c>
      <c r="AB20" s="64"/>
      <c r="IO20" s="222"/>
    </row>
    <row r="21" spans="1:249" s="348" customFormat="1" ht="21" customHeight="1" thickBot="1" x14ac:dyDescent="0.25">
      <c r="A21" s="71" t="s">
        <v>18</v>
      </c>
      <c r="B21" s="73" t="s">
        <v>11</v>
      </c>
      <c r="C21" s="74" t="s">
        <v>11</v>
      </c>
      <c r="D21" s="430" t="s">
        <v>111</v>
      </c>
      <c r="E21" s="430"/>
      <c r="F21" s="430"/>
      <c r="G21" s="430"/>
      <c r="H21" s="430"/>
      <c r="I21" s="430"/>
      <c r="J21" s="431"/>
      <c r="K21" s="432"/>
      <c r="L21" s="90">
        <f t="shared" ref="L21:AA21" si="1">L20</f>
        <v>0</v>
      </c>
      <c r="M21" s="91">
        <f t="shared" si="1"/>
        <v>0</v>
      </c>
      <c r="N21" s="91">
        <f t="shared" si="1"/>
        <v>0</v>
      </c>
      <c r="O21" s="92">
        <f t="shared" si="1"/>
        <v>0</v>
      </c>
      <c r="P21" s="90">
        <f t="shared" si="1"/>
        <v>10</v>
      </c>
      <c r="Q21" s="91">
        <f t="shared" si="1"/>
        <v>10</v>
      </c>
      <c r="R21" s="91">
        <f t="shared" si="1"/>
        <v>0</v>
      </c>
      <c r="S21" s="92">
        <f t="shared" si="1"/>
        <v>0</v>
      </c>
      <c r="T21" s="90">
        <f t="shared" si="1"/>
        <v>10</v>
      </c>
      <c r="U21" s="91">
        <f t="shared" si="1"/>
        <v>10</v>
      </c>
      <c r="V21" s="91">
        <f t="shared" si="1"/>
        <v>0</v>
      </c>
      <c r="W21" s="92">
        <f t="shared" si="1"/>
        <v>0</v>
      </c>
      <c r="X21" s="90">
        <f t="shared" si="1"/>
        <v>10</v>
      </c>
      <c r="Y21" s="91">
        <f t="shared" si="1"/>
        <v>10</v>
      </c>
      <c r="Z21" s="91">
        <f t="shared" si="1"/>
        <v>0</v>
      </c>
      <c r="AA21" s="92">
        <f t="shared" si="1"/>
        <v>0</v>
      </c>
      <c r="AB21" s="64"/>
      <c r="IO21" s="222"/>
    </row>
    <row r="22" spans="1:249" s="341" customFormat="1" ht="21" customHeight="1" thickBot="1" x14ac:dyDescent="0.25">
      <c r="A22" s="71" t="s">
        <v>18</v>
      </c>
      <c r="B22" s="73" t="s">
        <v>11</v>
      </c>
      <c r="C22" s="74" t="s">
        <v>16</v>
      </c>
      <c r="D22" s="424" t="s">
        <v>99</v>
      </c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98"/>
      <c r="AB22" s="64"/>
      <c r="IO22" s="222"/>
    </row>
    <row r="23" spans="1:249" s="341" customFormat="1" ht="23.25" customHeight="1" x14ac:dyDescent="0.2">
      <c r="A23" s="496" t="s">
        <v>18</v>
      </c>
      <c r="B23" s="590" t="s">
        <v>11</v>
      </c>
      <c r="C23" s="593" t="s">
        <v>16</v>
      </c>
      <c r="D23" s="610" t="s">
        <v>16</v>
      </c>
      <c r="E23" s="612" t="s">
        <v>112</v>
      </c>
      <c r="F23" s="614" t="s">
        <v>119</v>
      </c>
      <c r="G23" s="616" t="s">
        <v>101</v>
      </c>
      <c r="H23" s="618" t="s">
        <v>12</v>
      </c>
      <c r="I23" s="464">
        <v>5</v>
      </c>
      <c r="J23" s="464" t="s">
        <v>121</v>
      </c>
      <c r="K23" s="75" t="s">
        <v>13</v>
      </c>
      <c r="L23" s="349">
        <f>SUM(M23,O23)</f>
        <v>253.5</v>
      </c>
      <c r="M23" s="350">
        <v>253.5</v>
      </c>
      <c r="N23" s="350">
        <v>0</v>
      </c>
      <c r="O23" s="351">
        <v>0</v>
      </c>
      <c r="P23" s="349">
        <f>Q23+S23</f>
        <v>330.6</v>
      </c>
      <c r="Q23" s="352">
        <v>330.6</v>
      </c>
      <c r="R23" s="350">
        <v>0</v>
      </c>
      <c r="S23" s="351">
        <v>0</v>
      </c>
      <c r="T23" s="349">
        <f>U23+W23</f>
        <v>348.9</v>
      </c>
      <c r="U23" s="350">
        <v>348.9</v>
      </c>
      <c r="V23" s="350">
        <v>0</v>
      </c>
      <c r="W23" s="351">
        <v>0</v>
      </c>
      <c r="X23" s="349">
        <f>Y23+AA23</f>
        <v>383.8</v>
      </c>
      <c r="Y23" s="350">
        <v>383.8</v>
      </c>
      <c r="Z23" s="350">
        <v>0</v>
      </c>
      <c r="AA23" s="351">
        <v>0</v>
      </c>
      <c r="AB23" s="76"/>
      <c r="IO23" s="222"/>
    </row>
    <row r="24" spans="1:249" s="341" customFormat="1" ht="21.75" customHeight="1" thickBot="1" x14ac:dyDescent="0.25">
      <c r="A24" s="497"/>
      <c r="B24" s="591"/>
      <c r="C24" s="594"/>
      <c r="D24" s="611"/>
      <c r="E24" s="613"/>
      <c r="F24" s="615"/>
      <c r="G24" s="617"/>
      <c r="H24" s="619"/>
      <c r="I24" s="465"/>
      <c r="J24" s="465"/>
      <c r="K24" s="81" t="s">
        <v>14</v>
      </c>
      <c r="L24" s="93">
        <f>SUM(M24,O24)</f>
        <v>0</v>
      </c>
      <c r="M24" s="94">
        <v>0</v>
      </c>
      <c r="N24" s="94">
        <v>0</v>
      </c>
      <c r="O24" s="95">
        <v>0</v>
      </c>
      <c r="P24" s="96">
        <v>0</v>
      </c>
      <c r="Q24" s="97">
        <v>0</v>
      </c>
      <c r="R24" s="94">
        <v>0</v>
      </c>
      <c r="S24" s="95">
        <v>0</v>
      </c>
      <c r="T24" s="93">
        <v>0</v>
      </c>
      <c r="U24" s="94">
        <v>0</v>
      </c>
      <c r="V24" s="94">
        <v>0</v>
      </c>
      <c r="W24" s="95">
        <v>0</v>
      </c>
      <c r="X24" s="93">
        <v>0</v>
      </c>
      <c r="Y24" s="94">
        <v>0</v>
      </c>
      <c r="Z24" s="94">
        <v>0</v>
      </c>
      <c r="AA24" s="95">
        <v>0</v>
      </c>
      <c r="AB24" s="76"/>
      <c r="IO24" s="222"/>
    </row>
    <row r="25" spans="1:249" s="341" customFormat="1" ht="35.25" customHeight="1" thickBot="1" x14ac:dyDescent="0.25">
      <c r="A25" s="497"/>
      <c r="B25" s="591"/>
      <c r="C25" s="594"/>
      <c r="D25" s="611"/>
      <c r="E25" s="613"/>
      <c r="F25" s="615"/>
      <c r="G25" s="617"/>
      <c r="H25" s="619"/>
      <c r="I25" s="465"/>
      <c r="J25" s="466"/>
      <c r="K25" s="98" t="s">
        <v>9</v>
      </c>
      <c r="L25" s="99">
        <f t="shared" ref="L25:AA25" si="2">L23+L24</f>
        <v>253.5</v>
      </c>
      <c r="M25" s="100">
        <f t="shared" si="2"/>
        <v>253.5</v>
      </c>
      <c r="N25" s="100">
        <f t="shared" si="2"/>
        <v>0</v>
      </c>
      <c r="O25" s="101">
        <f t="shared" si="2"/>
        <v>0</v>
      </c>
      <c r="P25" s="102">
        <f t="shared" si="2"/>
        <v>330.6</v>
      </c>
      <c r="Q25" s="103">
        <f t="shared" si="2"/>
        <v>330.6</v>
      </c>
      <c r="R25" s="104">
        <f t="shared" si="2"/>
        <v>0</v>
      </c>
      <c r="S25" s="105">
        <f t="shared" si="2"/>
        <v>0</v>
      </c>
      <c r="T25" s="102">
        <f t="shared" si="2"/>
        <v>348.9</v>
      </c>
      <c r="U25" s="103">
        <f t="shared" si="2"/>
        <v>348.9</v>
      </c>
      <c r="V25" s="103">
        <f t="shared" si="2"/>
        <v>0</v>
      </c>
      <c r="W25" s="89">
        <f t="shared" si="2"/>
        <v>0</v>
      </c>
      <c r="X25" s="102">
        <f t="shared" si="2"/>
        <v>383.8</v>
      </c>
      <c r="Y25" s="106">
        <f t="shared" si="2"/>
        <v>383.8</v>
      </c>
      <c r="Z25" s="106">
        <f t="shared" si="2"/>
        <v>0</v>
      </c>
      <c r="AA25" s="105">
        <f t="shared" si="2"/>
        <v>0</v>
      </c>
      <c r="AB25" s="76"/>
      <c r="IO25" s="222"/>
    </row>
    <row r="26" spans="1:249" s="341" customFormat="1" ht="21" customHeight="1" x14ac:dyDescent="0.2">
      <c r="A26" s="496" t="s">
        <v>18</v>
      </c>
      <c r="B26" s="590" t="s">
        <v>11</v>
      </c>
      <c r="C26" s="593" t="s">
        <v>16</v>
      </c>
      <c r="D26" s="595" t="s">
        <v>19</v>
      </c>
      <c r="E26" s="597" t="s">
        <v>96</v>
      </c>
      <c r="F26" s="599" t="s">
        <v>119</v>
      </c>
      <c r="G26" s="601" t="s">
        <v>102</v>
      </c>
      <c r="H26" s="604" t="s">
        <v>12</v>
      </c>
      <c r="I26" s="461">
        <v>5</v>
      </c>
      <c r="J26" s="461" t="s">
        <v>122</v>
      </c>
      <c r="K26" s="107" t="s">
        <v>13</v>
      </c>
      <c r="L26" s="353">
        <f>SUM(M26,O26)</f>
        <v>3</v>
      </c>
      <c r="M26" s="354">
        <v>3</v>
      </c>
      <c r="N26" s="354">
        <v>0</v>
      </c>
      <c r="O26" s="355">
        <v>0</v>
      </c>
      <c r="P26" s="353">
        <f>Q26+S26</f>
        <v>6</v>
      </c>
      <c r="Q26" s="356">
        <v>6</v>
      </c>
      <c r="R26" s="354">
        <v>0</v>
      </c>
      <c r="S26" s="355">
        <v>0</v>
      </c>
      <c r="T26" s="353">
        <f>U26+W26</f>
        <v>7</v>
      </c>
      <c r="U26" s="354">
        <v>7</v>
      </c>
      <c r="V26" s="354">
        <v>0</v>
      </c>
      <c r="W26" s="355">
        <v>0</v>
      </c>
      <c r="X26" s="353">
        <f>Y26+AA26</f>
        <v>8</v>
      </c>
      <c r="Y26" s="354">
        <v>8</v>
      </c>
      <c r="Z26" s="354">
        <v>0</v>
      </c>
      <c r="AA26" s="355">
        <v>0</v>
      </c>
      <c r="AB26" s="76"/>
      <c r="IO26" s="222"/>
    </row>
    <row r="27" spans="1:249" s="341" customFormat="1" ht="18.75" customHeight="1" thickBot="1" x14ac:dyDescent="0.25">
      <c r="A27" s="497"/>
      <c r="B27" s="591"/>
      <c r="C27" s="594"/>
      <c r="D27" s="596"/>
      <c r="E27" s="598"/>
      <c r="F27" s="600"/>
      <c r="G27" s="602"/>
      <c r="H27" s="605"/>
      <c r="I27" s="462"/>
      <c r="J27" s="462"/>
      <c r="K27" s="108" t="s">
        <v>14</v>
      </c>
      <c r="L27" s="109">
        <f>SUM(M27,O27)</f>
        <v>0</v>
      </c>
      <c r="M27" s="110">
        <v>0</v>
      </c>
      <c r="N27" s="110">
        <v>0</v>
      </c>
      <c r="O27" s="111">
        <v>0</v>
      </c>
      <c r="P27" s="112">
        <v>0</v>
      </c>
      <c r="Q27" s="113">
        <v>0</v>
      </c>
      <c r="R27" s="110">
        <v>0</v>
      </c>
      <c r="S27" s="111">
        <v>0</v>
      </c>
      <c r="T27" s="109">
        <v>0</v>
      </c>
      <c r="U27" s="110">
        <v>0</v>
      </c>
      <c r="V27" s="110">
        <v>0</v>
      </c>
      <c r="W27" s="111">
        <v>0</v>
      </c>
      <c r="X27" s="109">
        <v>0</v>
      </c>
      <c r="Y27" s="110">
        <v>0</v>
      </c>
      <c r="Z27" s="110">
        <v>0</v>
      </c>
      <c r="AA27" s="111">
        <v>0</v>
      </c>
      <c r="AB27" s="64"/>
      <c r="IO27" s="222"/>
    </row>
    <row r="28" spans="1:249" s="341" customFormat="1" ht="21.75" customHeight="1" thickBot="1" x14ac:dyDescent="0.25">
      <c r="A28" s="589"/>
      <c r="B28" s="592"/>
      <c r="C28" s="592"/>
      <c r="D28" s="592"/>
      <c r="E28" s="598"/>
      <c r="F28" s="600"/>
      <c r="G28" s="603"/>
      <c r="H28" s="606"/>
      <c r="I28" s="462"/>
      <c r="J28" s="463"/>
      <c r="K28" s="114" t="s">
        <v>9</v>
      </c>
      <c r="L28" s="115">
        <f>SUM(L26:L27)</f>
        <v>3</v>
      </c>
      <c r="M28" s="116">
        <f t="shared" ref="M28:AA28" si="3">SUM(M26:M27)</f>
        <v>3</v>
      </c>
      <c r="N28" s="116">
        <f t="shared" si="3"/>
        <v>0</v>
      </c>
      <c r="O28" s="117">
        <f t="shared" si="3"/>
        <v>0</v>
      </c>
      <c r="P28" s="115">
        <f t="shared" si="3"/>
        <v>6</v>
      </c>
      <c r="Q28" s="116">
        <f t="shared" si="3"/>
        <v>6</v>
      </c>
      <c r="R28" s="116">
        <f t="shared" si="3"/>
        <v>0</v>
      </c>
      <c r="S28" s="117">
        <f t="shared" si="3"/>
        <v>0</v>
      </c>
      <c r="T28" s="115">
        <f t="shared" si="3"/>
        <v>7</v>
      </c>
      <c r="U28" s="116">
        <f t="shared" si="3"/>
        <v>7</v>
      </c>
      <c r="V28" s="116">
        <f t="shared" si="3"/>
        <v>0</v>
      </c>
      <c r="W28" s="117">
        <f t="shared" si="3"/>
        <v>0</v>
      </c>
      <c r="X28" s="115">
        <f t="shared" si="3"/>
        <v>8</v>
      </c>
      <c r="Y28" s="116">
        <f t="shared" si="3"/>
        <v>8</v>
      </c>
      <c r="Z28" s="116">
        <f t="shared" si="3"/>
        <v>0</v>
      </c>
      <c r="AA28" s="117">
        <f t="shared" si="3"/>
        <v>0</v>
      </c>
      <c r="AB28" s="64"/>
      <c r="IO28" s="222"/>
    </row>
    <row r="29" spans="1:249" s="348" customFormat="1" ht="22.5" customHeight="1" thickBot="1" x14ac:dyDescent="0.25">
      <c r="A29" s="71" t="s">
        <v>18</v>
      </c>
      <c r="B29" s="73" t="s">
        <v>11</v>
      </c>
      <c r="C29" s="74" t="s">
        <v>16</v>
      </c>
      <c r="D29" s="430" t="s">
        <v>111</v>
      </c>
      <c r="E29" s="430"/>
      <c r="F29" s="430"/>
      <c r="G29" s="430"/>
      <c r="H29" s="430"/>
      <c r="I29" s="430"/>
      <c r="J29" s="431"/>
      <c r="K29" s="431"/>
      <c r="L29" s="118">
        <f t="shared" ref="L29:AA29" si="4">L28+L25</f>
        <v>256.5</v>
      </c>
      <c r="M29" s="119">
        <f t="shared" si="4"/>
        <v>256.5</v>
      </c>
      <c r="N29" s="119">
        <f t="shared" si="4"/>
        <v>0</v>
      </c>
      <c r="O29" s="120">
        <f t="shared" si="4"/>
        <v>0</v>
      </c>
      <c r="P29" s="118">
        <f t="shared" si="4"/>
        <v>336.6</v>
      </c>
      <c r="Q29" s="119">
        <f t="shared" si="4"/>
        <v>336.6</v>
      </c>
      <c r="R29" s="119">
        <f t="shared" si="4"/>
        <v>0</v>
      </c>
      <c r="S29" s="120">
        <f t="shared" si="4"/>
        <v>0</v>
      </c>
      <c r="T29" s="118">
        <f t="shared" si="4"/>
        <v>355.9</v>
      </c>
      <c r="U29" s="119">
        <f t="shared" si="4"/>
        <v>355.9</v>
      </c>
      <c r="V29" s="119">
        <f t="shared" si="4"/>
        <v>0</v>
      </c>
      <c r="W29" s="120">
        <f t="shared" si="4"/>
        <v>0</v>
      </c>
      <c r="X29" s="118">
        <f t="shared" si="4"/>
        <v>391.8</v>
      </c>
      <c r="Y29" s="119">
        <f t="shared" si="4"/>
        <v>391.8</v>
      </c>
      <c r="Z29" s="119">
        <f t="shared" si="4"/>
        <v>0</v>
      </c>
      <c r="AA29" s="120">
        <f t="shared" si="4"/>
        <v>0</v>
      </c>
      <c r="AB29" s="64"/>
      <c r="IO29" s="222"/>
    </row>
    <row r="30" spans="1:249" s="341" customFormat="1" ht="20.25" customHeight="1" thickBot="1" x14ac:dyDescent="0.25">
      <c r="A30" s="71" t="s">
        <v>18</v>
      </c>
      <c r="B30" s="73" t="s">
        <v>11</v>
      </c>
      <c r="C30" s="502" t="s">
        <v>113</v>
      </c>
      <c r="D30" s="502"/>
      <c r="E30" s="502"/>
      <c r="F30" s="502"/>
      <c r="G30" s="502"/>
      <c r="H30" s="502"/>
      <c r="I30" s="502"/>
      <c r="J30" s="503"/>
      <c r="K30" s="503"/>
      <c r="L30" s="121">
        <f t="shared" ref="L30:AA30" si="5">L21+L29</f>
        <v>256.5</v>
      </c>
      <c r="M30" s="122">
        <f t="shared" si="5"/>
        <v>256.5</v>
      </c>
      <c r="N30" s="122">
        <f t="shared" si="5"/>
        <v>0</v>
      </c>
      <c r="O30" s="123">
        <f t="shared" si="5"/>
        <v>0</v>
      </c>
      <c r="P30" s="121">
        <f t="shared" si="5"/>
        <v>346.6</v>
      </c>
      <c r="Q30" s="122">
        <f t="shared" si="5"/>
        <v>346.6</v>
      </c>
      <c r="R30" s="122">
        <f t="shared" si="5"/>
        <v>0</v>
      </c>
      <c r="S30" s="123">
        <f t="shared" si="5"/>
        <v>0</v>
      </c>
      <c r="T30" s="121">
        <f t="shared" si="5"/>
        <v>365.9</v>
      </c>
      <c r="U30" s="122">
        <f t="shared" si="5"/>
        <v>365.9</v>
      </c>
      <c r="V30" s="122">
        <f t="shared" si="5"/>
        <v>0</v>
      </c>
      <c r="W30" s="123">
        <f t="shared" si="5"/>
        <v>0</v>
      </c>
      <c r="X30" s="121">
        <f t="shared" si="5"/>
        <v>401.8</v>
      </c>
      <c r="Y30" s="122">
        <f t="shared" si="5"/>
        <v>401.8</v>
      </c>
      <c r="Z30" s="122">
        <f t="shared" si="5"/>
        <v>0</v>
      </c>
      <c r="AA30" s="123">
        <f t="shared" si="5"/>
        <v>0</v>
      </c>
      <c r="AB30" s="61"/>
      <c r="IO30" s="222"/>
    </row>
    <row r="31" spans="1:249" s="341" customFormat="1" ht="21" customHeight="1" thickBot="1" x14ac:dyDescent="0.25">
      <c r="A31" s="71" t="s">
        <v>18</v>
      </c>
      <c r="B31" s="124" t="s">
        <v>16</v>
      </c>
      <c r="C31" s="580" t="s">
        <v>51</v>
      </c>
      <c r="D31" s="581"/>
      <c r="E31" s="581"/>
      <c r="F31" s="581"/>
      <c r="G31" s="581"/>
      <c r="H31" s="581"/>
      <c r="I31" s="581"/>
      <c r="J31" s="581"/>
      <c r="K31" s="581"/>
      <c r="L31" s="582"/>
      <c r="M31" s="582"/>
      <c r="N31" s="582"/>
      <c r="O31" s="582"/>
      <c r="P31" s="582"/>
      <c r="Q31" s="582"/>
      <c r="R31" s="582"/>
      <c r="S31" s="582"/>
      <c r="T31" s="582"/>
      <c r="U31" s="582"/>
      <c r="V31" s="582"/>
      <c r="W31" s="582"/>
      <c r="X31" s="582"/>
      <c r="Y31" s="582"/>
      <c r="Z31" s="582"/>
      <c r="AA31" s="583"/>
      <c r="AB31" s="61"/>
      <c r="IO31" s="222"/>
    </row>
    <row r="32" spans="1:249" s="341" customFormat="1" ht="21.75" customHeight="1" thickBot="1" x14ac:dyDescent="0.25">
      <c r="A32" s="71" t="s">
        <v>18</v>
      </c>
      <c r="B32" s="73" t="s">
        <v>16</v>
      </c>
      <c r="C32" s="74" t="s">
        <v>11</v>
      </c>
      <c r="D32" s="424" t="s">
        <v>25</v>
      </c>
      <c r="E32" s="425"/>
      <c r="F32" s="425"/>
      <c r="G32" s="425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425"/>
      <c r="Y32" s="425"/>
      <c r="Z32" s="425"/>
      <c r="AA32" s="498"/>
      <c r="AB32" s="64"/>
      <c r="IO32" s="222"/>
    </row>
    <row r="33" spans="1:249" s="341" customFormat="1" ht="18" customHeight="1" x14ac:dyDescent="0.2">
      <c r="A33" s="476" t="s">
        <v>18</v>
      </c>
      <c r="B33" s="411" t="s">
        <v>16</v>
      </c>
      <c r="C33" s="385" t="s">
        <v>11</v>
      </c>
      <c r="D33" s="428" t="s">
        <v>11</v>
      </c>
      <c r="E33" s="485" t="s">
        <v>26</v>
      </c>
      <c r="F33" s="435" t="s">
        <v>119</v>
      </c>
      <c r="G33" s="483" t="s">
        <v>117</v>
      </c>
      <c r="H33" s="437" t="s">
        <v>41</v>
      </c>
      <c r="I33" s="469" t="s">
        <v>155</v>
      </c>
      <c r="J33" s="464" t="s">
        <v>123</v>
      </c>
      <c r="K33" s="75" t="s">
        <v>13</v>
      </c>
      <c r="L33" s="353">
        <f>M33+O33</f>
        <v>1053.9000000000001</v>
      </c>
      <c r="M33" s="357">
        <v>1053.9000000000001</v>
      </c>
      <c r="N33" s="357">
        <v>900</v>
      </c>
      <c r="O33" s="355">
        <v>0</v>
      </c>
      <c r="P33" s="358">
        <f>Q33+S33</f>
        <v>1153.2</v>
      </c>
      <c r="Q33" s="359">
        <v>1153.2</v>
      </c>
      <c r="R33" s="357">
        <v>1007</v>
      </c>
      <c r="S33" s="355">
        <v>0</v>
      </c>
      <c r="T33" s="353">
        <f>U33+W33</f>
        <v>1245.2</v>
      </c>
      <c r="U33" s="357">
        <v>1245.2</v>
      </c>
      <c r="V33" s="357">
        <v>1096.0999999999999</v>
      </c>
      <c r="W33" s="355">
        <v>0</v>
      </c>
      <c r="X33" s="353">
        <f>Y33+AA33</f>
        <v>1281.4000000000001</v>
      </c>
      <c r="Y33" s="357">
        <v>1281.4000000000001</v>
      </c>
      <c r="Z33" s="357">
        <v>1128.9000000000001</v>
      </c>
      <c r="AA33" s="355">
        <v>0</v>
      </c>
      <c r="AB33" s="76"/>
      <c r="IO33" s="222"/>
    </row>
    <row r="34" spans="1:249" s="341" customFormat="1" ht="18.75" customHeight="1" x14ac:dyDescent="0.2">
      <c r="A34" s="478"/>
      <c r="B34" s="452"/>
      <c r="C34" s="509"/>
      <c r="D34" s="510"/>
      <c r="E34" s="511"/>
      <c r="F34" s="436"/>
      <c r="G34" s="505"/>
      <c r="H34" s="438"/>
      <c r="I34" s="470"/>
      <c r="J34" s="465"/>
      <c r="K34" s="125" t="s">
        <v>73</v>
      </c>
      <c r="L34" s="126">
        <v>0</v>
      </c>
      <c r="M34" s="127">
        <v>0</v>
      </c>
      <c r="N34" s="127">
        <v>0</v>
      </c>
      <c r="O34" s="128">
        <v>0</v>
      </c>
      <c r="P34" s="129">
        <f>Q34+S34</f>
        <v>0</v>
      </c>
      <c r="Q34" s="127">
        <v>0</v>
      </c>
      <c r="R34" s="127">
        <v>0</v>
      </c>
      <c r="S34" s="128">
        <v>0</v>
      </c>
      <c r="T34" s="126">
        <v>0</v>
      </c>
      <c r="U34" s="127">
        <v>0</v>
      </c>
      <c r="V34" s="127">
        <v>0</v>
      </c>
      <c r="W34" s="128">
        <v>0</v>
      </c>
      <c r="X34" s="126">
        <v>0</v>
      </c>
      <c r="Y34" s="127">
        <v>0</v>
      </c>
      <c r="Z34" s="127">
        <v>0</v>
      </c>
      <c r="AA34" s="128">
        <v>0</v>
      </c>
      <c r="AB34" s="76"/>
      <c r="IO34" s="222"/>
    </row>
    <row r="35" spans="1:249" s="341" customFormat="1" ht="18.75" customHeight="1" x14ac:dyDescent="0.2">
      <c r="A35" s="478"/>
      <c r="B35" s="452"/>
      <c r="C35" s="509"/>
      <c r="D35" s="510"/>
      <c r="E35" s="511"/>
      <c r="F35" s="436"/>
      <c r="G35" s="505"/>
      <c r="H35" s="438"/>
      <c r="I35" s="470"/>
      <c r="J35" s="465"/>
      <c r="K35" s="125" t="s">
        <v>14</v>
      </c>
      <c r="L35" s="130">
        <f>M35+O35</f>
        <v>0</v>
      </c>
      <c r="M35" s="127">
        <v>0</v>
      </c>
      <c r="N35" s="127">
        <v>0</v>
      </c>
      <c r="O35" s="128">
        <v>0</v>
      </c>
      <c r="P35" s="129">
        <f>Q35+S35</f>
        <v>0</v>
      </c>
      <c r="Q35" s="127">
        <v>0</v>
      </c>
      <c r="R35" s="127">
        <v>0</v>
      </c>
      <c r="S35" s="131">
        <v>0</v>
      </c>
      <c r="T35" s="130">
        <v>0</v>
      </c>
      <c r="U35" s="127">
        <v>0</v>
      </c>
      <c r="V35" s="127">
        <v>0</v>
      </c>
      <c r="W35" s="128">
        <v>0</v>
      </c>
      <c r="X35" s="130">
        <v>0</v>
      </c>
      <c r="Y35" s="127">
        <v>0</v>
      </c>
      <c r="Z35" s="127">
        <v>0</v>
      </c>
      <c r="AA35" s="128">
        <v>0</v>
      </c>
      <c r="AB35" s="76"/>
      <c r="IO35" s="222"/>
    </row>
    <row r="36" spans="1:249" s="341" customFormat="1" ht="21" customHeight="1" thickBot="1" x14ac:dyDescent="0.25">
      <c r="A36" s="478"/>
      <c r="B36" s="452"/>
      <c r="C36" s="509"/>
      <c r="D36" s="510"/>
      <c r="E36" s="511"/>
      <c r="F36" s="436"/>
      <c r="G36" s="505"/>
      <c r="H36" s="438"/>
      <c r="I36" s="470"/>
      <c r="J36" s="465"/>
      <c r="K36" s="81" t="s">
        <v>74</v>
      </c>
      <c r="L36" s="132">
        <f>M36+O36</f>
        <v>0</v>
      </c>
      <c r="M36" s="133">
        <v>0</v>
      </c>
      <c r="N36" s="133">
        <v>0</v>
      </c>
      <c r="O36" s="134">
        <v>0</v>
      </c>
      <c r="P36" s="135">
        <f>Q36+S36</f>
        <v>0</v>
      </c>
      <c r="Q36" s="136">
        <v>0</v>
      </c>
      <c r="R36" s="133">
        <v>0</v>
      </c>
      <c r="S36" s="137">
        <v>0</v>
      </c>
      <c r="T36" s="132">
        <f>U36+W36</f>
        <v>0</v>
      </c>
      <c r="U36" s="133">
        <v>0</v>
      </c>
      <c r="V36" s="133">
        <v>0</v>
      </c>
      <c r="W36" s="134">
        <v>0</v>
      </c>
      <c r="X36" s="132">
        <v>0</v>
      </c>
      <c r="Y36" s="133">
        <v>0</v>
      </c>
      <c r="Z36" s="133">
        <v>0</v>
      </c>
      <c r="AA36" s="134">
        <v>0</v>
      </c>
      <c r="AB36" s="487"/>
      <c r="IO36" s="222"/>
    </row>
    <row r="37" spans="1:249" s="341" customFormat="1" ht="20.25" customHeight="1" thickBot="1" x14ac:dyDescent="0.25">
      <c r="A37" s="478"/>
      <c r="B37" s="452"/>
      <c r="C37" s="509"/>
      <c r="D37" s="510"/>
      <c r="E37" s="511"/>
      <c r="F37" s="436"/>
      <c r="G37" s="505"/>
      <c r="H37" s="438"/>
      <c r="I37" s="470"/>
      <c r="J37" s="466"/>
      <c r="K37" s="98" t="s">
        <v>9</v>
      </c>
      <c r="L37" s="87">
        <f>L33+L36+L34+L35</f>
        <v>1053.9000000000001</v>
      </c>
      <c r="M37" s="106">
        <f>M33+M36+M34+M35</f>
        <v>1053.9000000000001</v>
      </c>
      <c r="N37" s="106">
        <f>N33+N36+N34+N35</f>
        <v>900</v>
      </c>
      <c r="O37" s="105">
        <f>O33+O36+O34+O35</f>
        <v>0</v>
      </c>
      <c r="P37" s="87">
        <f t="shared" ref="P37:AA37" si="6">P33+P36+P34+P35</f>
        <v>1153.2</v>
      </c>
      <c r="Q37" s="106">
        <f t="shared" si="6"/>
        <v>1153.2</v>
      </c>
      <c r="R37" s="106">
        <f>R33+R36+R34+R35</f>
        <v>1007</v>
      </c>
      <c r="S37" s="105">
        <f t="shared" si="6"/>
        <v>0</v>
      </c>
      <c r="T37" s="87">
        <f t="shared" si="6"/>
        <v>1245.2</v>
      </c>
      <c r="U37" s="106">
        <f>SUM(U33:U36)</f>
        <v>1245.2</v>
      </c>
      <c r="V37" s="106">
        <f t="shared" si="6"/>
        <v>1096.0999999999999</v>
      </c>
      <c r="W37" s="105">
        <f t="shared" si="6"/>
        <v>0</v>
      </c>
      <c r="X37" s="87">
        <f t="shared" si="6"/>
        <v>1281.4000000000001</v>
      </c>
      <c r="Y37" s="106">
        <f t="shared" si="6"/>
        <v>1281.4000000000001</v>
      </c>
      <c r="Z37" s="106">
        <f t="shared" si="6"/>
        <v>1128.9000000000001</v>
      </c>
      <c r="AA37" s="105">
        <f t="shared" si="6"/>
        <v>0</v>
      </c>
      <c r="AB37" s="487"/>
      <c r="IO37" s="222"/>
    </row>
    <row r="38" spans="1:249" s="341" customFormat="1" ht="19.5" customHeight="1" x14ac:dyDescent="0.2">
      <c r="A38" s="489" t="s">
        <v>18</v>
      </c>
      <c r="B38" s="536" t="s">
        <v>16</v>
      </c>
      <c r="C38" s="520" t="s">
        <v>11</v>
      </c>
      <c r="D38" s="443" t="s">
        <v>16</v>
      </c>
      <c r="E38" s="433" t="s">
        <v>52</v>
      </c>
      <c r="F38" s="453" t="s">
        <v>119</v>
      </c>
      <c r="G38" s="416" t="s">
        <v>103</v>
      </c>
      <c r="H38" s="523" t="s">
        <v>41</v>
      </c>
      <c r="I38" s="506" t="s">
        <v>155</v>
      </c>
      <c r="J38" s="506" t="s">
        <v>124</v>
      </c>
      <c r="K38" s="75" t="s">
        <v>14</v>
      </c>
      <c r="L38" s="353">
        <f>M38+O38</f>
        <v>23.1</v>
      </c>
      <c r="M38" s="354">
        <v>23.1</v>
      </c>
      <c r="N38" s="354">
        <v>0</v>
      </c>
      <c r="O38" s="355">
        <v>0</v>
      </c>
      <c r="P38" s="353">
        <f>Q38+S38</f>
        <v>10</v>
      </c>
      <c r="Q38" s="356">
        <v>10</v>
      </c>
      <c r="R38" s="354">
        <v>0</v>
      </c>
      <c r="S38" s="355">
        <v>0</v>
      </c>
      <c r="T38" s="353">
        <f>U38+W38</f>
        <v>10</v>
      </c>
      <c r="U38" s="354">
        <v>10</v>
      </c>
      <c r="V38" s="354">
        <v>0</v>
      </c>
      <c r="W38" s="355">
        <v>0</v>
      </c>
      <c r="X38" s="353">
        <f>Y38+AA38</f>
        <v>10</v>
      </c>
      <c r="Y38" s="354">
        <v>10</v>
      </c>
      <c r="Z38" s="354">
        <v>0</v>
      </c>
      <c r="AA38" s="355">
        <v>0</v>
      </c>
      <c r="AB38" s="76"/>
      <c r="IO38" s="222"/>
    </row>
    <row r="39" spans="1:249" s="341" customFormat="1" ht="20.25" customHeight="1" thickBot="1" x14ac:dyDescent="0.25">
      <c r="A39" s="490"/>
      <c r="B39" s="537"/>
      <c r="C39" s="521"/>
      <c r="D39" s="444"/>
      <c r="E39" s="434"/>
      <c r="F39" s="454"/>
      <c r="G39" s="417"/>
      <c r="H39" s="524"/>
      <c r="I39" s="507"/>
      <c r="J39" s="507"/>
      <c r="K39" s="81" t="s">
        <v>22</v>
      </c>
      <c r="L39" s="132">
        <f>M39+O39</f>
        <v>45.8</v>
      </c>
      <c r="M39" s="138">
        <v>45.8</v>
      </c>
      <c r="N39" s="138">
        <v>0</v>
      </c>
      <c r="O39" s="134">
        <v>0</v>
      </c>
      <c r="P39" s="135">
        <f>Q39+S39</f>
        <v>50</v>
      </c>
      <c r="Q39" s="136">
        <v>50</v>
      </c>
      <c r="R39" s="138">
        <v>0</v>
      </c>
      <c r="S39" s="134">
        <v>0</v>
      </c>
      <c r="T39" s="132">
        <f>U39+W39</f>
        <v>45.5</v>
      </c>
      <c r="U39" s="138">
        <v>45.5</v>
      </c>
      <c r="V39" s="138">
        <v>0</v>
      </c>
      <c r="W39" s="134">
        <v>0</v>
      </c>
      <c r="X39" s="132">
        <f>Y39+AA39</f>
        <v>46</v>
      </c>
      <c r="Y39" s="138">
        <v>46</v>
      </c>
      <c r="Z39" s="138">
        <v>0</v>
      </c>
      <c r="AA39" s="134">
        <v>0</v>
      </c>
      <c r="AB39" s="487"/>
      <c r="IO39" s="222"/>
    </row>
    <row r="40" spans="1:249" s="341" customFormat="1" ht="20.25" customHeight="1" thickBot="1" x14ac:dyDescent="0.25">
      <c r="A40" s="491"/>
      <c r="B40" s="538"/>
      <c r="C40" s="522"/>
      <c r="D40" s="445"/>
      <c r="E40" s="531"/>
      <c r="F40" s="532"/>
      <c r="G40" s="499"/>
      <c r="H40" s="525"/>
      <c r="I40" s="508"/>
      <c r="J40" s="508"/>
      <c r="K40" s="139" t="s">
        <v>9</v>
      </c>
      <c r="L40" s="140">
        <f>L38+L39</f>
        <v>68.900000000000006</v>
      </c>
      <c r="M40" s="141">
        <f>M38+M39</f>
        <v>68.900000000000006</v>
      </c>
      <c r="N40" s="142">
        <f>N38+N39</f>
        <v>0</v>
      </c>
      <c r="O40" s="143">
        <f>O38+O39</f>
        <v>0</v>
      </c>
      <c r="P40" s="140">
        <f t="shared" ref="P40:AA40" si="7">P38+P39</f>
        <v>60</v>
      </c>
      <c r="Q40" s="141">
        <f t="shared" si="7"/>
        <v>60</v>
      </c>
      <c r="R40" s="142">
        <f t="shared" si="7"/>
        <v>0</v>
      </c>
      <c r="S40" s="143">
        <f t="shared" si="7"/>
        <v>0</v>
      </c>
      <c r="T40" s="140">
        <f t="shared" si="7"/>
        <v>55.5</v>
      </c>
      <c r="U40" s="141">
        <f t="shared" si="7"/>
        <v>55.5</v>
      </c>
      <c r="V40" s="142">
        <f t="shared" si="7"/>
        <v>0</v>
      </c>
      <c r="W40" s="143">
        <f t="shared" si="7"/>
        <v>0</v>
      </c>
      <c r="X40" s="140">
        <f t="shared" si="7"/>
        <v>56</v>
      </c>
      <c r="Y40" s="141">
        <f t="shared" si="7"/>
        <v>56</v>
      </c>
      <c r="Z40" s="142">
        <f t="shared" si="7"/>
        <v>0</v>
      </c>
      <c r="AA40" s="143">
        <f t="shared" si="7"/>
        <v>0</v>
      </c>
      <c r="AB40" s="487"/>
      <c r="IO40" s="222"/>
    </row>
    <row r="41" spans="1:249" s="341" customFormat="1" ht="27.75" customHeight="1" thickBot="1" x14ac:dyDescent="0.25">
      <c r="A41" s="476" t="s">
        <v>18</v>
      </c>
      <c r="B41" s="411" t="s">
        <v>16</v>
      </c>
      <c r="C41" s="385" t="s">
        <v>11</v>
      </c>
      <c r="D41" s="428" t="s">
        <v>17</v>
      </c>
      <c r="E41" s="485" t="s">
        <v>27</v>
      </c>
      <c r="F41" s="435" t="s">
        <v>119</v>
      </c>
      <c r="G41" s="483" t="s">
        <v>103</v>
      </c>
      <c r="H41" s="405" t="s">
        <v>41</v>
      </c>
      <c r="I41" s="469" t="s">
        <v>155</v>
      </c>
      <c r="J41" s="464" t="s">
        <v>124</v>
      </c>
      <c r="K41" s="144" t="s">
        <v>73</v>
      </c>
      <c r="L41" s="360">
        <f>M41+O41</f>
        <v>3.3</v>
      </c>
      <c r="M41" s="361">
        <v>3.3</v>
      </c>
      <c r="N41" s="361">
        <v>0</v>
      </c>
      <c r="O41" s="362">
        <v>0</v>
      </c>
      <c r="P41" s="360">
        <f>Q41+S41</f>
        <v>3.4</v>
      </c>
      <c r="Q41" s="361">
        <v>3.4</v>
      </c>
      <c r="R41" s="361">
        <v>0</v>
      </c>
      <c r="S41" s="362">
        <v>0</v>
      </c>
      <c r="T41" s="360">
        <f>U41+W41</f>
        <v>3.6</v>
      </c>
      <c r="U41" s="361">
        <v>3.6</v>
      </c>
      <c r="V41" s="361">
        <v>0</v>
      </c>
      <c r="W41" s="362">
        <v>0</v>
      </c>
      <c r="X41" s="360">
        <f>Y41+AA41</f>
        <v>3.8</v>
      </c>
      <c r="Y41" s="361">
        <v>3.8</v>
      </c>
      <c r="Z41" s="361">
        <v>0</v>
      </c>
      <c r="AA41" s="362">
        <v>0</v>
      </c>
      <c r="AB41" s="76"/>
      <c r="IO41" s="222"/>
    </row>
    <row r="42" spans="1:249" s="341" customFormat="1" ht="33" customHeight="1" thickBot="1" x14ac:dyDescent="0.25">
      <c r="A42" s="477"/>
      <c r="B42" s="412"/>
      <c r="C42" s="386"/>
      <c r="D42" s="429"/>
      <c r="E42" s="486"/>
      <c r="F42" s="455"/>
      <c r="G42" s="484"/>
      <c r="H42" s="406"/>
      <c r="I42" s="482"/>
      <c r="J42" s="466"/>
      <c r="K42" s="145" t="s">
        <v>9</v>
      </c>
      <c r="L42" s="146">
        <f>L41</f>
        <v>3.3</v>
      </c>
      <c r="M42" s="147">
        <f>M41</f>
        <v>3.3</v>
      </c>
      <c r="N42" s="147">
        <f>N41</f>
        <v>0</v>
      </c>
      <c r="O42" s="148">
        <f>O41</f>
        <v>0</v>
      </c>
      <c r="P42" s="146">
        <f t="shared" ref="P42:AA42" si="8">P41</f>
        <v>3.4</v>
      </c>
      <c r="Q42" s="147">
        <f t="shared" si="8"/>
        <v>3.4</v>
      </c>
      <c r="R42" s="147">
        <f t="shared" si="8"/>
        <v>0</v>
      </c>
      <c r="S42" s="148">
        <f t="shared" si="8"/>
        <v>0</v>
      </c>
      <c r="T42" s="146">
        <f t="shared" si="8"/>
        <v>3.6</v>
      </c>
      <c r="U42" s="147">
        <f t="shared" si="8"/>
        <v>3.6</v>
      </c>
      <c r="V42" s="147">
        <f t="shared" si="8"/>
        <v>0</v>
      </c>
      <c r="W42" s="148">
        <f t="shared" si="8"/>
        <v>0</v>
      </c>
      <c r="X42" s="146">
        <f t="shared" si="8"/>
        <v>3.8</v>
      </c>
      <c r="Y42" s="147">
        <f t="shared" si="8"/>
        <v>3.8</v>
      </c>
      <c r="Z42" s="147">
        <f t="shared" si="8"/>
        <v>0</v>
      </c>
      <c r="AA42" s="148">
        <f t="shared" si="8"/>
        <v>0</v>
      </c>
      <c r="AB42" s="76"/>
      <c r="IO42" s="222"/>
    </row>
    <row r="43" spans="1:249" s="341" customFormat="1" ht="21" customHeight="1" thickBot="1" x14ac:dyDescent="0.25">
      <c r="A43" s="71" t="s">
        <v>18</v>
      </c>
      <c r="B43" s="73" t="s">
        <v>16</v>
      </c>
      <c r="C43" s="74" t="s">
        <v>11</v>
      </c>
      <c r="D43" s="430" t="s">
        <v>111</v>
      </c>
      <c r="E43" s="430"/>
      <c r="F43" s="430"/>
      <c r="G43" s="430"/>
      <c r="H43" s="430"/>
      <c r="I43" s="430"/>
      <c r="J43" s="431"/>
      <c r="K43" s="432"/>
      <c r="L43" s="149">
        <f t="shared" ref="L43:AA43" si="9">L37+L40+L42</f>
        <v>1126.1000000000001</v>
      </c>
      <c r="M43" s="150">
        <f t="shared" si="9"/>
        <v>1126.1000000000001</v>
      </c>
      <c r="N43" s="151">
        <f t="shared" si="9"/>
        <v>900</v>
      </c>
      <c r="O43" s="152">
        <f t="shared" si="9"/>
        <v>0</v>
      </c>
      <c r="P43" s="149">
        <f t="shared" si="9"/>
        <v>1216.6000000000001</v>
      </c>
      <c r="Q43" s="151">
        <f t="shared" si="9"/>
        <v>1216.6000000000001</v>
      </c>
      <c r="R43" s="151">
        <f t="shared" si="9"/>
        <v>1007</v>
      </c>
      <c r="S43" s="152">
        <f t="shared" si="9"/>
        <v>0</v>
      </c>
      <c r="T43" s="149">
        <f t="shared" si="9"/>
        <v>1304.3</v>
      </c>
      <c r="U43" s="151">
        <f t="shared" si="9"/>
        <v>1304.3</v>
      </c>
      <c r="V43" s="151">
        <f t="shared" si="9"/>
        <v>1096.0999999999999</v>
      </c>
      <c r="W43" s="152">
        <f t="shared" si="9"/>
        <v>0</v>
      </c>
      <c r="X43" s="149">
        <f t="shared" si="9"/>
        <v>1341.2</v>
      </c>
      <c r="Y43" s="151">
        <f t="shared" si="9"/>
        <v>1341.2</v>
      </c>
      <c r="Z43" s="151">
        <f t="shared" si="9"/>
        <v>1128.9000000000001</v>
      </c>
      <c r="AA43" s="152">
        <f t="shared" si="9"/>
        <v>0</v>
      </c>
      <c r="AB43" s="153"/>
      <c r="IO43" s="222"/>
    </row>
    <row r="44" spans="1:249" s="341" customFormat="1" ht="21" customHeight="1" thickBot="1" x14ac:dyDescent="0.25">
      <c r="A44" s="71" t="s">
        <v>18</v>
      </c>
      <c r="B44" s="73" t="s">
        <v>16</v>
      </c>
      <c r="C44" s="74" t="s">
        <v>16</v>
      </c>
      <c r="D44" s="424" t="s">
        <v>28</v>
      </c>
      <c r="E44" s="425"/>
      <c r="F44" s="425"/>
      <c r="G44" s="425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98"/>
      <c r="AB44" s="64"/>
      <c r="IO44" s="222"/>
    </row>
    <row r="45" spans="1:249" s="341" customFormat="1" ht="18" customHeight="1" x14ac:dyDescent="0.2">
      <c r="A45" s="476" t="s">
        <v>18</v>
      </c>
      <c r="B45" s="411" t="s">
        <v>16</v>
      </c>
      <c r="C45" s="385" t="s">
        <v>16</v>
      </c>
      <c r="D45" s="428" t="s">
        <v>11</v>
      </c>
      <c r="E45" s="485" t="s">
        <v>29</v>
      </c>
      <c r="F45" s="435" t="s">
        <v>119</v>
      </c>
      <c r="G45" s="483" t="s">
        <v>100</v>
      </c>
      <c r="H45" s="437" t="s">
        <v>42</v>
      </c>
      <c r="I45" s="469" t="s">
        <v>156</v>
      </c>
      <c r="J45" s="464" t="s">
        <v>151</v>
      </c>
      <c r="K45" s="75" t="s">
        <v>13</v>
      </c>
      <c r="L45" s="353">
        <f>M45+O45</f>
        <v>456.9</v>
      </c>
      <c r="M45" s="357">
        <v>453.9</v>
      </c>
      <c r="N45" s="357">
        <v>384.7</v>
      </c>
      <c r="O45" s="355">
        <v>3</v>
      </c>
      <c r="P45" s="358">
        <f>Q45+S45</f>
        <v>494.7</v>
      </c>
      <c r="Q45" s="359">
        <v>492.7</v>
      </c>
      <c r="R45" s="357">
        <v>428</v>
      </c>
      <c r="S45" s="355">
        <v>2</v>
      </c>
      <c r="T45" s="353">
        <f>U45+W45</f>
        <v>575.29999999999995</v>
      </c>
      <c r="U45" s="357">
        <v>569.79999999999995</v>
      </c>
      <c r="V45" s="357">
        <v>464.4</v>
      </c>
      <c r="W45" s="355">
        <v>5.5</v>
      </c>
      <c r="X45" s="363">
        <f>Y45+AA45</f>
        <v>632.70000000000005</v>
      </c>
      <c r="Y45" s="357">
        <v>626.70000000000005</v>
      </c>
      <c r="Z45" s="357">
        <v>510.8</v>
      </c>
      <c r="AA45" s="355">
        <v>6</v>
      </c>
      <c r="AB45" s="76"/>
      <c r="IO45" s="222"/>
    </row>
    <row r="46" spans="1:249" s="341" customFormat="1" ht="18" customHeight="1" x14ac:dyDescent="0.2">
      <c r="A46" s="478"/>
      <c r="B46" s="452"/>
      <c r="C46" s="509"/>
      <c r="D46" s="510"/>
      <c r="E46" s="511"/>
      <c r="F46" s="436"/>
      <c r="G46" s="505"/>
      <c r="H46" s="438"/>
      <c r="I46" s="470"/>
      <c r="J46" s="465"/>
      <c r="K46" s="125" t="s">
        <v>73</v>
      </c>
      <c r="L46" s="154">
        <f t="shared" ref="L46:L48" si="10">M46+O46</f>
        <v>0</v>
      </c>
      <c r="M46" s="127">
        <v>0</v>
      </c>
      <c r="N46" s="127">
        <v>0</v>
      </c>
      <c r="O46" s="128">
        <v>0</v>
      </c>
      <c r="P46" s="129">
        <f>Q46+S46</f>
        <v>0</v>
      </c>
      <c r="Q46" s="127">
        <v>0</v>
      </c>
      <c r="R46" s="127">
        <v>0</v>
      </c>
      <c r="S46" s="128">
        <v>0</v>
      </c>
      <c r="T46" s="126">
        <f>U46+W46</f>
        <v>0</v>
      </c>
      <c r="U46" s="127">
        <v>0</v>
      </c>
      <c r="V46" s="127">
        <v>0</v>
      </c>
      <c r="W46" s="128">
        <v>0</v>
      </c>
      <c r="X46" s="129">
        <f t="shared" ref="X46:X48" si="11">Y46+AA46</f>
        <v>0</v>
      </c>
      <c r="Y46" s="127">
        <v>0</v>
      </c>
      <c r="Z46" s="127">
        <v>0</v>
      </c>
      <c r="AA46" s="128">
        <v>0</v>
      </c>
      <c r="AB46" s="76"/>
      <c r="IO46" s="222"/>
    </row>
    <row r="47" spans="1:249" s="341" customFormat="1" ht="17.25" customHeight="1" x14ac:dyDescent="0.2">
      <c r="A47" s="478"/>
      <c r="B47" s="452"/>
      <c r="C47" s="509"/>
      <c r="D47" s="510"/>
      <c r="E47" s="511"/>
      <c r="F47" s="436"/>
      <c r="G47" s="505"/>
      <c r="H47" s="438"/>
      <c r="I47" s="470"/>
      <c r="J47" s="465"/>
      <c r="K47" s="125" t="s">
        <v>14</v>
      </c>
      <c r="L47" s="154">
        <f t="shared" si="10"/>
        <v>0</v>
      </c>
      <c r="M47" s="127">
        <v>0</v>
      </c>
      <c r="N47" s="127">
        <v>0</v>
      </c>
      <c r="O47" s="128">
        <v>0</v>
      </c>
      <c r="P47" s="129">
        <f>Q47+S47</f>
        <v>0</v>
      </c>
      <c r="Q47" s="127">
        <v>0</v>
      </c>
      <c r="R47" s="127">
        <v>0</v>
      </c>
      <c r="S47" s="128">
        <v>0</v>
      </c>
      <c r="T47" s="130">
        <v>0</v>
      </c>
      <c r="U47" s="127">
        <v>0</v>
      </c>
      <c r="V47" s="127">
        <v>0</v>
      </c>
      <c r="W47" s="128">
        <v>0</v>
      </c>
      <c r="X47" s="129">
        <f t="shared" si="11"/>
        <v>0</v>
      </c>
      <c r="Y47" s="127">
        <v>0</v>
      </c>
      <c r="Z47" s="127">
        <v>0</v>
      </c>
      <c r="AA47" s="128">
        <v>0</v>
      </c>
      <c r="AB47" s="76"/>
      <c r="IO47" s="222"/>
    </row>
    <row r="48" spans="1:249" s="341" customFormat="1" ht="20.25" customHeight="1" thickBot="1" x14ac:dyDescent="0.25">
      <c r="A48" s="478"/>
      <c r="B48" s="452"/>
      <c r="C48" s="509"/>
      <c r="D48" s="510"/>
      <c r="E48" s="511"/>
      <c r="F48" s="436"/>
      <c r="G48" s="505"/>
      <c r="H48" s="438"/>
      <c r="I48" s="470"/>
      <c r="J48" s="465"/>
      <c r="K48" s="81" t="s">
        <v>74</v>
      </c>
      <c r="L48" s="109">
        <f t="shared" si="10"/>
        <v>0</v>
      </c>
      <c r="M48" s="155">
        <v>0</v>
      </c>
      <c r="N48" s="155">
        <v>0</v>
      </c>
      <c r="O48" s="111">
        <v>0</v>
      </c>
      <c r="P48" s="112">
        <f>Q48+S48</f>
        <v>0</v>
      </c>
      <c r="Q48" s="155">
        <v>0</v>
      </c>
      <c r="R48" s="155">
        <v>0</v>
      </c>
      <c r="S48" s="111">
        <v>0</v>
      </c>
      <c r="T48" s="109">
        <f>U48+W48</f>
        <v>0</v>
      </c>
      <c r="U48" s="155">
        <v>0</v>
      </c>
      <c r="V48" s="155">
        <v>0</v>
      </c>
      <c r="W48" s="111">
        <v>0</v>
      </c>
      <c r="X48" s="156">
        <f t="shared" si="11"/>
        <v>0</v>
      </c>
      <c r="Y48" s="155">
        <v>0</v>
      </c>
      <c r="Z48" s="155">
        <v>0</v>
      </c>
      <c r="AA48" s="111">
        <v>0</v>
      </c>
      <c r="AB48" s="487"/>
      <c r="IO48" s="222"/>
    </row>
    <row r="49" spans="1:249" s="341" customFormat="1" ht="22.5" customHeight="1" thickBot="1" x14ac:dyDescent="0.25">
      <c r="A49" s="478"/>
      <c r="B49" s="452"/>
      <c r="C49" s="509"/>
      <c r="D49" s="510"/>
      <c r="E49" s="511"/>
      <c r="F49" s="436"/>
      <c r="G49" s="505"/>
      <c r="H49" s="438"/>
      <c r="I49" s="470"/>
      <c r="J49" s="466"/>
      <c r="K49" s="157" t="s">
        <v>9</v>
      </c>
      <c r="L49" s="158">
        <f>SUM(L45:L48)</f>
        <v>456.9</v>
      </c>
      <c r="M49" s="159">
        <f t="shared" ref="M49:AA49" si="12">SUM(M45:M48)</f>
        <v>453.9</v>
      </c>
      <c r="N49" s="159">
        <f t="shared" si="12"/>
        <v>384.7</v>
      </c>
      <c r="O49" s="160">
        <f t="shared" si="12"/>
        <v>3</v>
      </c>
      <c r="P49" s="158">
        <f t="shared" si="12"/>
        <v>494.7</v>
      </c>
      <c r="Q49" s="159">
        <f t="shared" si="12"/>
        <v>492.7</v>
      </c>
      <c r="R49" s="159">
        <f t="shared" si="12"/>
        <v>428</v>
      </c>
      <c r="S49" s="160">
        <f t="shared" si="12"/>
        <v>2</v>
      </c>
      <c r="T49" s="158">
        <f t="shared" si="12"/>
        <v>575.29999999999995</v>
      </c>
      <c r="U49" s="159">
        <f t="shared" si="12"/>
        <v>569.79999999999995</v>
      </c>
      <c r="V49" s="159">
        <f t="shared" si="12"/>
        <v>464.4</v>
      </c>
      <c r="W49" s="160">
        <f t="shared" si="12"/>
        <v>5.5</v>
      </c>
      <c r="X49" s="158">
        <f t="shared" si="12"/>
        <v>632.70000000000005</v>
      </c>
      <c r="Y49" s="159">
        <f t="shared" si="12"/>
        <v>626.70000000000005</v>
      </c>
      <c r="Z49" s="159">
        <f t="shared" si="12"/>
        <v>510.8</v>
      </c>
      <c r="AA49" s="160">
        <f t="shared" si="12"/>
        <v>6</v>
      </c>
      <c r="AB49" s="487"/>
      <c r="IO49" s="222"/>
    </row>
    <row r="50" spans="1:249" s="341" customFormat="1" ht="19.5" customHeight="1" x14ac:dyDescent="0.2">
      <c r="A50" s="476" t="s">
        <v>18</v>
      </c>
      <c r="B50" s="533" t="s">
        <v>16</v>
      </c>
      <c r="C50" s="520" t="s">
        <v>16</v>
      </c>
      <c r="D50" s="443" t="s">
        <v>16</v>
      </c>
      <c r="E50" s="433" t="s">
        <v>30</v>
      </c>
      <c r="F50" s="453" t="s">
        <v>119</v>
      </c>
      <c r="G50" s="416" t="s">
        <v>103</v>
      </c>
      <c r="H50" s="523" t="s">
        <v>42</v>
      </c>
      <c r="I50" s="506" t="s">
        <v>156</v>
      </c>
      <c r="J50" s="506" t="s">
        <v>150</v>
      </c>
      <c r="K50" s="161" t="s">
        <v>14</v>
      </c>
      <c r="L50" s="156">
        <f>M50+O50</f>
        <v>0</v>
      </c>
      <c r="M50" s="162">
        <v>0</v>
      </c>
      <c r="N50" s="162">
        <v>0</v>
      </c>
      <c r="O50" s="163">
        <v>0</v>
      </c>
      <c r="P50" s="156">
        <f>Q50+S50</f>
        <v>0</v>
      </c>
      <c r="Q50" s="164">
        <v>0</v>
      </c>
      <c r="R50" s="162">
        <v>0</v>
      </c>
      <c r="S50" s="163">
        <v>0</v>
      </c>
      <c r="T50" s="156">
        <v>0</v>
      </c>
      <c r="U50" s="162">
        <v>0</v>
      </c>
      <c r="V50" s="162">
        <v>0</v>
      </c>
      <c r="W50" s="163">
        <v>0</v>
      </c>
      <c r="X50" s="156">
        <v>0</v>
      </c>
      <c r="Y50" s="162">
        <v>0</v>
      </c>
      <c r="Z50" s="162">
        <v>0</v>
      </c>
      <c r="AA50" s="163">
        <v>0</v>
      </c>
      <c r="AB50" s="76"/>
      <c r="IO50" s="222"/>
    </row>
    <row r="51" spans="1:249" s="341" customFormat="1" ht="21.75" customHeight="1" thickBot="1" x14ac:dyDescent="0.25">
      <c r="A51" s="478"/>
      <c r="B51" s="534"/>
      <c r="C51" s="521"/>
      <c r="D51" s="444"/>
      <c r="E51" s="434"/>
      <c r="F51" s="454"/>
      <c r="G51" s="417"/>
      <c r="H51" s="524"/>
      <c r="I51" s="507"/>
      <c r="J51" s="507"/>
      <c r="K51" s="81" t="s">
        <v>73</v>
      </c>
      <c r="L51" s="132">
        <f>M51+O51</f>
        <v>0</v>
      </c>
      <c r="M51" s="138">
        <v>0</v>
      </c>
      <c r="N51" s="138">
        <v>0</v>
      </c>
      <c r="O51" s="134">
        <v>0</v>
      </c>
      <c r="P51" s="135">
        <f>Q51+S51</f>
        <v>0</v>
      </c>
      <c r="Q51" s="136">
        <v>0</v>
      </c>
      <c r="R51" s="138">
        <v>0</v>
      </c>
      <c r="S51" s="134">
        <v>0</v>
      </c>
      <c r="T51" s="132">
        <v>0</v>
      </c>
      <c r="U51" s="138">
        <v>0</v>
      </c>
      <c r="V51" s="138">
        <v>0</v>
      </c>
      <c r="W51" s="134">
        <v>0</v>
      </c>
      <c r="X51" s="132">
        <v>0</v>
      </c>
      <c r="Y51" s="138">
        <v>0</v>
      </c>
      <c r="Z51" s="138">
        <v>0</v>
      </c>
      <c r="AA51" s="134">
        <v>0</v>
      </c>
      <c r="AB51" s="487"/>
      <c r="IO51" s="222"/>
    </row>
    <row r="52" spans="1:249" s="341" customFormat="1" ht="18.75" customHeight="1" thickBot="1" x14ac:dyDescent="0.25">
      <c r="A52" s="477"/>
      <c r="B52" s="535"/>
      <c r="C52" s="522"/>
      <c r="D52" s="445"/>
      <c r="E52" s="531"/>
      <c r="F52" s="532"/>
      <c r="G52" s="499"/>
      <c r="H52" s="525"/>
      <c r="I52" s="508"/>
      <c r="J52" s="508"/>
      <c r="K52" s="139" t="s">
        <v>9</v>
      </c>
      <c r="L52" s="146">
        <f>L50+L51</f>
        <v>0</v>
      </c>
      <c r="M52" s="147">
        <f>M50+M51</f>
        <v>0</v>
      </c>
      <c r="N52" s="147">
        <f>N50+N51</f>
        <v>0</v>
      </c>
      <c r="O52" s="148">
        <f>O50+O51</f>
        <v>0</v>
      </c>
      <c r="P52" s="146">
        <f t="shared" ref="P52:AA52" si="13">P50+P51</f>
        <v>0</v>
      </c>
      <c r="Q52" s="147">
        <f t="shared" si="13"/>
        <v>0</v>
      </c>
      <c r="R52" s="147">
        <f t="shared" si="13"/>
        <v>0</v>
      </c>
      <c r="S52" s="148">
        <f t="shared" si="13"/>
        <v>0</v>
      </c>
      <c r="T52" s="146">
        <f t="shared" si="13"/>
        <v>0</v>
      </c>
      <c r="U52" s="147">
        <f t="shared" si="13"/>
        <v>0</v>
      </c>
      <c r="V52" s="147">
        <f t="shared" si="13"/>
        <v>0</v>
      </c>
      <c r="W52" s="148">
        <f t="shared" si="13"/>
        <v>0</v>
      </c>
      <c r="X52" s="146">
        <f t="shared" si="13"/>
        <v>0</v>
      </c>
      <c r="Y52" s="147">
        <f t="shared" si="13"/>
        <v>0</v>
      </c>
      <c r="Z52" s="147">
        <f t="shared" si="13"/>
        <v>0</v>
      </c>
      <c r="AA52" s="148">
        <f t="shared" si="13"/>
        <v>0</v>
      </c>
      <c r="AB52" s="487"/>
      <c r="IO52" s="222"/>
    </row>
    <row r="53" spans="1:249" s="341" customFormat="1" ht="28.5" customHeight="1" thickBot="1" x14ac:dyDescent="0.25">
      <c r="A53" s="476" t="s">
        <v>18</v>
      </c>
      <c r="B53" s="411" t="s">
        <v>16</v>
      </c>
      <c r="C53" s="385" t="s">
        <v>16</v>
      </c>
      <c r="D53" s="428" t="s">
        <v>17</v>
      </c>
      <c r="E53" s="485" t="s">
        <v>27</v>
      </c>
      <c r="F53" s="435" t="s">
        <v>119</v>
      </c>
      <c r="G53" s="483" t="s">
        <v>100</v>
      </c>
      <c r="H53" s="437" t="s">
        <v>42</v>
      </c>
      <c r="I53" s="469" t="s">
        <v>156</v>
      </c>
      <c r="J53" s="464" t="s">
        <v>124</v>
      </c>
      <c r="K53" s="144" t="s">
        <v>73</v>
      </c>
      <c r="L53" s="360">
        <f>M53+O53</f>
        <v>56.800000000000004</v>
      </c>
      <c r="M53" s="361">
        <v>53.2</v>
      </c>
      <c r="N53" s="361">
        <v>8.5</v>
      </c>
      <c r="O53" s="362">
        <v>3.6</v>
      </c>
      <c r="P53" s="360">
        <f>Q53+S53</f>
        <v>35</v>
      </c>
      <c r="Q53" s="364">
        <v>32.5</v>
      </c>
      <c r="R53" s="361">
        <v>8.5</v>
      </c>
      <c r="S53" s="362">
        <v>2.5</v>
      </c>
      <c r="T53" s="360">
        <f>U53+W53</f>
        <v>42</v>
      </c>
      <c r="U53" s="361">
        <v>38.5</v>
      </c>
      <c r="V53" s="361">
        <v>8.9</v>
      </c>
      <c r="W53" s="362">
        <v>3.5</v>
      </c>
      <c r="X53" s="360">
        <f>Y53+AA53</f>
        <v>44</v>
      </c>
      <c r="Y53" s="361">
        <v>40.5</v>
      </c>
      <c r="Z53" s="361">
        <v>9.3000000000000007</v>
      </c>
      <c r="AA53" s="362">
        <v>3.5</v>
      </c>
      <c r="AB53" s="76"/>
      <c r="IO53" s="222"/>
    </row>
    <row r="54" spans="1:249" s="341" customFormat="1" ht="32.25" customHeight="1" thickBot="1" x14ac:dyDescent="0.25">
      <c r="A54" s="477"/>
      <c r="B54" s="412"/>
      <c r="C54" s="386"/>
      <c r="D54" s="429"/>
      <c r="E54" s="486"/>
      <c r="F54" s="455"/>
      <c r="G54" s="484"/>
      <c r="H54" s="446"/>
      <c r="I54" s="482"/>
      <c r="J54" s="466"/>
      <c r="K54" s="145" t="s">
        <v>9</v>
      </c>
      <c r="L54" s="146">
        <f>L53</f>
        <v>56.800000000000004</v>
      </c>
      <c r="M54" s="147">
        <f>M53</f>
        <v>53.2</v>
      </c>
      <c r="N54" s="147">
        <f>N53</f>
        <v>8.5</v>
      </c>
      <c r="O54" s="148">
        <f>O53</f>
        <v>3.6</v>
      </c>
      <c r="P54" s="165">
        <f t="shared" ref="P54:AA54" si="14">P53</f>
        <v>35</v>
      </c>
      <c r="Q54" s="147">
        <f>Q53</f>
        <v>32.5</v>
      </c>
      <c r="R54" s="147">
        <f t="shared" si="14"/>
        <v>8.5</v>
      </c>
      <c r="S54" s="148">
        <f t="shared" si="14"/>
        <v>2.5</v>
      </c>
      <c r="T54" s="146">
        <f t="shared" si="14"/>
        <v>42</v>
      </c>
      <c r="U54" s="147">
        <f t="shared" si="14"/>
        <v>38.5</v>
      </c>
      <c r="V54" s="147">
        <f t="shared" si="14"/>
        <v>8.9</v>
      </c>
      <c r="W54" s="148">
        <f t="shared" si="14"/>
        <v>3.5</v>
      </c>
      <c r="X54" s="146">
        <f t="shared" si="14"/>
        <v>44</v>
      </c>
      <c r="Y54" s="147">
        <f t="shared" si="14"/>
        <v>40.5</v>
      </c>
      <c r="Z54" s="147">
        <f t="shared" si="14"/>
        <v>9.3000000000000007</v>
      </c>
      <c r="AA54" s="148">
        <f t="shared" si="14"/>
        <v>3.5</v>
      </c>
      <c r="AB54" s="76"/>
      <c r="IO54" s="222"/>
    </row>
    <row r="55" spans="1:249" s="341" customFormat="1" ht="21" customHeight="1" thickBot="1" x14ac:dyDescent="0.25">
      <c r="A55" s="166" t="s">
        <v>18</v>
      </c>
      <c r="B55" s="167" t="s">
        <v>16</v>
      </c>
      <c r="C55" s="168" t="s">
        <v>16</v>
      </c>
      <c r="D55" s="528" t="s">
        <v>111</v>
      </c>
      <c r="E55" s="528"/>
      <c r="F55" s="528"/>
      <c r="G55" s="528"/>
      <c r="H55" s="528"/>
      <c r="I55" s="528"/>
      <c r="J55" s="529"/>
      <c r="K55" s="530"/>
      <c r="L55" s="169">
        <f t="shared" ref="L55:AA55" si="15">L49+L52+L54</f>
        <v>513.69999999999993</v>
      </c>
      <c r="M55" s="170">
        <f t="shared" si="15"/>
        <v>507.09999999999997</v>
      </c>
      <c r="N55" s="170">
        <f t="shared" si="15"/>
        <v>393.2</v>
      </c>
      <c r="O55" s="171">
        <f t="shared" si="15"/>
        <v>6.6</v>
      </c>
      <c r="P55" s="169">
        <f t="shared" si="15"/>
        <v>529.70000000000005</v>
      </c>
      <c r="Q55" s="170">
        <f t="shared" si="15"/>
        <v>525.20000000000005</v>
      </c>
      <c r="R55" s="170">
        <f t="shared" si="15"/>
        <v>436.5</v>
      </c>
      <c r="S55" s="171">
        <f t="shared" si="15"/>
        <v>4.5</v>
      </c>
      <c r="T55" s="169">
        <f t="shared" si="15"/>
        <v>617.29999999999995</v>
      </c>
      <c r="U55" s="170">
        <f t="shared" si="15"/>
        <v>608.29999999999995</v>
      </c>
      <c r="V55" s="170">
        <f t="shared" si="15"/>
        <v>473.29999999999995</v>
      </c>
      <c r="W55" s="171">
        <f t="shared" si="15"/>
        <v>9</v>
      </c>
      <c r="X55" s="169">
        <f t="shared" si="15"/>
        <v>676.7</v>
      </c>
      <c r="Y55" s="170">
        <f t="shared" si="15"/>
        <v>667.2</v>
      </c>
      <c r="Z55" s="170">
        <f t="shared" si="15"/>
        <v>520.1</v>
      </c>
      <c r="AA55" s="171">
        <f t="shared" si="15"/>
        <v>9.5</v>
      </c>
      <c r="AB55" s="153"/>
      <c r="IO55" s="222"/>
    </row>
    <row r="56" spans="1:249" s="341" customFormat="1" ht="20.25" customHeight="1" thickBot="1" x14ac:dyDescent="0.25">
      <c r="A56" s="71" t="s">
        <v>18</v>
      </c>
      <c r="B56" s="73" t="s">
        <v>16</v>
      </c>
      <c r="C56" s="74" t="s">
        <v>15</v>
      </c>
      <c r="D56" s="424" t="s">
        <v>31</v>
      </c>
      <c r="E56" s="425"/>
      <c r="F56" s="425"/>
      <c r="G56" s="425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  <c r="T56" s="425"/>
      <c r="U56" s="425"/>
      <c r="V56" s="425"/>
      <c r="W56" s="425"/>
      <c r="X56" s="425"/>
      <c r="Y56" s="425"/>
      <c r="Z56" s="425"/>
      <c r="AA56" s="498"/>
      <c r="AB56" s="64"/>
      <c r="IO56" s="222"/>
    </row>
    <row r="57" spans="1:249" s="341" customFormat="1" ht="19.5" customHeight="1" x14ac:dyDescent="0.2">
      <c r="A57" s="476" t="s">
        <v>18</v>
      </c>
      <c r="B57" s="411" t="s">
        <v>16</v>
      </c>
      <c r="C57" s="385" t="s">
        <v>15</v>
      </c>
      <c r="D57" s="428" t="s">
        <v>11</v>
      </c>
      <c r="E57" s="485" t="s">
        <v>32</v>
      </c>
      <c r="F57" s="435" t="s">
        <v>119</v>
      </c>
      <c r="G57" s="483" t="s">
        <v>103</v>
      </c>
      <c r="H57" s="437" t="s">
        <v>43</v>
      </c>
      <c r="I57" s="469" t="s">
        <v>157</v>
      </c>
      <c r="J57" s="464" t="s">
        <v>149</v>
      </c>
      <c r="K57" s="75" t="s">
        <v>13</v>
      </c>
      <c r="L57" s="353">
        <f>M57+O57</f>
        <v>518.6</v>
      </c>
      <c r="M57" s="357">
        <v>508.1</v>
      </c>
      <c r="N57" s="357">
        <v>400.4</v>
      </c>
      <c r="O57" s="355">
        <v>10.5</v>
      </c>
      <c r="P57" s="353">
        <f>Q57+S57</f>
        <v>613</v>
      </c>
      <c r="Q57" s="359">
        <v>577.5</v>
      </c>
      <c r="R57" s="357">
        <v>468.2</v>
      </c>
      <c r="S57" s="355">
        <v>35.5</v>
      </c>
      <c r="T57" s="353">
        <f>U57+W57</f>
        <v>629.6</v>
      </c>
      <c r="U57" s="357">
        <v>626.6</v>
      </c>
      <c r="V57" s="357">
        <v>505.2</v>
      </c>
      <c r="W57" s="355">
        <v>3</v>
      </c>
      <c r="X57" s="363">
        <f>Y57+AA57</f>
        <v>690</v>
      </c>
      <c r="Y57" s="357">
        <v>687</v>
      </c>
      <c r="Z57" s="357">
        <v>555.70000000000005</v>
      </c>
      <c r="AA57" s="355">
        <v>3</v>
      </c>
      <c r="AB57" s="76"/>
      <c r="IO57" s="222"/>
    </row>
    <row r="58" spans="1:249" s="341" customFormat="1" ht="17.25" customHeight="1" x14ac:dyDescent="0.2">
      <c r="A58" s="478"/>
      <c r="B58" s="452"/>
      <c r="C58" s="509"/>
      <c r="D58" s="510"/>
      <c r="E58" s="511"/>
      <c r="F58" s="436"/>
      <c r="G58" s="505"/>
      <c r="H58" s="438"/>
      <c r="I58" s="470"/>
      <c r="J58" s="465"/>
      <c r="K58" s="172" t="s">
        <v>73</v>
      </c>
      <c r="L58" s="173">
        <f>M58+O58</f>
        <v>17.899999999999999</v>
      </c>
      <c r="M58" s="174">
        <v>17.899999999999999</v>
      </c>
      <c r="N58" s="174">
        <v>17.5</v>
      </c>
      <c r="O58" s="175">
        <v>0</v>
      </c>
      <c r="P58" s="173">
        <f>Q58+S58</f>
        <v>20</v>
      </c>
      <c r="Q58" s="174">
        <v>20</v>
      </c>
      <c r="R58" s="174">
        <v>19.7</v>
      </c>
      <c r="S58" s="175">
        <v>0</v>
      </c>
      <c r="T58" s="173">
        <f>U58+W58</f>
        <v>22</v>
      </c>
      <c r="U58" s="174">
        <v>22</v>
      </c>
      <c r="V58" s="174">
        <v>21.7</v>
      </c>
      <c r="W58" s="175">
        <v>0</v>
      </c>
      <c r="X58" s="129">
        <f t="shared" ref="X58:X60" si="16">Y58+AA58</f>
        <v>24.2</v>
      </c>
      <c r="Y58" s="174">
        <v>24.2</v>
      </c>
      <c r="Z58" s="174">
        <v>23.8</v>
      </c>
      <c r="AA58" s="175">
        <v>0</v>
      </c>
      <c r="AB58" s="76"/>
      <c r="IO58" s="222"/>
    </row>
    <row r="59" spans="1:249" s="341" customFormat="1" ht="18.75" customHeight="1" x14ac:dyDescent="0.2">
      <c r="A59" s="478"/>
      <c r="B59" s="452"/>
      <c r="C59" s="509"/>
      <c r="D59" s="510"/>
      <c r="E59" s="511"/>
      <c r="F59" s="436"/>
      <c r="G59" s="505"/>
      <c r="H59" s="438"/>
      <c r="I59" s="470"/>
      <c r="J59" s="465"/>
      <c r="K59" s="176" t="s">
        <v>14</v>
      </c>
      <c r="L59" s="129">
        <f>M59+O59</f>
        <v>0</v>
      </c>
      <c r="M59" s="127">
        <v>0</v>
      </c>
      <c r="N59" s="127">
        <v>0</v>
      </c>
      <c r="O59" s="177">
        <v>0</v>
      </c>
      <c r="P59" s="129">
        <f>Q59+S59</f>
        <v>2.7</v>
      </c>
      <c r="Q59" s="127">
        <v>1.9</v>
      </c>
      <c r="R59" s="127">
        <v>0</v>
      </c>
      <c r="S59" s="177">
        <v>0.8</v>
      </c>
      <c r="T59" s="129">
        <f>U59+W59</f>
        <v>0</v>
      </c>
      <c r="U59" s="127">
        <v>0</v>
      </c>
      <c r="V59" s="127">
        <v>0</v>
      </c>
      <c r="W59" s="177">
        <v>0</v>
      </c>
      <c r="X59" s="129">
        <f t="shared" si="16"/>
        <v>0</v>
      </c>
      <c r="Y59" s="127">
        <v>0</v>
      </c>
      <c r="Z59" s="127">
        <v>0</v>
      </c>
      <c r="AA59" s="177">
        <v>0</v>
      </c>
      <c r="AB59" s="76"/>
      <c r="IO59" s="222"/>
    </row>
    <row r="60" spans="1:249" s="341" customFormat="1" ht="20.25" customHeight="1" thickBot="1" x14ac:dyDescent="0.25">
      <c r="A60" s="478"/>
      <c r="B60" s="452"/>
      <c r="C60" s="509"/>
      <c r="D60" s="510"/>
      <c r="E60" s="511"/>
      <c r="F60" s="436"/>
      <c r="G60" s="505"/>
      <c r="H60" s="438"/>
      <c r="I60" s="470"/>
      <c r="J60" s="465"/>
      <c r="K60" s="178" t="s">
        <v>74</v>
      </c>
      <c r="L60" s="112">
        <f>M60+O60</f>
        <v>0</v>
      </c>
      <c r="M60" s="155">
        <v>0</v>
      </c>
      <c r="N60" s="155">
        <v>0</v>
      </c>
      <c r="O60" s="179">
        <v>0</v>
      </c>
      <c r="P60" s="112">
        <v>0</v>
      </c>
      <c r="Q60" s="113">
        <v>0</v>
      </c>
      <c r="R60" s="155">
        <v>0</v>
      </c>
      <c r="S60" s="179">
        <v>0</v>
      </c>
      <c r="T60" s="112">
        <f>U60+W60</f>
        <v>0</v>
      </c>
      <c r="U60" s="155">
        <v>0</v>
      </c>
      <c r="V60" s="155">
        <v>0</v>
      </c>
      <c r="W60" s="179">
        <v>0</v>
      </c>
      <c r="X60" s="156">
        <f t="shared" si="16"/>
        <v>0</v>
      </c>
      <c r="Y60" s="155">
        <v>0</v>
      </c>
      <c r="Z60" s="155">
        <v>0</v>
      </c>
      <c r="AA60" s="179">
        <v>0</v>
      </c>
      <c r="AB60" s="487"/>
      <c r="IO60" s="222"/>
    </row>
    <row r="61" spans="1:249" s="341" customFormat="1" ht="20.25" customHeight="1" thickBot="1" x14ac:dyDescent="0.25">
      <c r="A61" s="478"/>
      <c r="B61" s="452"/>
      <c r="C61" s="509"/>
      <c r="D61" s="510"/>
      <c r="E61" s="511"/>
      <c r="F61" s="436"/>
      <c r="G61" s="505"/>
      <c r="H61" s="438"/>
      <c r="I61" s="470"/>
      <c r="J61" s="466"/>
      <c r="K61" s="157" t="s">
        <v>9</v>
      </c>
      <c r="L61" s="158">
        <f>L57+L60+L58+L59</f>
        <v>536.5</v>
      </c>
      <c r="M61" s="159">
        <f t="shared" ref="M61:AA61" si="17">M57+M60+M58+M59</f>
        <v>526</v>
      </c>
      <c r="N61" s="159">
        <f t="shared" si="17"/>
        <v>417.9</v>
      </c>
      <c r="O61" s="160">
        <f t="shared" si="17"/>
        <v>10.5</v>
      </c>
      <c r="P61" s="158">
        <f t="shared" si="17"/>
        <v>635.70000000000005</v>
      </c>
      <c r="Q61" s="159">
        <f t="shared" si="17"/>
        <v>599.4</v>
      </c>
      <c r="R61" s="159">
        <f t="shared" si="17"/>
        <v>487.9</v>
      </c>
      <c r="S61" s="160">
        <f t="shared" si="17"/>
        <v>36.299999999999997</v>
      </c>
      <c r="T61" s="158">
        <f t="shared" si="17"/>
        <v>651.6</v>
      </c>
      <c r="U61" s="159">
        <f t="shared" si="17"/>
        <v>648.6</v>
      </c>
      <c r="V61" s="159">
        <f t="shared" si="17"/>
        <v>526.9</v>
      </c>
      <c r="W61" s="160">
        <f t="shared" si="17"/>
        <v>3</v>
      </c>
      <c r="X61" s="158">
        <f t="shared" si="17"/>
        <v>714.2</v>
      </c>
      <c r="Y61" s="159">
        <f t="shared" si="17"/>
        <v>711.2</v>
      </c>
      <c r="Z61" s="159">
        <f t="shared" si="17"/>
        <v>579.5</v>
      </c>
      <c r="AA61" s="160">
        <f t="shared" si="17"/>
        <v>3</v>
      </c>
      <c r="AB61" s="487"/>
      <c r="IO61" s="222"/>
    </row>
    <row r="62" spans="1:249" s="341" customFormat="1" ht="17.25" customHeight="1" x14ac:dyDescent="0.2">
      <c r="A62" s="474" t="s">
        <v>18</v>
      </c>
      <c r="B62" s="533" t="s">
        <v>16</v>
      </c>
      <c r="C62" s="520" t="s">
        <v>15</v>
      </c>
      <c r="D62" s="443" t="s">
        <v>16</v>
      </c>
      <c r="E62" s="433" t="s">
        <v>30</v>
      </c>
      <c r="F62" s="453" t="s">
        <v>119</v>
      </c>
      <c r="G62" s="526" t="s">
        <v>103</v>
      </c>
      <c r="H62" s="472" t="s">
        <v>43</v>
      </c>
      <c r="I62" s="292" t="s">
        <v>157</v>
      </c>
      <c r="J62" s="506" t="s">
        <v>148</v>
      </c>
      <c r="K62" s="161" t="s">
        <v>22</v>
      </c>
      <c r="L62" s="156">
        <f>M62+O62</f>
        <v>29.7</v>
      </c>
      <c r="M62" s="162">
        <v>29.7</v>
      </c>
      <c r="N62" s="162">
        <v>0</v>
      </c>
      <c r="O62" s="163">
        <v>0</v>
      </c>
      <c r="P62" s="365">
        <f>Q62+S62</f>
        <v>35</v>
      </c>
      <c r="Q62" s="366">
        <v>35</v>
      </c>
      <c r="R62" s="367">
        <v>0</v>
      </c>
      <c r="S62" s="368">
        <v>0</v>
      </c>
      <c r="T62" s="156">
        <f>U62+W62</f>
        <v>38</v>
      </c>
      <c r="U62" s="162">
        <v>38</v>
      </c>
      <c r="V62" s="162">
        <v>0</v>
      </c>
      <c r="W62" s="163">
        <v>0</v>
      </c>
      <c r="X62" s="156">
        <f>Y62+AA62</f>
        <v>38</v>
      </c>
      <c r="Y62" s="162">
        <v>38</v>
      </c>
      <c r="Z62" s="162">
        <v>0</v>
      </c>
      <c r="AA62" s="163">
        <v>0</v>
      </c>
      <c r="AB62" s="76"/>
      <c r="IO62" s="222"/>
    </row>
    <row r="63" spans="1:249" s="341" customFormat="1" ht="18.75" customHeight="1" thickBot="1" x14ac:dyDescent="0.25">
      <c r="A63" s="475"/>
      <c r="B63" s="534"/>
      <c r="C63" s="521"/>
      <c r="D63" s="444"/>
      <c r="E63" s="434"/>
      <c r="F63" s="454"/>
      <c r="G63" s="527"/>
      <c r="H63" s="473"/>
      <c r="I63" s="180"/>
      <c r="J63" s="507"/>
      <c r="K63" s="81" t="s">
        <v>73</v>
      </c>
      <c r="L63" s="132">
        <f>M63+O63</f>
        <v>0</v>
      </c>
      <c r="M63" s="138">
        <v>0</v>
      </c>
      <c r="N63" s="138">
        <v>0</v>
      </c>
      <c r="O63" s="134">
        <v>0</v>
      </c>
      <c r="P63" s="135">
        <f>Q63+S63</f>
        <v>0</v>
      </c>
      <c r="Q63" s="136">
        <v>0</v>
      </c>
      <c r="R63" s="138">
        <v>0</v>
      </c>
      <c r="S63" s="134">
        <v>0</v>
      </c>
      <c r="T63" s="132">
        <f>U63+W63</f>
        <v>0</v>
      </c>
      <c r="U63" s="138">
        <v>0</v>
      </c>
      <c r="V63" s="138">
        <v>0</v>
      </c>
      <c r="W63" s="134">
        <v>0</v>
      </c>
      <c r="X63" s="132">
        <f>Y63+AA63</f>
        <v>0</v>
      </c>
      <c r="Y63" s="138">
        <v>0</v>
      </c>
      <c r="Z63" s="138">
        <v>0</v>
      </c>
      <c r="AA63" s="134">
        <v>0</v>
      </c>
      <c r="AB63" s="487"/>
      <c r="IO63" s="222"/>
    </row>
    <row r="64" spans="1:249" s="341" customFormat="1" ht="25.5" customHeight="1" thickBot="1" x14ac:dyDescent="0.25">
      <c r="A64" s="475"/>
      <c r="B64" s="534"/>
      <c r="C64" s="521"/>
      <c r="D64" s="444"/>
      <c r="E64" s="434"/>
      <c r="F64" s="454"/>
      <c r="G64" s="527"/>
      <c r="H64" s="473"/>
      <c r="I64" s="180"/>
      <c r="J64" s="508"/>
      <c r="K64" s="86" t="s">
        <v>9</v>
      </c>
      <c r="L64" s="181">
        <f>L62+L63</f>
        <v>29.7</v>
      </c>
      <c r="M64" s="182">
        <f>M62+M63</f>
        <v>29.7</v>
      </c>
      <c r="N64" s="182">
        <f>N62+N63</f>
        <v>0</v>
      </c>
      <c r="O64" s="183">
        <f>O62+O63</f>
        <v>0</v>
      </c>
      <c r="P64" s="184">
        <f t="shared" ref="P64:AA64" si="18">P62+P63</f>
        <v>35</v>
      </c>
      <c r="Q64" s="185">
        <f t="shared" si="18"/>
        <v>35</v>
      </c>
      <c r="R64" s="182">
        <f t="shared" si="18"/>
        <v>0</v>
      </c>
      <c r="S64" s="183">
        <f t="shared" si="18"/>
        <v>0</v>
      </c>
      <c r="T64" s="181">
        <f t="shared" si="18"/>
        <v>38</v>
      </c>
      <c r="U64" s="182">
        <f t="shared" si="18"/>
        <v>38</v>
      </c>
      <c r="V64" s="182">
        <f t="shared" si="18"/>
        <v>0</v>
      </c>
      <c r="W64" s="183">
        <f t="shared" si="18"/>
        <v>0</v>
      </c>
      <c r="X64" s="181">
        <f t="shared" si="18"/>
        <v>38</v>
      </c>
      <c r="Y64" s="182">
        <f t="shared" si="18"/>
        <v>38</v>
      </c>
      <c r="Z64" s="182">
        <f t="shared" si="18"/>
        <v>0</v>
      </c>
      <c r="AA64" s="183">
        <f t="shared" si="18"/>
        <v>0</v>
      </c>
      <c r="AB64" s="487"/>
      <c r="IO64" s="222"/>
    </row>
    <row r="65" spans="1:249" s="341" customFormat="1" ht="28.5" customHeight="1" thickBot="1" x14ac:dyDescent="0.25">
      <c r="A65" s="476" t="s">
        <v>18</v>
      </c>
      <c r="B65" s="411" t="s">
        <v>16</v>
      </c>
      <c r="C65" s="385" t="s">
        <v>15</v>
      </c>
      <c r="D65" s="428" t="s">
        <v>19</v>
      </c>
      <c r="E65" s="485" t="s">
        <v>27</v>
      </c>
      <c r="F65" s="435" t="s">
        <v>119</v>
      </c>
      <c r="G65" s="483" t="s">
        <v>103</v>
      </c>
      <c r="H65" s="405" t="s">
        <v>43</v>
      </c>
      <c r="I65" s="469" t="s">
        <v>157</v>
      </c>
      <c r="J65" s="464" t="s">
        <v>152</v>
      </c>
      <c r="K65" s="144" t="s">
        <v>73</v>
      </c>
      <c r="L65" s="360">
        <f>M65+O65</f>
        <v>25.6</v>
      </c>
      <c r="M65" s="361">
        <v>25.6</v>
      </c>
      <c r="N65" s="361">
        <v>0</v>
      </c>
      <c r="O65" s="362">
        <v>0</v>
      </c>
      <c r="P65" s="360">
        <f>Q65+S65</f>
        <v>20</v>
      </c>
      <c r="Q65" s="364">
        <v>15</v>
      </c>
      <c r="R65" s="361">
        <v>0</v>
      </c>
      <c r="S65" s="362">
        <v>5</v>
      </c>
      <c r="T65" s="360">
        <f>U65+W65</f>
        <v>27.5</v>
      </c>
      <c r="U65" s="361">
        <v>27.5</v>
      </c>
      <c r="V65" s="361">
        <v>0</v>
      </c>
      <c r="W65" s="362">
        <v>0</v>
      </c>
      <c r="X65" s="360">
        <f>Y65+AA65</f>
        <v>30.3</v>
      </c>
      <c r="Y65" s="361">
        <v>30.3</v>
      </c>
      <c r="Z65" s="361">
        <v>0</v>
      </c>
      <c r="AA65" s="362">
        <v>0</v>
      </c>
      <c r="AB65" s="76"/>
      <c r="IO65" s="222"/>
    </row>
    <row r="66" spans="1:249" s="341" customFormat="1" ht="32.25" customHeight="1" thickBot="1" x14ac:dyDescent="0.25">
      <c r="A66" s="477"/>
      <c r="B66" s="412"/>
      <c r="C66" s="386"/>
      <c r="D66" s="429"/>
      <c r="E66" s="486"/>
      <c r="F66" s="455"/>
      <c r="G66" s="484"/>
      <c r="H66" s="406"/>
      <c r="I66" s="482"/>
      <c r="J66" s="466"/>
      <c r="K66" s="145" t="s">
        <v>9</v>
      </c>
      <c r="L66" s="186">
        <f>L65</f>
        <v>25.6</v>
      </c>
      <c r="M66" s="187">
        <f>M65</f>
        <v>25.6</v>
      </c>
      <c r="N66" s="187">
        <f>N65</f>
        <v>0</v>
      </c>
      <c r="O66" s="188">
        <f>O65</f>
        <v>0</v>
      </c>
      <c r="P66" s="186">
        <f t="shared" ref="P66:AA66" si="19">P65</f>
        <v>20</v>
      </c>
      <c r="Q66" s="187">
        <f t="shared" si="19"/>
        <v>15</v>
      </c>
      <c r="R66" s="187">
        <f t="shared" si="19"/>
        <v>0</v>
      </c>
      <c r="S66" s="188">
        <f t="shared" si="19"/>
        <v>5</v>
      </c>
      <c r="T66" s="186">
        <f t="shared" si="19"/>
        <v>27.5</v>
      </c>
      <c r="U66" s="187">
        <f t="shared" si="19"/>
        <v>27.5</v>
      </c>
      <c r="V66" s="187">
        <v>0</v>
      </c>
      <c r="W66" s="188">
        <f t="shared" si="19"/>
        <v>0</v>
      </c>
      <c r="X66" s="186">
        <f t="shared" si="19"/>
        <v>30.3</v>
      </c>
      <c r="Y66" s="187">
        <f t="shared" si="19"/>
        <v>30.3</v>
      </c>
      <c r="Z66" s="187">
        <f t="shared" si="19"/>
        <v>0</v>
      </c>
      <c r="AA66" s="188">
        <f t="shared" si="19"/>
        <v>0</v>
      </c>
      <c r="AB66" s="76"/>
      <c r="IO66" s="222"/>
    </row>
    <row r="67" spans="1:249" s="341" customFormat="1" ht="21.75" customHeight="1" thickBot="1" x14ac:dyDescent="0.25">
      <c r="A67" s="71" t="s">
        <v>18</v>
      </c>
      <c r="B67" s="73" t="s">
        <v>16</v>
      </c>
      <c r="C67" s="74" t="s">
        <v>15</v>
      </c>
      <c r="D67" s="430" t="s">
        <v>111</v>
      </c>
      <c r="E67" s="430"/>
      <c r="F67" s="430"/>
      <c r="G67" s="430"/>
      <c r="H67" s="430"/>
      <c r="I67" s="430"/>
      <c r="J67" s="431"/>
      <c r="K67" s="432"/>
      <c r="L67" s="149">
        <f t="shared" ref="L67:AA67" si="20">L66+L64+L61</f>
        <v>591.79999999999995</v>
      </c>
      <c r="M67" s="189">
        <f t="shared" si="20"/>
        <v>581.29999999999995</v>
      </c>
      <c r="N67" s="189">
        <f t="shared" si="20"/>
        <v>417.9</v>
      </c>
      <c r="O67" s="152">
        <f t="shared" si="20"/>
        <v>10.5</v>
      </c>
      <c r="P67" s="149">
        <f t="shared" si="20"/>
        <v>690.7</v>
      </c>
      <c r="Q67" s="189">
        <f t="shared" si="20"/>
        <v>649.4</v>
      </c>
      <c r="R67" s="189">
        <f t="shared" si="20"/>
        <v>487.9</v>
      </c>
      <c r="S67" s="152">
        <f t="shared" si="20"/>
        <v>41.3</v>
      </c>
      <c r="T67" s="149">
        <f t="shared" si="20"/>
        <v>717.1</v>
      </c>
      <c r="U67" s="189">
        <f t="shared" si="20"/>
        <v>714.1</v>
      </c>
      <c r="V67" s="189">
        <f t="shared" si="20"/>
        <v>526.9</v>
      </c>
      <c r="W67" s="152">
        <f t="shared" si="20"/>
        <v>3</v>
      </c>
      <c r="X67" s="149">
        <f t="shared" si="20"/>
        <v>782.5</v>
      </c>
      <c r="Y67" s="189">
        <f t="shared" si="20"/>
        <v>779.5</v>
      </c>
      <c r="Z67" s="189">
        <f t="shared" si="20"/>
        <v>579.5</v>
      </c>
      <c r="AA67" s="152">
        <f t="shared" si="20"/>
        <v>3</v>
      </c>
      <c r="AB67" s="153"/>
      <c r="IO67" s="222"/>
    </row>
    <row r="68" spans="1:249" ht="19.5" customHeight="1" thickBot="1" x14ac:dyDescent="0.25">
      <c r="A68" s="71" t="s">
        <v>18</v>
      </c>
      <c r="B68" s="190" t="s">
        <v>16</v>
      </c>
      <c r="C68" s="191" t="s">
        <v>17</v>
      </c>
      <c r="D68" s="395" t="s">
        <v>33</v>
      </c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7"/>
      <c r="AB68" s="192"/>
    </row>
    <row r="69" spans="1:249" ht="18" customHeight="1" x14ac:dyDescent="0.2">
      <c r="A69" s="479" t="s">
        <v>18</v>
      </c>
      <c r="B69" s="403" t="s">
        <v>16</v>
      </c>
      <c r="C69" s="409" t="s">
        <v>17</v>
      </c>
      <c r="D69" s="407" t="s">
        <v>11</v>
      </c>
      <c r="E69" s="500" t="s">
        <v>38</v>
      </c>
      <c r="F69" s="393" t="s">
        <v>119</v>
      </c>
      <c r="G69" s="467" t="s">
        <v>103</v>
      </c>
      <c r="H69" s="401" t="s">
        <v>44</v>
      </c>
      <c r="I69" s="447" t="s">
        <v>158</v>
      </c>
      <c r="J69" s="461" t="s">
        <v>125</v>
      </c>
      <c r="K69" s="107" t="s">
        <v>13</v>
      </c>
      <c r="L69" s="353">
        <f>M69+O69</f>
        <v>134.5</v>
      </c>
      <c r="M69" s="357">
        <v>134.5</v>
      </c>
      <c r="N69" s="357">
        <v>131.4</v>
      </c>
      <c r="O69" s="355">
        <v>0</v>
      </c>
      <c r="P69" s="353">
        <f>Q69+S69</f>
        <v>166.5</v>
      </c>
      <c r="Q69" s="359">
        <v>166.5</v>
      </c>
      <c r="R69" s="357">
        <v>163.9</v>
      </c>
      <c r="S69" s="355">
        <v>0</v>
      </c>
      <c r="T69" s="353">
        <f>U69+W69</f>
        <v>182.6</v>
      </c>
      <c r="U69" s="357">
        <v>182.6</v>
      </c>
      <c r="V69" s="357">
        <v>179.3</v>
      </c>
      <c r="W69" s="355">
        <v>0</v>
      </c>
      <c r="X69" s="353">
        <f>Y69+AA69</f>
        <v>200.9</v>
      </c>
      <c r="Y69" s="357">
        <v>200.9</v>
      </c>
      <c r="Z69" s="357">
        <v>197.2</v>
      </c>
      <c r="AA69" s="355">
        <v>0</v>
      </c>
      <c r="AB69" s="193"/>
    </row>
    <row r="70" spans="1:249" ht="18.75" customHeight="1" x14ac:dyDescent="0.2">
      <c r="A70" s="480"/>
      <c r="B70" s="404"/>
      <c r="C70" s="410"/>
      <c r="D70" s="408"/>
      <c r="E70" s="501"/>
      <c r="F70" s="394"/>
      <c r="G70" s="468"/>
      <c r="H70" s="402"/>
      <c r="I70" s="448"/>
      <c r="J70" s="462"/>
      <c r="K70" s="194" t="s">
        <v>73</v>
      </c>
      <c r="L70" s="173">
        <f>M70+O70</f>
        <v>5</v>
      </c>
      <c r="M70" s="174">
        <v>5</v>
      </c>
      <c r="N70" s="174">
        <v>4.9000000000000004</v>
      </c>
      <c r="O70" s="175">
        <v>0</v>
      </c>
      <c r="P70" s="173">
        <f>Q70+S70</f>
        <v>0</v>
      </c>
      <c r="Q70" s="174">
        <v>0</v>
      </c>
      <c r="R70" s="174">
        <v>0</v>
      </c>
      <c r="S70" s="175">
        <v>0</v>
      </c>
      <c r="T70" s="173">
        <v>0</v>
      </c>
      <c r="U70" s="174">
        <v>0</v>
      </c>
      <c r="V70" s="174">
        <v>0</v>
      </c>
      <c r="W70" s="175">
        <v>0</v>
      </c>
      <c r="X70" s="173">
        <v>0</v>
      </c>
      <c r="Y70" s="174">
        <v>0</v>
      </c>
      <c r="Z70" s="174">
        <v>0</v>
      </c>
      <c r="AA70" s="175">
        <v>0</v>
      </c>
      <c r="AB70" s="193"/>
    </row>
    <row r="71" spans="1:249" ht="19.5" customHeight="1" x14ac:dyDescent="0.2">
      <c r="A71" s="480"/>
      <c r="B71" s="404"/>
      <c r="C71" s="410"/>
      <c r="D71" s="408"/>
      <c r="E71" s="501"/>
      <c r="F71" s="394"/>
      <c r="G71" s="468"/>
      <c r="H71" s="402"/>
      <c r="I71" s="448"/>
      <c r="J71" s="462"/>
      <c r="K71" s="195" t="s">
        <v>14</v>
      </c>
      <c r="L71" s="129">
        <f>M71+O71</f>
        <v>0</v>
      </c>
      <c r="M71" s="127">
        <v>0</v>
      </c>
      <c r="N71" s="127">
        <v>0</v>
      </c>
      <c r="O71" s="177">
        <v>0</v>
      </c>
      <c r="P71" s="129">
        <f>Q71+S71</f>
        <v>0</v>
      </c>
      <c r="Q71" s="127">
        <v>0</v>
      </c>
      <c r="R71" s="127">
        <v>0</v>
      </c>
      <c r="S71" s="177">
        <v>0</v>
      </c>
      <c r="T71" s="129">
        <f>U71+W71</f>
        <v>0</v>
      </c>
      <c r="U71" s="127">
        <v>0</v>
      </c>
      <c r="V71" s="127">
        <v>0</v>
      </c>
      <c r="W71" s="177">
        <v>0</v>
      </c>
      <c r="X71" s="129">
        <f>Y71+AA71</f>
        <v>0</v>
      </c>
      <c r="Y71" s="127">
        <v>0</v>
      </c>
      <c r="Z71" s="127">
        <v>0</v>
      </c>
      <c r="AA71" s="177">
        <v>0</v>
      </c>
      <c r="AB71" s="193"/>
    </row>
    <row r="72" spans="1:249" ht="21.75" customHeight="1" thickBot="1" x14ac:dyDescent="0.25">
      <c r="A72" s="480"/>
      <c r="B72" s="404"/>
      <c r="C72" s="410"/>
      <c r="D72" s="408"/>
      <c r="E72" s="501"/>
      <c r="F72" s="394"/>
      <c r="G72" s="468"/>
      <c r="H72" s="402"/>
      <c r="I72" s="448"/>
      <c r="J72" s="462"/>
      <c r="K72" s="108" t="s">
        <v>74</v>
      </c>
      <c r="L72" s="112">
        <f>M72+O72</f>
        <v>0</v>
      </c>
      <c r="M72" s="155">
        <v>0</v>
      </c>
      <c r="N72" s="155">
        <v>0</v>
      </c>
      <c r="O72" s="179">
        <v>0</v>
      </c>
      <c r="P72" s="112">
        <v>0</v>
      </c>
      <c r="Q72" s="113">
        <v>0</v>
      </c>
      <c r="R72" s="155">
        <v>0</v>
      </c>
      <c r="S72" s="179">
        <v>0</v>
      </c>
      <c r="T72" s="112">
        <f>U72+W72</f>
        <v>0</v>
      </c>
      <c r="U72" s="155">
        <v>0</v>
      </c>
      <c r="V72" s="155">
        <v>0</v>
      </c>
      <c r="W72" s="179">
        <v>0</v>
      </c>
      <c r="X72" s="112">
        <v>0</v>
      </c>
      <c r="Y72" s="155">
        <v>0</v>
      </c>
      <c r="Z72" s="155">
        <v>0</v>
      </c>
      <c r="AA72" s="179">
        <v>0</v>
      </c>
      <c r="AB72" s="488"/>
    </row>
    <row r="73" spans="1:249" ht="22.5" customHeight="1" thickBot="1" x14ac:dyDescent="0.25">
      <c r="A73" s="480"/>
      <c r="B73" s="404"/>
      <c r="C73" s="410"/>
      <c r="D73" s="408"/>
      <c r="E73" s="501"/>
      <c r="F73" s="394"/>
      <c r="G73" s="468"/>
      <c r="H73" s="402"/>
      <c r="I73" s="448"/>
      <c r="J73" s="463"/>
      <c r="K73" s="196" t="s">
        <v>9</v>
      </c>
      <c r="L73" s="158">
        <f>SUM(L69:L72)</f>
        <v>139.5</v>
      </c>
      <c r="M73" s="159">
        <f t="shared" ref="M73:AA73" si="21">SUM(M69:M72)</f>
        <v>139.5</v>
      </c>
      <c r="N73" s="159">
        <f t="shared" si="21"/>
        <v>136.30000000000001</v>
      </c>
      <c r="O73" s="160">
        <f t="shared" si="21"/>
        <v>0</v>
      </c>
      <c r="P73" s="158">
        <f t="shared" si="21"/>
        <v>166.5</v>
      </c>
      <c r="Q73" s="159">
        <f t="shared" si="21"/>
        <v>166.5</v>
      </c>
      <c r="R73" s="159">
        <f t="shared" si="21"/>
        <v>163.9</v>
      </c>
      <c r="S73" s="160">
        <f t="shared" si="21"/>
        <v>0</v>
      </c>
      <c r="T73" s="158">
        <f t="shared" si="21"/>
        <v>182.6</v>
      </c>
      <c r="U73" s="159">
        <f t="shared" si="21"/>
        <v>182.6</v>
      </c>
      <c r="V73" s="159">
        <f t="shared" si="21"/>
        <v>179.3</v>
      </c>
      <c r="W73" s="160">
        <f t="shared" si="21"/>
        <v>0</v>
      </c>
      <c r="X73" s="158">
        <f t="shared" si="21"/>
        <v>200.9</v>
      </c>
      <c r="Y73" s="159">
        <f t="shared" si="21"/>
        <v>200.9</v>
      </c>
      <c r="Z73" s="159">
        <f t="shared" si="21"/>
        <v>197.2</v>
      </c>
      <c r="AA73" s="160">
        <f t="shared" si="21"/>
        <v>0</v>
      </c>
      <c r="AB73" s="488"/>
    </row>
    <row r="74" spans="1:249" ht="18" customHeight="1" x14ac:dyDescent="0.2">
      <c r="A74" s="479" t="s">
        <v>18</v>
      </c>
      <c r="B74" s="449" t="s">
        <v>16</v>
      </c>
      <c r="C74" s="413" t="s">
        <v>17</v>
      </c>
      <c r="D74" s="418" t="s">
        <v>16</v>
      </c>
      <c r="E74" s="421" t="s">
        <v>39</v>
      </c>
      <c r="F74" s="398" t="s">
        <v>119</v>
      </c>
      <c r="G74" s="514" t="s">
        <v>103</v>
      </c>
      <c r="H74" s="387" t="s">
        <v>44</v>
      </c>
      <c r="I74" s="390" t="s">
        <v>158</v>
      </c>
      <c r="J74" s="390" t="s">
        <v>125</v>
      </c>
      <c r="K74" s="197" t="s">
        <v>14</v>
      </c>
      <c r="L74" s="156">
        <f>M74+O74</f>
        <v>0</v>
      </c>
      <c r="M74" s="162">
        <v>0</v>
      </c>
      <c r="N74" s="162">
        <v>0</v>
      </c>
      <c r="O74" s="163">
        <v>0</v>
      </c>
      <c r="P74" s="156">
        <f>Q74+S74</f>
        <v>0</v>
      </c>
      <c r="Q74" s="164">
        <v>0</v>
      </c>
      <c r="R74" s="162">
        <v>0</v>
      </c>
      <c r="S74" s="163">
        <v>0</v>
      </c>
      <c r="T74" s="156">
        <f>U74+W74</f>
        <v>0</v>
      </c>
      <c r="U74" s="162">
        <v>0</v>
      </c>
      <c r="V74" s="162">
        <v>0</v>
      </c>
      <c r="W74" s="163">
        <v>0</v>
      </c>
      <c r="X74" s="156">
        <v>0</v>
      </c>
      <c r="Y74" s="162">
        <v>0</v>
      </c>
      <c r="Z74" s="162">
        <v>0</v>
      </c>
      <c r="AA74" s="163">
        <v>0</v>
      </c>
      <c r="AB74" s="193"/>
    </row>
    <row r="75" spans="1:249" ht="21" customHeight="1" thickBot="1" x14ac:dyDescent="0.25">
      <c r="A75" s="480"/>
      <c r="B75" s="450"/>
      <c r="C75" s="414"/>
      <c r="D75" s="419"/>
      <c r="E75" s="422"/>
      <c r="F75" s="399"/>
      <c r="G75" s="515"/>
      <c r="H75" s="388"/>
      <c r="I75" s="391"/>
      <c r="J75" s="391"/>
      <c r="K75" s="108" t="s">
        <v>73</v>
      </c>
      <c r="L75" s="132">
        <f>M75+O75</f>
        <v>1</v>
      </c>
      <c r="M75" s="138">
        <v>1</v>
      </c>
      <c r="N75" s="138">
        <v>0</v>
      </c>
      <c r="O75" s="134">
        <v>0</v>
      </c>
      <c r="P75" s="135">
        <f>Q75+S75</f>
        <v>0</v>
      </c>
      <c r="Q75" s="136">
        <v>0</v>
      </c>
      <c r="R75" s="138">
        <v>0</v>
      </c>
      <c r="S75" s="134">
        <v>0</v>
      </c>
      <c r="T75" s="132">
        <f>U75+W75</f>
        <v>0</v>
      </c>
      <c r="U75" s="138">
        <v>0</v>
      </c>
      <c r="V75" s="138">
        <v>0</v>
      </c>
      <c r="W75" s="134">
        <v>0</v>
      </c>
      <c r="X75" s="132">
        <v>0</v>
      </c>
      <c r="Y75" s="138">
        <v>0</v>
      </c>
      <c r="Z75" s="138">
        <v>0</v>
      </c>
      <c r="AA75" s="134">
        <v>0</v>
      </c>
      <c r="AB75" s="488"/>
    </row>
    <row r="76" spans="1:249" ht="21.75" customHeight="1" thickBot="1" x14ac:dyDescent="0.25">
      <c r="A76" s="481"/>
      <c r="B76" s="451"/>
      <c r="C76" s="415"/>
      <c r="D76" s="420"/>
      <c r="E76" s="423"/>
      <c r="F76" s="400"/>
      <c r="G76" s="516"/>
      <c r="H76" s="389"/>
      <c r="I76" s="392"/>
      <c r="J76" s="392"/>
      <c r="K76" s="198" t="s">
        <v>9</v>
      </c>
      <c r="L76" s="146">
        <f>L74+L75</f>
        <v>1</v>
      </c>
      <c r="M76" s="147">
        <f>M74+M75</f>
        <v>1</v>
      </c>
      <c r="N76" s="147">
        <f>N74+N75</f>
        <v>0</v>
      </c>
      <c r="O76" s="148">
        <f>O74+O75</f>
        <v>0</v>
      </c>
      <c r="P76" s="146">
        <f t="shared" ref="P76:AA76" si="22">P74+P75</f>
        <v>0</v>
      </c>
      <c r="Q76" s="147">
        <f t="shared" si="22"/>
        <v>0</v>
      </c>
      <c r="R76" s="147">
        <f t="shared" si="22"/>
        <v>0</v>
      </c>
      <c r="S76" s="148">
        <f t="shared" si="22"/>
        <v>0</v>
      </c>
      <c r="T76" s="146">
        <f t="shared" si="22"/>
        <v>0</v>
      </c>
      <c r="U76" s="147">
        <f t="shared" si="22"/>
        <v>0</v>
      </c>
      <c r="V76" s="147">
        <f t="shared" si="22"/>
        <v>0</v>
      </c>
      <c r="W76" s="148">
        <f t="shared" si="22"/>
        <v>0</v>
      </c>
      <c r="X76" s="146">
        <f t="shared" si="22"/>
        <v>0</v>
      </c>
      <c r="Y76" s="147">
        <f t="shared" si="22"/>
        <v>0</v>
      </c>
      <c r="Z76" s="147">
        <f t="shared" si="22"/>
        <v>0</v>
      </c>
      <c r="AA76" s="148">
        <f t="shared" si="22"/>
        <v>0</v>
      </c>
      <c r="AB76" s="488"/>
    </row>
    <row r="77" spans="1:249" ht="26.25" customHeight="1" thickBot="1" x14ac:dyDescent="0.25">
      <c r="A77" s="479" t="s">
        <v>18</v>
      </c>
      <c r="B77" s="403" t="s">
        <v>16</v>
      </c>
      <c r="C77" s="409" t="s">
        <v>17</v>
      </c>
      <c r="D77" s="407" t="s">
        <v>17</v>
      </c>
      <c r="E77" s="500" t="s">
        <v>27</v>
      </c>
      <c r="F77" s="393" t="s">
        <v>119</v>
      </c>
      <c r="G77" s="467" t="s">
        <v>103</v>
      </c>
      <c r="H77" s="518" t="s">
        <v>44</v>
      </c>
      <c r="I77" s="447" t="s">
        <v>158</v>
      </c>
      <c r="J77" s="461" t="s">
        <v>152</v>
      </c>
      <c r="K77" s="199" t="s">
        <v>73</v>
      </c>
      <c r="L77" s="360">
        <f>M77+O77</f>
        <v>9</v>
      </c>
      <c r="M77" s="361">
        <v>9</v>
      </c>
      <c r="N77" s="361">
        <v>0</v>
      </c>
      <c r="O77" s="362">
        <v>0</v>
      </c>
      <c r="P77" s="360">
        <f>Q77+S77</f>
        <v>13</v>
      </c>
      <c r="Q77" s="364">
        <v>8</v>
      </c>
      <c r="R77" s="361">
        <v>0</v>
      </c>
      <c r="S77" s="362">
        <v>5</v>
      </c>
      <c r="T77" s="360">
        <f>U77+W77</f>
        <v>15</v>
      </c>
      <c r="U77" s="361">
        <v>12</v>
      </c>
      <c r="V77" s="361">
        <v>0</v>
      </c>
      <c r="W77" s="362">
        <v>3</v>
      </c>
      <c r="X77" s="360">
        <f>Y77+AA77</f>
        <v>15</v>
      </c>
      <c r="Y77" s="361">
        <v>15</v>
      </c>
      <c r="Z77" s="361">
        <v>0</v>
      </c>
      <c r="AA77" s="362">
        <v>0</v>
      </c>
      <c r="AB77" s="193"/>
    </row>
    <row r="78" spans="1:249" ht="30.75" customHeight="1" thickBot="1" x14ac:dyDescent="0.25">
      <c r="A78" s="481"/>
      <c r="B78" s="585"/>
      <c r="C78" s="586"/>
      <c r="D78" s="459"/>
      <c r="E78" s="513"/>
      <c r="F78" s="460"/>
      <c r="G78" s="512"/>
      <c r="H78" s="519"/>
      <c r="I78" s="517"/>
      <c r="J78" s="463"/>
      <c r="K78" s="200" t="s">
        <v>9</v>
      </c>
      <c r="L78" s="146">
        <f>L77</f>
        <v>9</v>
      </c>
      <c r="M78" s="147">
        <f>M77</f>
        <v>9</v>
      </c>
      <c r="N78" s="147">
        <f>N77</f>
        <v>0</v>
      </c>
      <c r="O78" s="148">
        <f>O77</f>
        <v>0</v>
      </c>
      <c r="P78" s="146">
        <f t="shared" ref="P78:AA78" si="23">P77</f>
        <v>13</v>
      </c>
      <c r="Q78" s="147">
        <f t="shared" si="23"/>
        <v>8</v>
      </c>
      <c r="R78" s="147">
        <f t="shared" si="23"/>
        <v>0</v>
      </c>
      <c r="S78" s="148">
        <f t="shared" si="23"/>
        <v>5</v>
      </c>
      <c r="T78" s="146">
        <f t="shared" si="23"/>
        <v>15</v>
      </c>
      <c r="U78" s="147">
        <f t="shared" si="23"/>
        <v>12</v>
      </c>
      <c r="V78" s="147">
        <f t="shared" si="23"/>
        <v>0</v>
      </c>
      <c r="W78" s="148">
        <f t="shared" si="23"/>
        <v>3</v>
      </c>
      <c r="X78" s="146">
        <f t="shared" si="23"/>
        <v>15</v>
      </c>
      <c r="Y78" s="147">
        <f t="shared" si="23"/>
        <v>15</v>
      </c>
      <c r="Z78" s="147">
        <f t="shared" si="23"/>
        <v>0</v>
      </c>
      <c r="AA78" s="148">
        <f t="shared" si="23"/>
        <v>0</v>
      </c>
      <c r="AB78" s="193"/>
    </row>
    <row r="79" spans="1:249" ht="22.5" customHeight="1" thickBot="1" x14ac:dyDescent="0.25">
      <c r="A79" s="71" t="s">
        <v>18</v>
      </c>
      <c r="B79" s="190" t="s">
        <v>16</v>
      </c>
      <c r="C79" s="191" t="s">
        <v>17</v>
      </c>
      <c r="D79" s="456" t="s">
        <v>111</v>
      </c>
      <c r="E79" s="456"/>
      <c r="F79" s="456"/>
      <c r="G79" s="456"/>
      <c r="H79" s="456"/>
      <c r="I79" s="456"/>
      <c r="J79" s="457"/>
      <c r="K79" s="458"/>
      <c r="L79" s="201">
        <f t="shared" ref="L79:AA79" si="24">L73+L76+L78</f>
        <v>149.5</v>
      </c>
      <c r="M79" s="202">
        <f t="shared" si="24"/>
        <v>149.5</v>
      </c>
      <c r="N79" s="202">
        <f t="shared" si="24"/>
        <v>136.30000000000001</v>
      </c>
      <c r="O79" s="203">
        <f t="shared" si="24"/>
        <v>0</v>
      </c>
      <c r="P79" s="204">
        <f t="shared" si="24"/>
        <v>179.5</v>
      </c>
      <c r="Q79" s="202">
        <f t="shared" si="24"/>
        <v>174.5</v>
      </c>
      <c r="R79" s="202">
        <f t="shared" si="24"/>
        <v>163.9</v>
      </c>
      <c r="S79" s="204">
        <f t="shared" si="24"/>
        <v>5</v>
      </c>
      <c r="T79" s="201">
        <f t="shared" si="24"/>
        <v>197.6</v>
      </c>
      <c r="U79" s="202">
        <f t="shared" si="24"/>
        <v>194.6</v>
      </c>
      <c r="V79" s="202">
        <f t="shared" si="24"/>
        <v>179.3</v>
      </c>
      <c r="W79" s="203">
        <f t="shared" si="24"/>
        <v>3</v>
      </c>
      <c r="X79" s="201">
        <f t="shared" si="24"/>
        <v>215.9</v>
      </c>
      <c r="Y79" s="202">
        <f t="shared" si="24"/>
        <v>215.9</v>
      </c>
      <c r="Z79" s="202">
        <f t="shared" si="24"/>
        <v>197.2</v>
      </c>
      <c r="AA79" s="203">
        <f t="shared" si="24"/>
        <v>0</v>
      </c>
      <c r="AB79" s="205"/>
    </row>
    <row r="80" spans="1:249" s="341" customFormat="1" ht="21" customHeight="1" thickBot="1" x14ac:dyDescent="0.25">
      <c r="A80" s="71" t="s">
        <v>18</v>
      </c>
      <c r="B80" s="73" t="s">
        <v>16</v>
      </c>
      <c r="C80" s="74" t="s">
        <v>18</v>
      </c>
      <c r="D80" s="424" t="s">
        <v>34</v>
      </c>
      <c r="E80" s="425"/>
      <c r="F80" s="425"/>
      <c r="G80" s="425"/>
      <c r="H80" s="425"/>
      <c r="I80" s="425"/>
      <c r="J80" s="425"/>
      <c r="K80" s="425"/>
      <c r="L80" s="425"/>
      <c r="M80" s="425"/>
      <c r="N80" s="425"/>
      <c r="O80" s="425"/>
      <c r="P80" s="425"/>
      <c r="Q80" s="425"/>
      <c r="R80" s="425"/>
      <c r="S80" s="425"/>
      <c r="T80" s="425"/>
      <c r="U80" s="425"/>
      <c r="V80" s="425"/>
      <c r="W80" s="425"/>
      <c r="X80" s="425"/>
      <c r="Y80" s="425"/>
      <c r="Z80" s="425"/>
      <c r="AA80" s="498"/>
      <c r="AB80" s="64"/>
      <c r="IO80" s="222"/>
    </row>
    <row r="81" spans="1:249" s="341" customFormat="1" ht="18.75" customHeight="1" x14ac:dyDescent="0.2">
      <c r="A81" s="476" t="s">
        <v>18</v>
      </c>
      <c r="B81" s="411" t="s">
        <v>16</v>
      </c>
      <c r="C81" s="385" t="s">
        <v>18</v>
      </c>
      <c r="D81" s="428" t="s">
        <v>11</v>
      </c>
      <c r="E81" s="485" t="s">
        <v>32</v>
      </c>
      <c r="F81" s="435" t="s">
        <v>119</v>
      </c>
      <c r="G81" s="483" t="s">
        <v>103</v>
      </c>
      <c r="H81" s="437" t="s">
        <v>45</v>
      </c>
      <c r="I81" s="469" t="s">
        <v>159</v>
      </c>
      <c r="J81" s="464" t="s">
        <v>126</v>
      </c>
      <c r="K81" s="75" t="s">
        <v>13</v>
      </c>
      <c r="L81" s="353">
        <f>M81+O81</f>
        <v>109.4</v>
      </c>
      <c r="M81" s="357">
        <v>109.4</v>
      </c>
      <c r="N81" s="357">
        <v>96.6</v>
      </c>
      <c r="O81" s="355">
        <v>0</v>
      </c>
      <c r="P81" s="353">
        <f>Q81+S81</f>
        <v>122.6</v>
      </c>
      <c r="Q81" s="359">
        <v>122.6</v>
      </c>
      <c r="R81" s="357">
        <v>109.5</v>
      </c>
      <c r="S81" s="355">
        <v>0</v>
      </c>
      <c r="T81" s="353">
        <f>U81+W81</f>
        <v>133.80000000000001</v>
      </c>
      <c r="U81" s="357">
        <v>133.80000000000001</v>
      </c>
      <c r="V81" s="357">
        <v>116.3</v>
      </c>
      <c r="W81" s="355">
        <v>0</v>
      </c>
      <c r="X81" s="353">
        <f>Y81+AA81</f>
        <v>145.6</v>
      </c>
      <c r="Y81" s="357">
        <v>145.6</v>
      </c>
      <c r="Z81" s="357">
        <v>127.9</v>
      </c>
      <c r="AA81" s="355">
        <v>0</v>
      </c>
      <c r="AB81" s="76"/>
      <c r="IO81" s="222"/>
    </row>
    <row r="82" spans="1:249" s="341" customFormat="1" ht="16.5" customHeight="1" x14ac:dyDescent="0.2">
      <c r="A82" s="478"/>
      <c r="B82" s="452"/>
      <c r="C82" s="509"/>
      <c r="D82" s="510"/>
      <c r="E82" s="511"/>
      <c r="F82" s="436"/>
      <c r="G82" s="505"/>
      <c r="H82" s="438"/>
      <c r="I82" s="470"/>
      <c r="J82" s="465"/>
      <c r="K82" s="125" t="s">
        <v>73</v>
      </c>
      <c r="L82" s="126">
        <f>M82+O82</f>
        <v>0</v>
      </c>
      <c r="M82" s="174">
        <v>0</v>
      </c>
      <c r="N82" s="174">
        <v>0</v>
      </c>
      <c r="O82" s="175">
        <v>0</v>
      </c>
      <c r="P82" s="173">
        <f>Q82+S82</f>
        <v>0</v>
      </c>
      <c r="Q82" s="174">
        <v>0</v>
      </c>
      <c r="R82" s="174">
        <v>0</v>
      </c>
      <c r="S82" s="175">
        <v>0</v>
      </c>
      <c r="T82" s="173">
        <v>0</v>
      </c>
      <c r="U82" s="174">
        <v>0</v>
      </c>
      <c r="V82" s="174">
        <v>0</v>
      </c>
      <c r="W82" s="175">
        <v>0</v>
      </c>
      <c r="X82" s="173">
        <v>0</v>
      </c>
      <c r="Y82" s="174">
        <v>0</v>
      </c>
      <c r="Z82" s="174">
        <v>0</v>
      </c>
      <c r="AA82" s="128">
        <v>0</v>
      </c>
      <c r="AB82" s="76"/>
      <c r="IO82" s="222"/>
    </row>
    <row r="83" spans="1:249" s="341" customFormat="1" ht="19.5" customHeight="1" x14ac:dyDescent="0.2">
      <c r="A83" s="478"/>
      <c r="B83" s="452"/>
      <c r="C83" s="509"/>
      <c r="D83" s="510"/>
      <c r="E83" s="511"/>
      <c r="F83" s="436"/>
      <c r="G83" s="505"/>
      <c r="H83" s="438"/>
      <c r="I83" s="470"/>
      <c r="J83" s="465"/>
      <c r="K83" s="172" t="s">
        <v>14</v>
      </c>
      <c r="L83" s="173">
        <f>M83+O83</f>
        <v>0</v>
      </c>
      <c r="M83" s="79">
        <v>0</v>
      </c>
      <c r="N83" s="127">
        <v>0</v>
      </c>
      <c r="O83" s="177">
        <v>0</v>
      </c>
      <c r="P83" s="129">
        <f>Q83+S83</f>
        <v>0</v>
      </c>
      <c r="Q83" s="127">
        <v>0</v>
      </c>
      <c r="R83" s="127">
        <v>0</v>
      </c>
      <c r="S83" s="177">
        <v>0</v>
      </c>
      <c r="T83" s="129">
        <f>U83+W83</f>
        <v>0</v>
      </c>
      <c r="U83" s="127">
        <v>0</v>
      </c>
      <c r="V83" s="127">
        <v>0</v>
      </c>
      <c r="W83" s="177">
        <v>0</v>
      </c>
      <c r="X83" s="129">
        <f>Y83+AA83</f>
        <v>0</v>
      </c>
      <c r="Y83" s="127">
        <v>0</v>
      </c>
      <c r="Z83" s="127">
        <v>0</v>
      </c>
      <c r="AA83" s="175">
        <v>0</v>
      </c>
      <c r="AB83" s="76"/>
      <c r="IO83" s="222"/>
    </row>
    <row r="84" spans="1:249" s="341" customFormat="1" ht="21" customHeight="1" thickBot="1" x14ac:dyDescent="0.25">
      <c r="A84" s="478"/>
      <c r="B84" s="452"/>
      <c r="C84" s="509"/>
      <c r="D84" s="510"/>
      <c r="E84" s="511"/>
      <c r="F84" s="436"/>
      <c r="G84" s="505"/>
      <c r="H84" s="438"/>
      <c r="I84" s="470"/>
      <c r="J84" s="465"/>
      <c r="K84" s="81" t="s">
        <v>74</v>
      </c>
      <c r="L84" s="109">
        <f>M84+O84</f>
        <v>0</v>
      </c>
      <c r="M84" s="155">
        <v>0</v>
      </c>
      <c r="N84" s="155">
        <v>0</v>
      </c>
      <c r="O84" s="179">
        <v>0</v>
      </c>
      <c r="P84" s="112">
        <v>0</v>
      </c>
      <c r="Q84" s="113">
        <v>0</v>
      </c>
      <c r="R84" s="155">
        <v>0</v>
      </c>
      <c r="S84" s="179">
        <v>0</v>
      </c>
      <c r="T84" s="112">
        <f>U84+W84</f>
        <v>0</v>
      </c>
      <c r="U84" s="155">
        <v>0</v>
      </c>
      <c r="V84" s="155">
        <v>0</v>
      </c>
      <c r="W84" s="179">
        <v>0</v>
      </c>
      <c r="X84" s="112">
        <v>0</v>
      </c>
      <c r="Y84" s="155">
        <v>0</v>
      </c>
      <c r="Z84" s="155">
        <v>0</v>
      </c>
      <c r="AA84" s="111">
        <v>0</v>
      </c>
      <c r="AB84" s="487"/>
      <c r="IO84" s="222"/>
    </row>
    <row r="85" spans="1:249" s="341" customFormat="1" ht="19.5" customHeight="1" thickBot="1" x14ac:dyDescent="0.25">
      <c r="A85" s="478"/>
      <c r="B85" s="452"/>
      <c r="C85" s="509"/>
      <c r="D85" s="510"/>
      <c r="E85" s="511"/>
      <c r="F85" s="436"/>
      <c r="G85" s="505"/>
      <c r="H85" s="438"/>
      <c r="I85" s="470"/>
      <c r="J85" s="466"/>
      <c r="K85" s="157" t="s">
        <v>9</v>
      </c>
      <c r="L85" s="158">
        <f>SUM(L81:L84)</f>
        <v>109.4</v>
      </c>
      <c r="M85" s="159">
        <f t="shared" ref="M85:AA85" si="25">SUM(M81:M84)</f>
        <v>109.4</v>
      </c>
      <c r="N85" s="159">
        <f t="shared" si="25"/>
        <v>96.6</v>
      </c>
      <c r="O85" s="160">
        <f t="shared" si="25"/>
        <v>0</v>
      </c>
      <c r="P85" s="158">
        <f t="shared" si="25"/>
        <v>122.6</v>
      </c>
      <c r="Q85" s="159">
        <f t="shared" si="25"/>
        <v>122.6</v>
      </c>
      <c r="R85" s="159">
        <f t="shared" si="25"/>
        <v>109.5</v>
      </c>
      <c r="S85" s="160">
        <f t="shared" si="25"/>
        <v>0</v>
      </c>
      <c r="T85" s="158">
        <f t="shared" si="25"/>
        <v>133.80000000000001</v>
      </c>
      <c r="U85" s="159">
        <f t="shared" si="25"/>
        <v>133.80000000000001</v>
      </c>
      <c r="V85" s="159">
        <f t="shared" si="25"/>
        <v>116.3</v>
      </c>
      <c r="W85" s="160">
        <f t="shared" si="25"/>
        <v>0</v>
      </c>
      <c r="X85" s="158">
        <f t="shared" si="25"/>
        <v>145.6</v>
      </c>
      <c r="Y85" s="159">
        <f t="shared" si="25"/>
        <v>145.6</v>
      </c>
      <c r="Z85" s="159">
        <f t="shared" si="25"/>
        <v>127.9</v>
      </c>
      <c r="AA85" s="160">
        <f t="shared" si="25"/>
        <v>0</v>
      </c>
      <c r="AB85" s="487"/>
      <c r="IO85" s="222"/>
    </row>
    <row r="86" spans="1:249" s="341" customFormat="1" ht="18" customHeight="1" x14ac:dyDescent="0.2">
      <c r="A86" s="476" t="s">
        <v>18</v>
      </c>
      <c r="B86" s="533" t="s">
        <v>16</v>
      </c>
      <c r="C86" s="520" t="s">
        <v>18</v>
      </c>
      <c r="D86" s="443" t="s">
        <v>16</v>
      </c>
      <c r="E86" s="433" t="s">
        <v>30</v>
      </c>
      <c r="F86" s="453" t="s">
        <v>119</v>
      </c>
      <c r="G86" s="416" t="s">
        <v>103</v>
      </c>
      <c r="H86" s="523" t="s">
        <v>45</v>
      </c>
      <c r="I86" s="506" t="s">
        <v>159</v>
      </c>
      <c r="J86" s="506" t="s">
        <v>124</v>
      </c>
      <c r="K86" s="161" t="s">
        <v>14</v>
      </c>
      <c r="L86" s="156">
        <f>M86+O86</f>
        <v>0</v>
      </c>
      <c r="M86" s="162">
        <v>0</v>
      </c>
      <c r="N86" s="162">
        <v>0</v>
      </c>
      <c r="O86" s="163">
        <v>0</v>
      </c>
      <c r="P86" s="156">
        <f>Q86+S86</f>
        <v>10</v>
      </c>
      <c r="Q86" s="164">
        <v>10</v>
      </c>
      <c r="R86" s="162">
        <v>0</v>
      </c>
      <c r="S86" s="163">
        <v>0</v>
      </c>
      <c r="T86" s="156">
        <f>U86+W86</f>
        <v>15</v>
      </c>
      <c r="U86" s="162">
        <v>15</v>
      </c>
      <c r="V86" s="162">
        <v>0</v>
      </c>
      <c r="W86" s="163">
        <v>0</v>
      </c>
      <c r="X86" s="156">
        <f>Y86+AA86</f>
        <v>20</v>
      </c>
      <c r="Y86" s="162">
        <v>20</v>
      </c>
      <c r="Z86" s="162">
        <v>0</v>
      </c>
      <c r="AA86" s="163">
        <v>0</v>
      </c>
      <c r="AB86" s="76"/>
      <c r="IO86" s="222"/>
    </row>
    <row r="87" spans="1:249" s="341" customFormat="1" ht="21" customHeight="1" thickBot="1" x14ac:dyDescent="0.25">
      <c r="A87" s="478"/>
      <c r="B87" s="534"/>
      <c r="C87" s="521"/>
      <c r="D87" s="444"/>
      <c r="E87" s="434"/>
      <c r="F87" s="454"/>
      <c r="G87" s="417"/>
      <c r="H87" s="524"/>
      <c r="I87" s="507"/>
      <c r="J87" s="507"/>
      <c r="K87" s="81" t="s">
        <v>73</v>
      </c>
      <c r="L87" s="132">
        <v>0</v>
      </c>
      <c r="M87" s="138">
        <v>0</v>
      </c>
      <c r="N87" s="138">
        <v>0</v>
      </c>
      <c r="O87" s="134">
        <v>0</v>
      </c>
      <c r="P87" s="135">
        <f>Q87+S87</f>
        <v>0</v>
      </c>
      <c r="Q87" s="136">
        <v>0</v>
      </c>
      <c r="R87" s="138">
        <v>0</v>
      </c>
      <c r="S87" s="134">
        <v>0</v>
      </c>
      <c r="T87" s="132">
        <v>0</v>
      </c>
      <c r="U87" s="138">
        <v>0</v>
      </c>
      <c r="V87" s="138">
        <v>0</v>
      </c>
      <c r="W87" s="134">
        <v>0</v>
      </c>
      <c r="X87" s="132">
        <f>Y87+AA87</f>
        <v>0</v>
      </c>
      <c r="Y87" s="138">
        <v>0</v>
      </c>
      <c r="Z87" s="138">
        <v>0</v>
      </c>
      <c r="AA87" s="134">
        <v>0</v>
      </c>
      <c r="AB87" s="487"/>
      <c r="IO87" s="222"/>
    </row>
    <row r="88" spans="1:249" s="341" customFormat="1" ht="24.75" customHeight="1" thickBot="1" x14ac:dyDescent="0.25">
      <c r="A88" s="478"/>
      <c r="B88" s="534"/>
      <c r="C88" s="521"/>
      <c r="D88" s="444"/>
      <c r="E88" s="434"/>
      <c r="F88" s="454"/>
      <c r="G88" s="417"/>
      <c r="H88" s="524"/>
      <c r="I88" s="507"/>
      <c r="J88" s="508"/>
      <c r="K88" s="139" t="s">
        <v>9</v>
      </c>
      <c r="L88" s="158">
        <f>L86+L87</f>
        <v>0</v>
      </c>
      <c r="M88" s="159">
        <f>M86+M87</f>
        <v>0</v>
      </c>
      <c r="N88" s="206">
        <f>N86+N87</f>
        <v>0</v>
      </c>
      <c r="O88" s="148">
        <f>O86+O87</f>
        <v>0</v>
      </c>
      <c r="P88" s="158">
        <f t="shared" ref="P88:AA88" si="26">P86+P87</f>
        <v>10</v>
      </c>
      <c r="Q88" s="159">
        <f t="shared" si="26"/>
        <v>10</v>
      </c>
      <c r="R88" s="207">
        <f t="shared" si="26"/>
        <v>0</v>
      </c>
      <c r="S88" s="148">
        <f t="shared" si="26"/>
        <v>0</v>
      </c>
      <c r="T88" s="158">
        <f t="shared" si="26"/>
        <v>15</v>
      </c>
      <c r="U88" s="159">
        <f t="shared" si="26"/>
        <v>15</v>
      </c>
      <c r="V88" s="206">
        <f t="shared" si="26"/>
        <v>0</v>
      </c>
      <c r="W88" s="148">
        <f t="shared" si="26"/>
        <v>0</v>
      </c>
      <c r="X88" s="146">
        <f t="shared" si="26"/>
        <v>20</v>
      </c>
      <c r="Y88" s="147">
        <f t="shared" si="26"/>
        <v>20</v>
      </c>
      <c r="Z88" s="147">
        <f t="shared" si="26"/>
        <v>0</v>
      </c>
      <c r="AA88" s="148">
        <f t="shared" si="26"/>
        <v>0</v>
      </c>
      <c r="AB88" s="487"/>
      <c r="IO88" s="222"/>
    </row>
    <row r="89" spans="1:249" s="341" customFormat="1" ht="30" customHeight="1" thickBot="1" x14ac:dyDescent="0.25">
      <c r="A89" s="476" t="s">
        <v>18</v>
      </c>
      <c r="B89" s="411" t="s">
        <v>16</v>
      </c>
      <c r="C89" s="385" t="s">
        <v>18</v>
      </c>
      <c r="D89" s="428" t="s">
        <v>17</v>
      </c>
      <c r="E89" s="485" t="s">
        <v>27</v>
      </c>
      <c r="F89" s="435" t="s">
        <v>119</v>
      </c>
      <c r="G89" s="483" t="s">
        <v>103</v>
      </c>
      <c r="H89" s="437" t="s">
        <v>45</v>
      </c>
      <c r="I89" s="469" t="s">
        <v>159</v>
      </c>
      <c r="J89" s="464" t="s">
        <v>152</v>
      </c>
      <c r="K89" s="144" t="s">
        <v>73</v>
      </c>
      <c r="L89" s="369">
        <f>M89+O89</f>
        <v>16</v>
      </c>
      <c r="M89" s="370">
        <v>16</v>
      </c>
      <c r="N89" s="370">
        <v>5.2</v>
      </c>
      <c r="O89" s="371">
        <v>0</v>
      </c>
      <c r="P89" s="360">
        <f>Q89+S89</f>
        <v>15</v>
      </c>
      <c r="Q89" s="364">
        <v>15</v>
      </c>
      <c r="R89" s="361">
        <v>10.8</v>
      </c>
      <c r="S89" s="362">
        <v>0</v>
      </c>
      <c r="T89" s="369">
        <f>U89+W89</f>
        <v>17.7</v>
      </c>
      <c r="U89" s="370">
        <v>17.7</v>
      </c>
      <c r="V89" s="370">
        <v>11.9</v>
      </c>
      <c r="W89" s="371">
        <v>0</v>
      </c>
      <c r="X89" s="369">
        <f>AA89+Y89</f>
        <v>19.3</v>
      </c>
      <c r="Y89" s="370">
        <v>19.3</v>
      </c>
      <c r="Z89" s="370">
        <v>13</v>
      </c>
      <c r="AA89" s="371">
        <v>0</v>
      </c>
      <c r="AB89" s="76"/>
      <c r="IO89" s="222"/>
    </row>
    <row r="90" spans="1:249" s="341" customFormat="1" ht="30.75" customHeight="1" thickBot="1" x14ac:dyDescent="0.25">
      <c r="A90" s="477"/>
      <c r="B90" s="412"/>
      <c r="C90" s="386"/>
      <c r="D90" s="429"/>
      <c r="E90" s="486"/>
      <c r="F90" s="455"/>
      <c r="G90" s="484"/>
      <c r="H90" s="446"/>
      <c r="I90" s="482"/>
      <c r="J90" s="466"/>
      <c r="K90" s="145" t="s">
        <v>9</v>
      </c>
      <c r="L90" s="87">
        <f>L89</f>
        <v>16</v>
      </c>
      <c r="M90" s="106">
        <f>M89</f>
        <v>16</v>
      </c>
      <c r="N90" s="106">
        <f>N89</f>
        <v>5.2</v>
      </c>
      <c r="O90" s="105">
        <f>O89</f>
        <v>0</v>
      </c>
      <c r="P90" s="87">
        <f t="shared" ref="P90:AA90" si="27">P89</f>
        <v>15</v>
      </c>
      <c r="Q90" s="106">
        <f t="shared" si="27"/>
        <v>15</v>
      </c>
      <c r="R90" s="106">
        <f t="shared" si="27"/>
        <v>10.8</v>
      </c>
      <c r="S90" s="105">
        <f t="shared" si="27"/>
        <v>0</v>
      </c>
      <c r="T90" s="87">
        <f t="shared" si="27"/>
        <v>17.7</v>
      </c>
      <c r="U90" s="106">
        <f t="shared" si="27"/>
        <v>17.7</v>
      </c>
      <c r="V90" s="106">
        <f t="shared" si="27"/>
        <v>11.9</v>
      </c>
      <c r="W90" s="105">
        <f t="shared" si="27"/>
        <v>0</v>
      </c>
      <c r="X90" s="87">
        <f t="shared" si="27"/>
        <v>19.3</v>
      </c>
      <c r="Y90" s="106">
        <f t="shared" si="27"/>
        <v>19.3</v>
      </c>
      <c r="Z90" s="106">
        <f t="shared" si="27"/>
        <v>13</v>
      </c>
      <c r="AA90" s="105">
        <f t="shared" si="27"/>
        <v>0</v>
      </c>
      <c r="AB90" s="76"/>
      <c r="IO90" s="222"/>
    </row>
    <row r="91" spans="1:249" s="341" customFormat="1" ht="21" customHeight="1" thickBot="1" x14ac:dyDescent="0.25">
      <c r="A91" s="71" t="s">
        <v>18</v>
      </c>
      <c r="B91" s="73" t="s">
        <v>16</v>
      </c>
      <c r="C91" s="74" t="s">
        <v>18</v>
      </c>
      <c r="D91" s="430" t="s">
        <v>111</v>
      </c>
      <c r="E91" s="430"/>
      <c r="F91" s="430"/>
      <c r="G91" s="430"/>
      <c r="H91" s="430"/>
      <c r="I91" s="430"/>
      <c r="J91" s="431"/>
      <c r="K91" s="431"/>
      <c r="L91" s="208">
        <f>L85+L88+L90</f>
        <v>125.4</v>
      </c>
      <c r="M91" s="189">
        <f t="shared" ref="M91:AA91" si="28">M85+M88+M90</f>
        <v>125.4</v>
      </c>
      <c r="N91" s="189">
        <f t="shared" si="28"/>
        <v>101.8</v>
      </c>
      <c r="O91" s="209">
        <f t="shared" si="28"/>
        <v>0</v>
      </c>
      <c r="P91" s="208">
        <f t="shared" si="28"/>
        <v>147.6</v>
      </c>
      <c r="Q91" s="189">
        <f t="shared" si="28"/>
        <v>147.6</v>
      </c>
      <c r="R91" s="189">
        <f t="shared" si="28"/>
        <v>120.3</v>
      </c>
      <c r="S91" s="209">
        <f t="shared" si="28"/>
        <v>0</v>
      </c>
      <c r="T91" s="208">
        <f t="shared" si="28"/>
        <v>166.5</v>
      </c>
      <c r="U91" s="189">
        <f t="shared" si="28"/>
        <v>166.5</v>
      </c>
      <c r="V91" s="189">
        <f t="shared" si="28"/>
        <v>128.19999999999999</v>
      </c>
      <c r="W91" s="209">
        <f t="shared" si="28"/>
        <v>0</v>
      </c>
      <c r="X91" s="208">
        <f t="shared" si="28"/>
        <v>184.9</v>
      </c>
      <c r="Y91" s="189">
        <f t="shared" si="28"/>
        <v>184.9</v>
      </c>
      <c r="Z91" s="189">
        <f t="shared" si="28"/>
        <v>140.9</v>
      </c>
      <c r="AA91" s="209">
        <f t="shared" si="28"/>
        <v>0</v>
      </c>
      <c r="AB91" s="153"/>
      <c r="IO91" s="222"/>
    </row>
    <row r="92" spans="1:249" s="341" customFormat="1" ht="20.25" customHeight="1" thickBot="1" x14ac:dyDescent="0.25">
      <c r="A92" s="71" t="s">
        <v>18</v>
      </c>
      <c r="B92" s="73" t="s">
        <v>16</v>
      </c>
      <c r="C92" s="74" t="s">
        <v>19</v>
      </c>
      <c r="D92" s="424" t="s">
        <v>35</v>
      </c>
      <c r="E92" s="425"/>
      <c r="F92" s="425"/>
      <c r="G92" s="425"/>
      <c r="H92" s="425"/>
      <c r="I92" s="425"/>
      <c r="J92" s="425"/>
      <c r="K92" s="425"/>
      <c r="L92" s="426"/>
      <c r="M92" s="426"/>
      <c r="N92" s="426"/>
      <c r="O92" s="426"/>
      <c r="P92" s="426"/>
      <c r="Q92" s="426"/>
      <c r="R92" s="426"/>
      <c r="S92" s="426"/>
      <c r="T92" s="426"/>
      <c r="U92" s="426"/>
      <c r="V92" s="426"/>
      <c r="W92" s="426"/>
      <c r="X92" s="426"/>
      <c r="Y92" s="426"/>
      <c r="Z92" s="426"/>
      <c r="AA92" s="427"/>
      <c r="AB92" s="64"/>
      <c r="IO92" s="222"/>
    </row>
    <row r="93" spans="1:249" s="341" customFormat="1" ht="17.25" customHeight="1" x14ac:dyDescent="0.2">
      <c r="A93" s="476" t="s">
        <v>18</v>
      </c>
      <c r="B93" s="411" t="s">
        <v>16</v>
      </c>
      <c r="C93" s="385" t="s">
        <v>19</v>
      </c>
      <c r="D93" s="428" t="s">
        <v>11</v>
      </c>
      <c r="E93" s="485" t="s">
        <v>32</v>
      </c>
      <c r="F93" s="435" t="s">
        <v>119</v>
      </c>
      <c r="G93" s="483" t="s">
        <v>103</v>
      </c>
      <c r="H93" s="437" t="s">
        <v>46</v>
      </c>
      <c r="I93" s="469" t="s">
        <v>160</v>
      </c>
      <c r="J93" s="464" t="s">
        <v>127</v>
      </c>
      <c r="K93" s="75" t="s">
        <v>13</v>
      </c>
      <c r="L93" s="353">
        <f>M93+O93</f>
        <v>94.1</v>
      </c>
      <c r="M93" s="357">
        <v>94.1</v>
      </c>
      <c r="N93" s="357">
        <v>82.8</v>
      </c>
      <c r="O93" s="355">
        <v>0</v>
      </c>
      <c r="P93" s="353">
        <f>SUM(Q93,S93)</f>
        <v>113.7</v>
      </c>
      <c r="Q93" s="359">
        <v>113.7</v>
      </c>
      <c r="R93" s="357">
        <v>102</v>
      </c>
      <c r="S93" s="355">
        <v>0</v>
      </c>
      <c r="T93" s="353">
        <f>U93+W93</f>
        <v>133</v>
      </c>
      <c r="U93" s="357">
        <v>133</v>
      </c>
      <c r="V93" s="357">
        <v>114.7</v>
      </c>
      <c r="W93" s="355">
        <v>0</v>
      </c>
      <c r="X93" s="353">
        <f>Y93+AA93</f>
        <v>146.1</v>
      </c>
      <c r="Y93" s="357">
        <v>146.1</v>
      </c>
      <c r="Z93" s="357">
        <v>126.1</v>
      </c>
      <c r="AA93" s="355">
        <v>0</v>
      </c>
      <c r="AB93" s="76"/>
      <c r="IO93" s="222"/>
    </row>
    <row r="94" spans="1:249" s="341" customFormat="1" ht="17.25" customHeight="1" x14ac:dyDescent="0.2">
      <c r="A94" s="478"/>
      <c r="B94" s="452"/>
      <c r="C94" s="509"/>
      <c r="D94" s="510"/>
      <c r="E94" s="511"/>
      <c r="F94" s="436"/>
      <c r="G94" s="505"/>
      <c r="H94" s="438"/>
      <c r="I94" s="470"/>
      <c r="J94" s="465"/>
      <c r="K94" s="125" t="s">
        <v>73</v>
      </c>
      <c r="L94" s="154">
        <f t="shared" ref="L94:L96" si="29">M94+O94</f>
        <v>0</v>
      </c>
      <c r="M94" s="174">
        <v>0</v>
      </c>
      <c r="N94" s="174">
        <v>0</v>
      </c>
      <c r="O94" s="175">
        <v>0</v>
      </c>
      <c r="P94" s="173">
        <v>0</v>
      </c>
      <c r="Q94" s="174">
        <v>0</v>
      </c>
      <c r="R94" s="174">
        <v>0</v>
      </c>
      <c r="S94" s="175">
        <v>0</v>
      </c>
      <c r="T94" s="173">
        <v>0</v>
      </c>
      <c r="U94" s="174">
        <v>0</v>
      </c>
      <c r="V94" s="174">
        <v>0</v>
      </c>
      <c r="W94" s="175">
        <v>0</v>
      </c>
      <c r="X94" s="173">
        <v>0</v>
      </c>
      <c r="Y94" s="174">
        <v>0</v>
      </c>
      <c r="Z94" s="174">
        <v>0</v>
      </c>
      <c r="AA94" s="128">
        <v>0</v>
      </c>
      <c r="AB94" s="76"/>
      <c r="IO94" s="222"/>
    </row>
    <row r="95" spans="1:249" s="341" customFormat="1" ht="19.5" customHeight="1" x14ac:dyDescent="0.2">
      <c r="A95" s="478"/>
      <c r="B95" s="452"/>
      <c r="C95" s="509"/>
      <c r="D95" s="510"/>
      <c r="E95" s="511"/>
      <c r="F95" s="436"/>
      <c r="G95" s="505"/>
      <c r="H95" s="438"/>
      <c r="I95" s="470"/>
      <c r="J95" s="465"/>
      <c r="K95" s="172" t="s">
        <v>14</v>
      </c>
      <c r="L95" s="173">
        <f>M95+O95</f>
        <v>0</v>
      </c>
      <c r="M95" s="127">
        <v>0</v>
      </c>
      <c r="N95" s="127">
        <v>0</v>
      </c>
      <c r="O95" s="177">
        <v>0</v>
      </c>
      <c r="P95" s="129">
        <f>Q95+S95</f>
        <v>0</v>
      </c>
      <c r="Q95" s="127">
        <v>0</v>
      </c>
      <c r="R95" s="127">
        <v>0</v>
      </c>
      <c r="S95" s="177">
        <v>0</v>
      </c>
      <c r="T95" s="129">
        <f>U95+W95</f>
        <v>0</v>
      </c>
      <c r="U95" s="127">
        <v>0</v>
      </c>
      <c r="V95" s="127">
        <v>0</v>
      </c>
      <c r="W95" s="177">
        <v>0</v>
      </c>
      <c r="X95" s="129">
        <f>Y95+AA95</f>
        <v>0</v>
      </c>
      <c r="Y95" s="127">
        <v>0</v>
      </c>
      <c r="Z95" s="127">
        <v>0</v>
      </c>
      <c r="AA95" s="175">
        <v>0</v>
      </c>
      <c r="AB95" s="76"/>
      <c r="IO95" s="222"/>
    </row>
    <row r="96" spans="1:249" s="341" customFormat="1" ht="21.75" customHeight="1" thickBot="1" x14ac:dyDescent="0.25">
      <c r="A96" s="478"/>
      <c r="B96" s="452"/>
      <c r="C96" s="509"/>
      <c r="D96" s="510"/>
      <c r="E96" s="511"/>
      <c r="F96" s="436"/>
      <c r="G96" s="505"/>
      <c r="H96" s="438"/>
      <c r="I96" s="470"/>
      <c r="J96" s="465"/>
      <c r="K96" s="81" t="s">
        <v>74</v>
      </c>
      <c r="L96" s="109">
        <f t="shared" si="29"/>
        <v>0</v>
      </c>
      <c r="M96" s="155">
        <v>0</v>
      </c>
      <c r="N96" s="155">
        <v>0</v>
      </c>
      <c r="O96" s="179">
        <v>0</v>
      </c>
      <c r="P96" s="112">
        <f>Q96+S96</f>
        <v>0</v>
      </c>
      <c r="Q96" s="113">
        <v>0</v>
      </c>
      <c r="R96" s="155">
        <v>0</v>
      </c>
      <c r="S96" s="179">
        <v>0</v>
      </c>
      <c r="T96" s="112">
        <f>U96+W96</f>
        <v>0</v>
      </c>
      <c r="U96" s="155">
        <v>0</v>
      </c>
      <c r="V96" s="155">
        <v>0</v>
      </c>
      <c r="W96" s="179">
        <v>0</v>
      </c>
      <c r="X96" s="112">
        <v>0</v>
      </c>
      <c r="Y96" s="155">
        <v>0</v>
      </c>
      <c r="Z96" s="155">
        <v>0</v>
      </c>
      <c r="AA96" s="111">
        <v>0</v>
      </c>
      <c r="AB96" s="487"/>
      <c r="IO96" s="222"/>
    </row>
    <row r="97" spans="1:249" s="341" customFormat="1" ht="21" customHeight="1" thickBot="1" x14ac:dyDescent="0.25">
      <c r="A97" s="478"/>
      <c r="B97" s="452"/>
      <c r="C97" s="509"/>
      <c r="D97" s="510"/>
      <c r="E97" s="511"/>
      <c r="F97" s="436"/>
      <c r="G97" s="505"/>
      <c r="H97" s="438"/>
      <c r="I97" s="470"/>
      <c r="J97" s="466"/>
      <c r="K97" s="157" t="s">
        <v>9</v>
      </c>
      <c r="L97" s="210">
        <f>SUM(L93:L96)</f>
        <v>94.1</v>
      </c>
      <c r="M97" s="142">
        <f t="shared" ref="M97:AA97" si="30">SUM(M93:M96)</f>
        <v>94.1</v>
      </c>
      <c r="N97" s="142">
        <f t="shared" si="30"/>
        <v>82.8</v>
      </c>
      <c r="O97" s="211">
        <f t="shared" si="30"/>
        <v>0</v>
      </c>
      <c r="P97" s="210">
        <f t="shared" si="30"/>
        <v>113.7</v>
      </c>
      <c r="Q97" s="142">
        <f t="shared" si="30"/>
        <v>113.7</v>
      </c>
      <c r="R97" s="142">
        <f t="shared" si="30"/>
        <v>102</v>
      </c>
      <c r="S97" s="211">
        <f t="shared" si="30"/>
        <v>0</v>
      </c>
      <c r="T97" s="210">
        <f t="shared" si="30"/>
        <v>133</v>
      </c>
      <c r="U97" s="142">
        <f t="shared" si="30"/>
        <v>133</v>
      </c>
      <c r="V97" s="142">
        <f t="shared" si="30"/>
        <v>114.7</v>
      </c>
      <c r="W97" s="211">
        <f t="shared" si="30"/>
        <v>0</v>
      </c>
      <c r="X97" s="210">
        <f t="shared" si="30"/>
        <v>146.1</v>
      </c>
      <c r="Y97" s="142">
        <f t="shared" si="30"/>
        <v>146.1</v>
      </c>
      <c r="Z97" s="142">
        <f t="shared" si="30"/>
        <v>126.1</v>
      </c>
      <c r="AA97" s="211">
        <f t="shared" si="30"/>
        <v>0</v>
      </c>
      <c r="AB97" s="487"/>
      <c r="IO97" s="222"/>
    </row>
    <row r="98" spans="1:249" s="341" customFormat="1" ht="23.25" customHeight="1" x14ac:dyDescent="0.2">
      <c r="A98" s="476" t="s">
        <v>18</v>
      </c>
      <c r="B98" s="533" t="s">
        <v>16</v>
      </c>
      <c r="C98" s="520" t="s">
        <v>19</v>
      </c>
      <c r="D98" s="443" t="s">
        <v>16</v>
      </c>
      <c r="E98" s="433" t="s">
        <v>30</v>
      </c>
      <c r="F98" s="453" t="s">
        <v>119</v>
      </c>
      <c r="G98" s="416" t="s">
        <v>103</v>
      </c>
      <c r="H98" s="523" t="s">
        <v>46</v>
      </c>
      <c r="I98" s="506" t="s">
        <v>160</v>
      </c>
      <c r="J98" s="506" t="s">
        <v>124</v>
      </c>
      <c r="K98" s="161" t="s">
        <v>14</v>
      </c>
      <c r="L98" s="156">
        <f>M98+O98</f>
        <v>0</v>
      </c>
      <c r="M98" s="162">
        <v>0</v>
      </c>
      <c r="N98" s="162">
        <v>0</v>
      </c>
      <c r="O98" s="163">
        <v>0</v>
      </c>
      <c r="P98" s="156">
        <f>Q98+S98</f>
        <v>0</v>
      </c>
      <c r="Q98" s="164">
        <v>0</v>
      </c>
      <c r="R98" s="162">
        <v>0</v>
      </c>
      <c r="S98" s="163">
        <v>0</v>
      </c>
      <c r="T98" s="156">
        <f>U98+W98</f>
        <v>0</v>
      </c>
      <c r="U98" s="162">
        <v>0</v>
      </c>
      <c r="V98" s="162">
        <v>0</v>
      </c>
      <c r="W98" s="163">
        <v>0</v>
      </c>
      <c r="X98" s="156">
        <v>0</v>
      </c>
      <c r="Y98" s="162">
        <v>0</v>
      </c>
      <c r="Z98" s="162">
        <v>0</v>
      </c>
      <c r="AA98" s="163">
        <v>0</v>
      </c>
      <c r="AB98" s="76"/>
      <c r="IO98" s="222"/>
    </row>
    <row r="99" spans="1:249" s="341" customFormat="1" ht="23.25" customHeight="1" thickBot="1" x14ac:dyDescent="0.25">
      <c r="A99" s="478"/>
      <c r="B99" s="534"/>
      <c r="C99" s="521"/>
      <c r="D99" s="444"/>
      <c r="E99" s="434"/>
      <c r="F99" s="454"/>
      <c r="G99" s="417"/>
      <c r="H99" s="524"/>
      <c r="I99" s="507"/>
      <c r="J99" s="507"/>
      <c r="K99" s="81" t="s">
        <v>73</v>
      </c>
      <c r="L99" s="132">
        <v>0</v>
      </c>
      <c r="M99" s="138">
        <v>0</v>
      </c>
      <c r="N99" s="138">
        <v>0</v>
      </c>
      <c r="O99" s="134">
        <v>0</v>
      </c>
      <c r="P99" s="135">
        <v>0</v>
      </c>
      <c r="Q99" s="136">
        <v>0</v>
      </c>
      <c r="R99" s="138">
        <v>0</v>
      </c>
      <c r="S99" s="134">
        <v>0</v>
      </c>
      <c r="T99" s="132">
        <v>0</v>
      </c>
      <c r="U99" s="138">
        <v>0</v>
      </c>
      <c r="V99" s="138">
        <v>0</v>
      </c>
      <c r="W99" s="134">
        <v>0</v>
      </c>
      <c r="X99" s="132">
        <v>0</v>
      </c>
      <c r="Y99" s="138">
        <v>0</v>
      </c>
      <c r="Z99" s="138">
        <v>0</v>
      </c>
      <c r="AA99" s="134">
        <v>0</v>
      </c>
      <c r="AB99" s="487"/>
      <c r="IO99" s="222"/>
    </row>
    <row r="100" spans="1:249" s="341" customFormat="1" ht="20.25" customHeight="1" thickBot="1" x14ac:dyDescent="0.25">
      <c r="A100" s="477"/>
      <c r="B100" s="535"/>
      <c r="C100" s="522"/>
      <c r="D100" s="445"/>
      <c r="E100" s="531"/>
      <c r="F100" s="532"/>
      <c r="G100" s="499"/>
      <c r="H100" s="525"/>
      <c r="I100" s="508"/>
      <c r="J100" s="508"/>
      <c r="K100" s="139" t="s">
        <v>9</v>
      </c>
      <c r="L100" s="186">
        <f>L98+L99</f>
        <v>0</v>
      </c>
      <c r="M100" s="187">
        <f>M98+M99</f>
        <v>0</v>
      </c>
      <c r="N100" s="187">
        <f>N98+N99</f>
        <v>0</v>
      </c>
      <c r="O100" s="188">
        <f>O98+O99</f>
        <v>0</v>
      </c>
      <c r="P100" s="186">
        <f t="shared" ref="P100:AA100" si="31">P98+P99</f>
        <v>0</v>
      </c>
      <c r="Q100" s="187">
        <f t="shared" si="31"/>
        <v>0</v>
      </c>
      <c r="R100" s="187">
        <f t="shared" si="31"/>
        <v>0</v>
      </c>
      <c r="S100" s="188">
        <f t="shared" si="31"/>
        <v>0</v>
      </c>
      <c r="T100" s="186">
        <f t="shared" si="31"/>
        <v>0</v>
      </c>
      <c r="U100" s="187">
        <f t="shared" si="31"/>
        <v>0</v>
      </c>
      <c r="V100" s="187">
        <f t="shared" si="31"/>
        <v>0</v>
      </c>
      <c r="W100" s="188">
        <f t="shared" si="31"/>
        <v>0</v>
      </c>
      <c r="X100" s="186">
        <f t="shared" si="31"/>
        <v>0</v>
      </c>
      <c r="Y100" s="187">
        <f t="shared" si="31"/>
        <v>0</v>
      </c>
      <c r="Z100" s="187">
        <f t="shared" si="31"/>
        <v>0</v>
      </c>
      <c r="AA100" s="188">
        <f t="shared" si="31"/>
        <v>0</v>
      </c>
      <c r="AB100" s="487"/>
      <c r="IO100" s="222"/>
    </row>
    <row r="101" spans="1:249" s="341" customFormat="1" ht="28.5" customHeight="1" thickBot="1" x14ac:dyDescent="0.25">
      <c r="A101" s="476" t="s">
        <v>18</v>
      </c>
      <c r="B101" s="411" t="s">
        <v>16</v>
      </c>
      <c r="C101" s="385" t="s">
        <v>19</v>
      </c>
      <c r="D101" s="428" t="s">
        <v>17</v>
      </c>
      <c r="E101" s="485" t="s">
        <v>27</v>
      </c>
      <c r="F101" s="435" t="s">
        <v>119</v>
      </c>
      <c r="G101" s="483" t="s">
        <v>103</v>
      </c>
      <c r="H101" s="405" t="s">
        <v>46</v>
      </c>
      <c r="I101" s="469" t="s">
        <v>160</v>
      </c>
      <c r="J101" s="464" t="s">
        <v>124</v>
      </c>
      <c r="K101" s="144" t="s">
        <v>73</v>
      </c>
      <c r="L101" s="360">
        <f>M101+O101</f>
        <v>2</v>
      </c>
      <c r="M101" s="361">
        <v>2</v>
      </c>
      <c r="N101" s="361">
        <v>0</v>
      </c>
      <c r="O101" s="362">
        <v>0</v>
      </c>
      <c r="P101" s="360">
        <f>Q101+S101</f>
        <v>2.2999999999999998</v>
      </c>
      <c r="Q101" s="364">
        <v>2.2999999999999998</v>
      </c>
      <c r="R101" s="361">
        <v>0</v>
      </c>
      <c r="S101" s="362">
        <v>0</v>
      </c>
      <c r="T101" s="360">
        <f>U101+W101</f>
        <v>2.8</v>
      </c>
      <c r="U101" s="361">
        <v>2.8</v>
      </c>
      <c r="V101" s="361">
        <v>0</v>
      </c>
      <c r="W101" s="362">
        <v>0</v>
      </c>
      <c r="X101" s="360">
        <f>Y101+AA101</f>
        <v>3</v>
      </c>
      <c r="Y101" s="361">
        <v>3</v>
      </c>
      <c r="Z101" s="361">
        <v>0</v>
      </c>
      <c r="AA101" s="362">
        <v>0</v>
      </c>
      <c r="AB101" s="76"/>
      <c r="IO101" s="222"/>
    </row>
    <row r="102" spans="1:249" s="341" customFormat="1" ht="33.75" customHeight="1" thickBot="1" x14ac:dyDescent="0.25">
      <c r="A102" s="477"/>
      <c r="B102" s="412"/>
      <c r="C102" s="386"/>
      <c r="D102" s="429"/>
      <c r="E102" s="486"/>
      <c r="F102" s="455"/>
      <c r="G102" s="484"/>
      <c r="H102" s="406"/>
      <c r="I102" s="482"/>
      <c r="J102" s="466"/>
      <c r="K102" s="145" t="s">
        <v>9</v>
      </c>
      <c r="L102" s="186">
        <f>L101</f>
        <v>2</v>
      </c>
      <c r="M102" s="187">
        <f>M101</f>
        <v>2</v>
      </c>
      <c r="N102" s="187">
        <f>N101</f>
        <v>0</v>
      </c>
      <c r="O102" s="188">
        <f>O101</f>
        <v>0</v>
      </c>
      <c r="P102" s="186">
        <f t="shared" ref="P102:AA102" si="32">P101</f>
        <v>2.2999999999999998</v>
      </c>
      <c r="Q102" s="187">
        <f t="shared" si="32"/>
        <v>2.2999999999999998</v>
      </c>
      <c r="R102" s="187">
        <f t="shared" si="32"/>
        <v>0</v>
      </c>
      <c r="S102" s="188">
        <f t="shared" si="32"/>
        <v>0</v>
      </c>
      <c r="T102" s="210">
        <f t="shared" si="32"/>
        <v>2.8</v>
      </c>
      <c r="U102" s="142">
        <f t="shared" si="32"/>
        <v>2.8</v>
      </c>
      <c r="V102" s="142">
        <f t="shared" si="32"/>
        <v>0</v>
      </c>
      <c r="W102" s="211">
        <f t="shared" si="32"/>
        <v>0</v>
      </c>
      <c r="X102" s="186">
        <f t="shared" si="32"/>
        <v>3</v>
      </c>
      <c r="Y102" s="187">
        <f t="shared" si="32"/>
        <v>3</v>
      </c>
      <c r="Z102" s="187">
        <f t="shared" si="32"/>
        <v>0</v>
      </c>
      <c r="AA102" s="188">
        <f t="shared" si="32"/>
        <v>0</v>
      </c>
      <c r="AB102" s="76"/>
      <c r="IO102" s="222"/>
    </row>
    <row r="103" spans="1:249" s="341" customFormat="1" ht="21.75" customHeight="1" thickBot="1" x14ac:dyDescent="0.25">
      <c r="A103" s="71" t="s">
        <v>18</v>
      </c>
      <c r="B103" s="73" t="s">
        <v>16</v>
      </c>
      <c r="C103" s="74" t="s">
        <v>19</v>
      </c>
      <c r="D103" s="430" t="s">
        <v>111</v>
      </c>
      <c r="E103" s="430"/>
      <c r="F103" s="430"/>
      <c r="G103" s="430"/>
      <c r="H103" s="430"/>
      <c r="I103" s="430"/>
      <c r="J103" s="431"/>
      <c r="K103" s="432"/>
      <c r="L103" s="149">
        <f t="shared" ref="L103:AA103" si="33">L97+L100+L102</f>
        <v>96.1</v>
      </c>
      <c r="M103" s="151">
        <f t="shared" si="33"/>
        <v>96.1</v>
      </c>
      <c r="N103" s="151">
        <f t="shared" si="33"/>
        <v>82.8</v>
      </c>
      <c r="O103" s="152">
        <f t="shared" si="33"/>
        <v>0</v>
      </c>
      <c r="P103" s="149">
        <f t="shared" si="33"/>
        <v>116</v>
      </c>
      <c r="Q103" s="151">
        <f t="shared" si="33"/>
        <v>116</v>
      </c>
      <c r="R103" s="151">
        <f t="shared" si="33"/>
        <v>102</v>
      </c>
      <c r="S103" s="152">
        <f t="shared" si="33"/>
        <v>0</v>
      </c>
      <c r="T103" s="149">
        <f t="shared" si="33"/>
        <v>135.80000000000001</v>
      </c>
      <c r="U103" s="151">
        <f t="shared" si="33"/>
        <v>135.80000000000001</v>
      </c>
      <c r="V103" s="151">
        <f t="shared" si="33"/>
        <v>114.7</v>
      </c>
      <c r="W103" s="152">
        <f t="shared" si="33"/>
        <v>0</v>
      </c>
      <c r="X103" s="149">
        <f t="shared" si="33"/>
        <v>149.1</v>
      </c>
      <c r="Y103" s="151">
        <f t="shared" si="33"/>
        <v>149.1</v>
      </c>
      <c r="Z103" s="151">
        <f t="shared" si="33"/>
        <v>126.1</v>
      </c>
      <c r="AA103" s="152">
        <f t="shared" si="33"/>
        <v>0</v>
      </c>
      <c r="AB103" s="153"/>
      <c r="IO103" s="222"/>
    </row>
    <row r="104" spans="1:249" ht="21" customHeight="1" thickBot="1" x14ac:dyDescent="0.25">
      <c r="A104" s="71" t="s">
        <v>18</v>
      </c>
      <c r="B104" s="190" t="s">
        <v>16</v>
      </c>
      <c r="C104" s="191" t="s">
        <v>20</v>
      </c>
      <c r="D104" s="395" t="s">
        <v>36</v>
      </c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  <c r="O104" s="396"/>
      <c r="P104" s="396"/>
      <c r="Q104" s="396"/>
      <c r="R104" s="396"/>
      <c r="S104" s="396"/>
      <c r="T104" s="396"/>
      <c r="U104" s="396"/>
      <c r="V104" s="396"/>
      <c r="W104" s="396"/>
      <c r="X104" s="396"/>
      <c r="Y104" s="396"/>
      <c r="Z104" s="396"/>
      <c r="AA104" s="397"/>
      <c r="AB104" s="192"/>
    </row>
    <row r="105" spans="1:249" ht="19.5" customHeight="1" x14ac:dyDescent="0.2">
      <c r="A105" s="479" t="s">
        <v>18</v>
      </c>
      <c r="B105" s="403" t="s">
        <v>16</v>
      </c>
      <c r="C105" s="409" t="s">
        <v>20</v>
      </c>
      <c r="D105" s="407" t="s">
        <v>11</v>
      </c>
      <c r="E105" s="500" t="s">
        <v>32</v>
      </c>
      <c r="F105" s="393" t="s">
        <v>119</v>
      </c>
      <c r="G105" s="467" t="s">
        <v>103</v>
      </c>
      <c r="H105" s="401" t="s">
        <v>47</v>
      </c>
      <c r="I105" s="447" t="s">
        <v>161</v>
      </c>
      <c r="J105" s="461" t="s">
        <v>128</v>
      </c>
      <c r="K105" s="107" t="s">
        <v>13</v>
      </c>
      <c r="L105" s="353">
        <f>M105+O105</f>
        <v>98.6</v>
      </c>
      <c r="M105" s="357">
        <v>98.6</v>
      </c>
      <c r="N105" s="357">
        <v>79.7</v>
      </c>
      <c r="O105" s="355">
        <v>0</v>
      </c>
      <c r="P105" s="372">
        <f>Q105+S105</f>
        <v>112.2</v>
      </c>
      <c r="Q105" s="373">
        <v>112.2</v>
      </c>
      <c r="R105" s="356">
        <v>95.2</v>
      </c>
      <c r="S105" s="355">
        <v>0</v>
      </c>
      <c r="T105" s="353">
        <f>U105+W105</f>
        <v>142</v>
      </c>
      <c r="U105" s="357">
        <v>142</v>
      </c>
      <c r="V105" s="357">
        <v>116.3</v>
      </c>
      <c r="W105" s="355">
        <v>0</v>
      </c>
      <c r="X105" s="353">
        <f>Y105+AA105</f>
        <v>156.4</v>
      </c>
      <c r="Y105" s="357">
        <v>156.4</v>
      </c>
      <c r="Z105" s="357">
        <v>127.9</v>
      </c>
      <c r="AA105" s="355">
        <v>0</v>
      </c>
      <c r="AB105" s="193"/>
    </row>
    <row r="106" spans="1:249" ht="18" customHeight="1" x14ac:dyDescent="0.2">
      <c r="A106" s="480"/>
      <c r="B106" s="404"/>
      <c r="C106" s="410"/>
      <c r="D106" s="408"/>
      <c r="E106" s="501"/>
      <c r="F106" s="394"/>
      <c r="G106" s="468"/>
      <c r="H106" s="402"/>
      <c r="I106" s="448"/>
      <c r="J106" s="462"/>
      <c r="K106" s="194" t="s">
        <v>73</v>
      </c>
      <c r="L106" s="154">
        <f t="shared" ref="L106:L108" si="34">M106+O106</f>
        <v>0</v>
      </c>
      <c r="M106" s="174">
        <v>0</v>
      </c>
      <c r="N106" s="174">
        <v>0</v>
      </c>
      <c r="O106" s="175">
        <v>0</v>
      </c>
      <c r="P106" s="173">
        <v>0</v>
      </c>
      <c r="Q106" s="174">
        <v>0</v>
      </c>
      <c r="R106" s="174">
        <v>0</v>
      </c>
      <c r="S106" s="175">
        <v>0</v>
      </c>
      <c r="T106" s="173">
        <v>0</v>
      </c>
      <c r="U106" s="174">
        <v>0</v>
      </c>
      <c r="V106" s="174">
        <v>0</v>
      </c>
      <c r="W106" s="175">
        <v>0</v>
      </c>
      <c r="X106" s="173">
        <v>0</v>
      </c>
      <c r="Y106" s="174">
        <v>0</v>
      </c>
      <c r="Z106" s="174">
        <v>0</v>
      </c>
      <c r="AA106" s="128">
        <v>0</v>
      </c>
      <c r="AB106" s="193"/>
    </row>
    <row r="107" spans="1:249" ht="21" customHeight="1" x14ac:dyDescent="0.2">
      <c r="A107" s="480"/>
      <c r="B107" s="404"/>
      <c r="C107" s="410"/>
      <c r="D107" s="408"/>
      <c r="E107" s="501"/>
      <c r="F107" s="394"/>
      <c r="G107" s="468"/>
      <c r="H107" s="402"/>
      <c r="I107" s="448"/>
      <c r="J107" s="462"/>
      <c r="K107" s="195" t="s">
        <v>14</v>
      </c>
      <c r="L107" s="173">
        <f>M107+O107</f>
        <v>0</v>
      </c>
      <c r="M107" s="127">
        <v>0</v>
      </c>
      <c r="N107" s="127">
        <v>0</v>
      </c>
      <c r="O107" s="177">
        <v>0</v>
      </c>
      <c r="P107" s="129">
        <f>Q107+S107</f>
        <v>0</v>
      </c>
      <c r="Q107" s="127">
        <v>0</v>
      </c>
      <c r="R107" s="127">
        <v>0</v>
      </c>
      <c r="S107" s="177">
        <v>0</v>
      </c>
      <c r="T107" s="129">
        <f>U107+W107</f>
        <v>0</v>
      </c>
      <c r="U107" s="127">
        <v>0</v>
      </c>
      <c r="V107" s="127">
        <v>0</v>
      </c>
      <c r="W107" s="177">
        <v>0</v>
      </c>
      <c r="X107" s="129">
        <f>Y107+AA107</f>
        <v>0</v>
      </c>
      <c r="Y107" s="127">
        <v>0</v>
      </c>
      <c r="Z107" s="127">
        <v>0</v>
      </c>
      <c r="AA107" s="175">
        <v>0</v>
      </c>
      <c r="AB107" s="193"/>
    </row>
    <row r="108" spans="1:249" ht="21" customHeight="1" thickBot="1" x14ac:dyDescent="0.25">
      <c r="A108" s="480"/>
      <c r="B108" s="404"/>
      <c r="C108" s="410"/>
      <c r="D108" s="408"/>
      <c r="E108" s="501"/>
      <c r="F108" s="394"/>
      <c r="G108" s="468"/>
      <c r="H108" s="402"/>
      <c r="I108" s="448"/>
      <c r="J108" s="462"/>
      <c r="K108" s="108" t="s">
        <v>74</v>
      </c>
      <c r="L108" s="109">
        <f t="shared" si="34"/>
        <v>0</v>
      </c>
      <c r="M108" s="155">
        <v>0</v>
      </c>
      <c r="N108" s="155">
        <v>0</v>
      </c>
      <c r="O108" s="179">
        <v>0</v>
      </c>
      <c r="P108" s="112">
        <v>0</v>
      </c>
      <c r="Q108" s="113">
        <v>0</v>
      </c>
      <c r="R108" s="155">
        <v>0</v>
      </c>
      <c r="S108" s="179">
        <v>0</v>
      </c>
      <c r="T108" s="112">
        <f>U108+W108</f>
        <v>0</v>
      </c>
      <c r="U108" s="155">
        <v>0</v>
      </c>
      <c r="V108" s="155">
        <v>0</v>
      </c>
      <c r="W108" s="179">
        <v>0</v>
      </c>
      <c r="X108" s="112">
        <v>0</v>
      </c>
      <c r="Y108" s="155">
        <v>0</v>
      </c>
      <c r="Z108" s="155">
        <v>0</v>
      </c>
      <c r="AA108" s="111">
        <v>0</v>
      </c>
      <c r="AB108" s="488"/>
    </row>
    <row r="109" spans="1:249" ht="20.25" customHeight="1" thickBot="1" x14ac:dyDescent="0.25">
      <c r="A109" s="480"/>
      <c r="B109" s="404"/>
      <c r="C109" s="410"/>
      <c r="D109" s="408"/>
      <c r="E109" s="501"/>
      <c r="F109" s="394"/>
      <c r="G109" s="468"/>
      <c r="H109" s="402"/>
      <c r="I109" s="448"/>
      <c r="J109" s="463"/>
      <c r="K109" s="196" t="s">
        <v>9</v>
      </c>
      <c r="L109" s="158">
        <f>SUM(L105:L108)</f>
        <v>98.6</v>
      </c>
      <c r="M109" s="159">
        <f t="shared" ref="M109:AA109" si="35">SUM(M105:M108)</f>
        <v>98.6</v>
      </c>
      <c r="N109" s="159">
        <f t="shared" si="35"/>
        <v>79.7</v>
      </c>
      <c r="O109" s="160">
        <f t="shared" si="35"/>
        <v>0</v>
      </c>
      <c r="P109" s="158">
        <f t="shared" si="35"/>
        <v>112.2</v>
      </c>
      <c r="Q109" s="159">
        <f t="shared" si="35"/>
        <v>112.2</v>
      </c>
      <c r="R109" s="159">
        <f t="shared" si="35"/>
        <v>95.2</v>
      </c>
      <c r="S109" s="160">
        <f t="shared" si="35"/>
        <v>0</v>
      </c>
      <c r="T109" s="158">
        <f t="shared" si="35"/>
        <v>142</v>
      </c>
      <c r="U109" s="159">
        <f t="shared" si="35"/>
        <v>142</v>
      </c>
      <c r="V109" s="159">
        <f t="shared" si="35"/>
        <v>116.3</v>
      </c>
      <c r="W109" s="160">
        <f t="shared" si="35"/>
        <v>0</v>
      </c>
      <c r="X109" s="158">
        <f t="shared" si="35"/>
        <v>156.4</v>
      </c>
      <c r="Y109" s="159">
        <f t="shared" si="35"/>
        <v>156.4</v>
      </c>
      <c r="Z109" s="159">
        <f t="shared" si="35"/>
        <v>127.9</v>
      </c>
      <c r="AA109" s="160">
        <f t="shared" si="35"/>
        <v>0</v>
      </c>
      <c r="AB109" s="488"/>
    </row>
    <row r="110" spans="1:249" ht="21.75" customHeight="1" x14ac:dyDescent="0.2">
      <c r="A110" s="479" t="s">
        <v>18</v>
      </c>
      <c r="B110" s="449" t="s">
        <v>16</v>
      </c>
      <c r="C110" s="413" t="s">
        <v>20</v>
      </c>
      <c r="D110" s="418" t="s">
        <v>16</v>
      </c>
      <c r="E110" s="421" t="s">
        <v>30</v>
      </c>
      <c r="F110" s="398" t="s">
        <v>119</v>
      </c>
      <c r="G110" s="514" t="s">
        <v>103</v>
      </c>
      <c r="H110" s="387" t="s">
        <v>47</v>
      </c>
      <c r="I110" s="390" t="s">
        <v>161</v>
      </c>
      <c r="J110" s="390" t="s">
        <v>124</v>
      </c>
      <c r="K110" s="197" t="s">
        <v>14</v>
      </c>
      <c r="L110" s="156">
        <f>M110+O110</f>
        <v>0</v>
      </c>
      <c r="M110" s="162">
        <v>0</v>
      </c>
      <c r="N110" s="162">
        <v>0</v>
      </c>
      <c r="O110" s="163">
        <v>0</v>
      </c>
      <c r="P110" s="156">
        <f>Q110+S110</f>
        <v>0</v>
      </c>
      <c r="Q110" s="164">
        <v>0</v>
      </c>
      <c r="R110" s="162">
        <v>0</v>
      </c>
      <c r="S110" s="163">
        <v>0</v>
      </c>
      <c r="T110" s="156">
        <f>U110+W110</f>
        <v>0</v>
      </c>
      <c r="U110" s="162">
        <v>0</v>
      </c>
      <c r="V110" s="162">
        <v>0</v>
      </c>
      <c r="W110" s="163">
        <v>0</v>
      </c>
      <c r="X110" s="156">
        <v>0</v>
      </c>
      <c r="Y110" s="162">
        <v>0</v>
      </c>
      <c r="Z110" s="162">
        <v>0</v>
      </c>
      <c r="AA110" s="163">
        <v>0</v>
      </c>
      <c r="AB110" s="193"/>
    </row>
    <row r="111" spans="1:249" ht="23.25" customHeight="1" thickBot="1" x14ac:dyDescent="0.25">
      <c r="A111" s="480"/>
      <c r="B111" s="450"/>
      <c r="C111" s="414"/>
      <c r="D111" s="419"/>
      <c r="E111" s="422"/>
      <c r="F111" s="399"/>
      <c r="G111" s="515"/>
      <c r="H111" s="388"/>
      <c r="I111" s="391"/>
      <c r="J111" s="391"/>
      <c r="K111" s="108" t="s">
        <v>73</v>
      </c>
      <c r="L111" s="132">
        <v>0</v>
      </c>
      <c r="M111" s="138">
        <v>0</v>
      </c>
      <c r="N111" s="138">
        <v>0</v>
      </c>
      <c r="O111" s="134">
        <v>0</v>
      </c>
      <c r="P111" s="135">
        <v>0</v>
      </c>
      <c r="Q111" s="136">
        <v>0</v>
      </c>
      <c r="R111" s="138">
        <v>0</v>
      </c>
      <c r="S111" s="134">
        <v>0</v>
      </c>
      <c r="T111" s="132">
        <v>0</v>
      </c>
      <c r="U111" s="138">
        <v>0</v>
      </c>
      <c r="V111" s="138">
        <v>0</v>
      </c>
      <c r="W111" s="134">
        <v>0</v>
      </c>
      <c r="X111" s="132">
        <v>0</v>
      </c>
      <c r="Y111" s="138">
        <v>0</v>
      </c>
      <c r="Z111" s="138">
        <v>0</v>
      </c>
      <c r="AA111" s="134">
        <v>0</v>
      </c>
      <c r="AB111" s="488"/>
    </row>
    <row r="112" spans="1:249" ht="21" customHeight="1" thickBot="1" x14ac:dyDescent="0.25">
      <c r="A112" s="481"/>
      <c r="B112" s="451"/>
      <c r="C112" s="415"/>
      <c r="D112" s="420"/>
      <c r="E112" s="423"/>
      <c r="F112" s="400"/>
      <c r="G112" s="516"/>
      <c r="H112" s="389"/>
      <c r="I112" s="392"/>
      <c r="J112" s="392"/>
      <c r="K112" s="198" t="s">
        <v>9</v>
      </c>
      <c r="L112" s="146">
        <f>L110+L111</f>
        <v>0</v>
      </c>
      <c r="M112" s="147">
        <f>M110+M111</f>
        <v>0</v>
      </c>
      <c r="N112" s="147">
        <f>N110+N111</f>
        <v>0</v>
      </c>
      <c r="O112" s="148">
        <f>O110+O111</f>
        <v>0</v>
      </c>
      <c r="P112" s="146">
        <f t="shared" ref="P112:AA112" si="36">P110+P111</f>
        <v>0</v>
      </c>
      <c r="Q112" s="147">
        <f t="shared" si="36"/>
        <v>0</v>
      </c>
      <c r="R112" s="147">
        <f t="shared" si="36"/>
        <v>0</v>
      </c>
      <c r="S112" s="148">
        <f t="shared" si="36"/>
        <v>0</v>
      </c>
      <c r="T112" s="146">
        <f t="shared" si="36"/>
        <v>0</v>
      </c>
      <c r="U112" s="147">
        <f t="shared" si="36"/>
        <v>0</v>
      </c>
      <c r="V112" s="147">
        <f t="shared" si="36"/>
        <v>0</v>
      </c>
      <c r="W112" s="148">
        <f t="shared" si="36"/>
        <v>0</v>
      </c>
      <c r="X112" s="146">
        <f t="shared" si="36"/>
        <v>0</v>
      </c>
      <c r="Y112" s="147">
        <f t="shared" si="36"/>
        <v>0</v>
      </c>
      <c r="Z112" s="147">
        <f t="shared" si="36"/>
        <v>0</v>
      </c>
      <c r="AA112" s="148">
        <f t="shared" si="36"/>
        <v>0</v>
      </c>
      <c r="AB112" s="488"/>
    </row>
    <row r="113" spans="1:249" ht="24" customHeight="1" thickBot="1" x14ac:dyDescent="0.25">
      <c r="A113" s="479" t="s">
        <v>18</v>
      </c>
      <c r="B113" s="403" t="s">
        <v>16</v>
      </c>
      <c r="C113" s="409" t="s">
        <v>20</v>
      </c>
      <c r="D113" s="407" t="s">
        <v>17</v>
      </c>
      <c r="E113" s="500" t="s">
        <v>27</v>
      </c>
      <c r="F113" s="393" t="s">
        <v>119</v>
      </c>
      <c r="G113" s="467" t="s">
        <v>103</v>
      </c>
      <c r="H113" s="401" t="s">
        <v>47</v>
      </c>
      <c r="I113" s="447" t="s">
        <v>161</v>
      </c>
      <c r="J113" s="461" t="s">
        <v>152</v>
      </c>
      <c r="K113" s="199" t="s">
        <v>73</v>
      </c>
      <c r="L113" s="360">
        <f>M113+O113</f>
        <v>2.6</v>
      </c>
      <c r="M113" s="361">
        <v>2.6</v>
      </c>
      <c r="N113" s="361">
        <v>0</v>
      </c>
      <c r="O113" s="362">
        <v>0</v>
      </c>
      <c r="P113" s="360">
        <f>Q113+S113</f>
        <v>2.7</v>
      </c>
      <c r="Q113" s="364">
        <v>2.7</v>
      </c>
      <c r="R113" s="361">
        <v>0</v>
      </c>
      <c r="S113" s="362">
        <v>0</v>
      </c>
      <c r="T113" s="360">
        <f>U113+W113</f>
        <v>2.7</v>
      </c>
      <c r="U113" s="361">
        <v>2.7</v>
      </c>
      <c r="V113" s="361">
        <v>0</v>
      </c>
      <c r="W113" s="362">
        <v>0</v>
      </c>
      <c r="X113" s="360">
        <f>Y113+AA113</f>
        <v>2.7</v>
      </c>
      <c r="Y113" s="361">
        <v>2.7</v>
      </c>
      <c r="Z113" s="361">
        <v>0</v>
      </c>
      <c r="AA113" s="362">
        <v>0</v>
      </c>
      <c r="AB113" s="193"/>
    </row>
    <row r="114" spans="1:249" ht="35.25" customHeight="1" thickBot="1" x14ac:dyDescent="0.25">
      <c r="A114" s="481"/>
      <c r="B114" s="585"/>
      <c r="C114" s="586"/>
      <c r="D114" s="459"/>
      <c r="E114" s="513"/>
      <c r="F114" s="460"/>
      <c r="G114" s="512"/>
      <c r="H114" s="471"/>
      <c r="I114" s="517"/>
      <c r="J114" s="463"/>
      <c r="K114" s="200" t="s">
        <v>9</v>
      </c>
      <c r="L114" s="146">
        <f>L113</f>
        <v>2.6</v>
      </c>
      <c r="M114" s="147">
        <f>M113</f>
        <v>2.6</v>
      </c>
      <c r="N114" s="147">
        <f>N113</f>
        <v>0</v>
      </c>
      <c r="O114" s="148">
        <f>O113</f>
        <v>0</v>
      </c>
      <c r="P114" s="146">
        <f t="shared" ref="P114:AA114" si="37">P113</f>
        <v>2.7</v>
      </c>
      <c r="Q114" s="147">
        <f t="shared" si="37"/>
        <v>2.7</v>
      </c>
      <c r="R114" s="147">
        <f t="shared" si="37"/>
        <v>0</v>
      </c>
      <c r="S114" s="148">
        <f t="shared" si="37"/>
        <v>0</v>
      </c>
      <c r="T114" s="146">
        <f t="shared" si="37"/>
        <v>2.7</v>
      </c>
      <c r="U114" s="147">
        <f t="shared" si="37"/>
        <v>2.7</v>
      </c>
      <c r="V114" s="147">
        <f t="shared" si="37"/>
        <v>0</v>
      </c>
      <c r="W114" s="148">
        <f t="shared" si="37"/>
        <v>0</v>
      </c>
      <c r="X114" s="146">
        <f t="shared" si="37"/>
        <v>2.7</v>
      </c>
      <c r="Y114" s="147">
        <f t="shared" si="37"/>
        <v>2.7</v>
      </c>
      <c r="Z114" s="147">
        <f t="shared" si="37"/>
        <v>0</v>
      </c>
      <c r="AA114" s="148">
        <f t="shared" si="37"/>
        <v>0</v>
      </c>
      <c r="AB114" s="193"/>
    </row>
    <row r="115" spans="1:249" ht="19.5" customHeight="1" thickBot="1" x14ac:dyDescent="0.25">
      <c r="A115" s="71" t="s">
        <v>18</v>
      </c>
      <c r="B115" s="212" t="s">
        <v>16</v>
      </c>
      <c r="C115" s="191" t="s">
        <v>20</v>
      </c>
      <c r="D115" s="456" t="s">
        <v>111</v>
      </c>
      <c r="E115" s="456"/>
      <c r="F115" s="456"/>
      <c r="G115" s="456"/>
      <c r="H115" s="456"/>
      <c r="I115" s="456"/>
      <c r="J115" s="457"/>
      <c r="K115" s="458"/>
      <c r="L115" s="201">
        <f t="shared" ref="L115:AA115" si="38">L109+L112+L114</f>
        <v>101.19999999999999</v>
      </c>
      <c r="M115" s="202">
        <f t="shared" si="38"/>
        <v>101.19999999999999</v>
      </c>
      <c r="N115" s="202">
        <f t="shared" si="38"/>
        <v>79.7</v>
      </c>
      <c r="O115" s="203">
        <f t="shared" si="38"/>
        <v>0</v>
      </c>
      <c r="P115" s="201">
        <f t="shared" si="38"/>
        <v>114.9</v>
      </c>
      <c r="Q115" s="213">
        <f t="shared" si="38"/>
        <v>114.9</v>
      </c>
      <c r="R115" s="213">
        <f t="shared" si="38"/>
        <v>95.2</v>
      </c>
      <c r="S115" s="203">
        <f t="shared" si="38"/>
        <v>0</v>
      </c>
      <c r="T115" s="201">
        <f t="shared" si="38"/>
        <v>144.69999999999999</v>
      </c>
      <c r="U115" s="202">
        <f t="shared" si="38"/>
        <v>144.69999999999999</v>
      </c>
      <c r="V115" s="202">
        <f t="shared" si="38"/>
        <v>116.3</v>
      </c>
      <c r="W115" s="203">
        <f t="shared" si="38"/>
        <v>0</v>
      </c>
      <c r="X115" s="201">
        <f t="shared" si="38"/>
        <v>159.1</v>
      </c>
      <c r="Y115" s="202">
        <f t="shared" si="38"/>
        <v>159.1</v>
      </c>
      <c r="Z115" s="202">
        <f t="shared" si="38"/>
        <v>127.9</v>
      </c>
      <c r="AA115" s="203">
        <f t="shared" si="38"/>
        <v>0</v>
      </c>
      <c r="AB115" s="205"/>
    </row>
    <row r="116" spans="1:249" s="341" customFormat="1" ht="20.25" customHeight="1" thickBot="1" x14ac:dyDescent="0.25">
      <c r="A116" s="71" t="s">
        <v>18</v>
      </c>
      <c r="B116" s="73" t="s">
        <v>16</v>
      </c>
      <c r="C116" s="74" t="s">
        <v>21</v>
      </c>
      <c r="D116" s="424" t="s">
        <v>37</v>
      </c>
      <c r="E116" s="425"/>
      <c r="F116" s="425"/>
      <c r="G116" s="425"/>
      <c r="H116" s="425"/>
      <c r="I116" s="425"/>
      <c r="J116" s="425"/>
      <c r="K116" s="425"/>
      <c r="L116" s="425"/>
      <c r="M116" s="425"/>
      <c r="N116" s="425"/>
      <c r="O116" s="425"/>
      <c r="P116" s="425"/>
      <c r="Q116" s="425"/>
      <c r="R116" s="425"/>
      <c r="S116" s="425"/>
      <c r="T116" s="425"/>
      <c r="U116" s="425"/>
      <c r="V116" s="425"/>
      <c r="W116" s="425"/>
      <c r="X116" s="425"/>
      <c r="Y116" s="425"/>
      <c r="Z116" s="425"/>
      <c r="AA116" s="498"/>
      <c r="AB116" s="64"/>
      <c r="IO116" s="222"/>
    </row>
    <row r="117" spans="1:249" s="341" customFormat="1" ht="19.5" customHeight="1" x14ac:dyDescent="0.2">
      <c r="A117" s="476" t="s">
        <v>18</v>
      </c>
      <c r="B117" s="411" t="s">
        <v>16</v>
      </c>
      <c r="C117" s="385" t="s">
        <v>21</v>
      </c>
      <c r="D117" s="428" t="s">
        <v>11</v>
      </c>
      <c r="E117" s="485" t="s">
        <v>32</v>
      </c>
      <c r="F117" s="435" t="s">
        <v>119</v>
      </c>
      <c r="G117" s="483" t="s">
        <v>103</v>
      </c>
      <c r="H117" s="437" t="s">
        <v>48</v>
      </c>
      <c r="I117" s="469" t="s">
        <v>162</v>
      </c>
      <c r="J117" s="464" t="s">
        <v>129</v>
      </c>
      <c r="K117" s="75" t="s">
        <v>13</v>
      </c>
      <c r="L117" s="353">
        <f>M117+O117</f>
        <v>112.8</v>
      </c>
      <c r="M117" s="357">
        <v>112.8</v>
      </c>
      <c r="N117" s="357">
        <v>95.8</v>
      </c>
      <c r="O117" s="355">
        <v>0</v>
      </c>
      <c r="P117" s="353">
        <f>Q117+S117</f>
        <v>113</v>
      </c>
      <c r="Q117" s="359">
        <v>113</v>
      </c>
      <c r="R117" s="357">
        <v>100.8</v>
      </c>
      <c r="S117" s="355">
        <v>0</v>
      </c>
      <c r="T117" s="353">
        <f>U117+W117</f>
        <v>132.69999999999999</v>
      </c>
      <c r="U117" s="357">
        <v>132.69999999999999</v>
      </c>
      <c r="V117" s="357">
        <v>116.3</v>
      </c>
      <c r="W117" s="355">
        <v>0</v>
      </c>
      <c r="X117" s="353">
        <f>Y117+AA117</f>
        <v>144.80000000000001</v>
      </c>
      <c r="Y117" s="357">
        <v>144.80000000000001</v>
      </c>
      <c r="Z117" s="357">
        <v>127.9</v>
      </c>
      <c r="AA117" s="355">
        <v>0</v>
      </c>
      <c r="AB117" s="76"/>
      <c r="IO117" s="222"/>
    </row>
    <row r="118" spans="1:249" s="341" customFormat="1" ht="17.25" customHeight="1" x14ac:dyDescent="0.2">
      <c r="A118" s="478"/>
      <c r="B118" s="452"/>
      <c r="C118" s="509"/>
      <c r="D118" s="510"/>
      <c r="E118" s="511"/>
      <c r="F118" s="436"/>
      <c r="G118" s="505"/>
      <c r="H118" s="438"/>
      <c r="I118" s="470"/>
      <c r="J118" s="465"/>
      <c r="K118" s="125" t="s">
        <v>73</v>
      </c>
      <c r="L118" s="154">
        <f t="shared" ref="L118:L120" si="39">M118+O118</f>
        <v>0</v>
      </c>
      <c r="M118" s="174">
        <v>0</v>
      </c>
      <c r="N118" s="174">
        <v>0</v>
      </c>
      <c r="O118" s="175">
        <v>0</v>
      </c>
      <c r="P118" s="173">
        <v>0</v>
      </c>
      <c r="Q118" s="174">
        <v>0</v>
      </c>
      <c r="R118" s="174">
        <v>0</v>
      </c>
      <c r="S118" s="175">
        <v>0</v>
      </c>
      <c r="T118" s="173">
        <v>0</v>
      </c>
      <c r="U118" s="174">
        <v>0</v>
      </c>
      <c r="V118" s="174">
        <v>0</v>
      </c>
      <c r="W118" s="175">
        <v>0</v>
      </c>
      <c r="X118" s="173">
        <v>0</v>
      </c>
      <c r="Y118" s="174">
        <v>0</v>
      </c>
      <c r="Z118" s="174">
        <v>0</v>
      </c>
      <c r="AA118" s="128">
        <v>0</v>
      </c>
      <c r="AB118" s="76"/>
      <c r="IO118" s="222"/>
    </row>
    <row r="119" spans="1:249" s="341" customFormat="1" ht="18.75" customHeight="1" x14ac:dyDescent="0.2">
      <c r="A119" s="478"/>
      <c r="B119" s="452"/>
      <c r="C119" s="509"/>
      <c r="D119" s="510"/>
      <c r="E119" s="511"/>
      <c r="F119" s="436"/>
      <c r="G119" s="505"/>
      <c r="H119" s="438"/>
      <c r="I119" s="470"/>
      <c r="J119" s="465"/>
      <c r="K119" s="172" t="s">
        <v>14</v>
      </c>
      <c r="L119" s="173">
        <f>M119+O119</f>
        <v>0</v>
      </c>
      <c r="M119" s="127">
        <v>0</v>
      </c>
      <c r="N119" s="127">
        <v>0</v>
      </c>
      <c r="O119" s="177">
        <v>0</v>
      </c>
      <c r="P119" s="129">
        <f>Q119+S119</f>
        <v>0</v>
      </c>
      <c r="Q119" s="127">
        <v>0</v>
      </c>
      <c r="R119" s="127">
        <v>0</v>
      </c>
      <c r="S119" s="177">
        <v>0</v>
      </c>
      <c r="T119" s="129">
        <f>U119+W119</f>
        <v>0</v>
      </c>
      <c r="U119" s="127">
        <v>0</v>
      </c>
      <c r="V119" s="127">
        <v>0</v>
      </c>
      <c r="W119" s="177">
        <v>0</v>
      </c>
      <c r="X119" s="129">
        <f>Y119+AA119</f>
        <v>0</v>
      </c>
      <c r="Y119" s="127">
        <v>0</v>
      </c>
      <c r="Z119" s="127">
        <v>0</v>
      </c>
      <c r="AA119" s="175">
        <v>0</v>
      </c>
      <c r="AB119" s="76"/>
      <c r="IO119" s="222"/>
    </row>
    <row r="120" spans="1:249" s="341" customFormat="1" ht="20.25" customHeight="1" thickBot="1" x14ac:dyDescent="0.25">
      <c r="A120" s="478"/>
      <c r="B120" s="452"/>
      <c r="C120" s="509"/>
      <c r="D120" s="510"/>
      <c r="E120" s="511"/>
      <c r="F120" s="436"/>
      <c r="G120" s="505"/>
      <c r="H120" s="438"/>
      <c r="I120" s="470"/>
      <c r="J120" s="465"/>
      <c r="K120" s="81" t="s">
        <v>74</v>
      </c>
      <c r="L120" s="109">
        <f t="shared" si="39"/>
        <v>0</v>
      </c>
      <c r="M120" s="155">
        <v>0</v>
      </c>
      <c r="N120" s="155">
        <v>0</v>
      </c>
      <c r="O120" s="179">
        <v>0</v>
      </c>
      <c r="P120" s="112">
        <v>0</v>
      </c>
      <c r="Q120" s="113">
        <v>0</v>
      </c>
      <c r="R120" s="155">
        <v>0</v>
      </c>
      <c r="S120" s="179">
        <v>0</v>
      </c>
      <c r="T120" s="112">
        <f>U120+W120</f>
        <v>0</v>
      </c>
      <c r="U120" s="155">
        <v>0</v>
      </c>
      <c r="V120" s="155">
        <v>0</v>
      </c>
      <c r="W120" s="179">
        <v>0</v>
      </c>
      <c r="X120" s="112">
        <v>0</v>
      </c>
      <c r="Y120" s="155">
        <v>0</v>
      </c>
      <c r="Z120" s="155">
        <v>0</v>
      </c>
      <c r="AA120" s="111">
        <v>0</v>
      </c>
      <c r="AB120" s="487"/>
      <c r="IO120" s="222"/>
    </row>
    <row r="121" spans="1:249" s="341" customFormat="1" ht="21.75" customHeight="1" thickBot="1" x14ac:dyDescent="0.25">
      <c r="A121" s="478"/>
      <c r="B121" s="452"/>
      <c r="C121" s="509"/>
      <c r="D121" s="510"/>
      <c r="E121" s="511"/>
      <c r="F121" s="436"/>
      <c r="G121" s="505"/>
      <c r="H121" s="438"/>
      <c r="I121" s="470"/>
      <c r="J121" s="466"/>
      <c r="K121" s="157" t="s">
        <v>9</v>
      </c>
      <c r="L121" s="158">
        <f>SUM(L117:L120)</f>
        <v>112.8</v>
      </c>
      <c r="M121" s="159">
        <f t="shared" ref="M121:AA121" si="40">SUM(M117:M120)</f>
        <v>112.8</v>
      </c>
      <c r="N121" s="159">
        <f t="shared" si="40"/>
        <v>95.8</v>
      </c>
      <c r="O121" s="160">
        <f t="shared" si="40"/>
        <v>0</v>
      </c>
      <c r="P121" s="158">
        <f t="shared" si="40"/>
        <v>113</v>
      </c>
      <c r="Q121" s="159">
        <f t="shared" si="40"/>
        <v>113</v>
      </c>
      <c r="R121" s="159">
        <f t="shared" si="40"/>
        <v>100.8</v>
      </c>
      <c r="S121" s="160">
        <f t="shared" si="40"/>
        <v>0</v>
      </c>
      <c r="T121" s="158">
        <f t="shared" si="40"/>
        <v>132.69999999999999</v>
      </c>
      <c r="U121" s="159">
        <f t="shared" si="40"/>
        <v>132.69999999999999</v>
      </c>
      <c r="V121" s="159">
        <f t="shared" si="40"/>
        <v>116.3</v>
      </c>
      <c r="W121" s="160">
        <f t="shared" si="40"/>
        <v>0</v>
      </c>
      <c r="X121" s="158">
        <f t="shared" si="40"/>
        <v>144.80000000000001</v>
      </c>
      <c r="Y121" s="159">
        <f t="shared" si="40"/>
        <v>144.80000000000001</v>
      </c>
      <c r="Z121" s="159">
        <f t="shared" si="40"/>
        <v>127.9</v>
      </c>
      <c r="AA121" s="160">
        <f t="shared" si="40"/>
        <v>0</v>
      </c>
      <c r="AB121" s="487"/>
      <c r="IO121" s="222"/>
    </row>
    <row r="122" spans="1:249" s="341" customFormat="1" ht="21" customHeight="1" x14ac:dyDescent="0.2">
      <c r="A122" s="476" t="s">
        <v>18</v>
      </c>
      <c r="B122" s="533" t="s">
        <v>16</v>
      </c>
      <c r="C122" s="520" t="s">
        <v>21</v>
      </c>
      <c r="D122" s="443" t="s">
        <v>16</v>
      </c>
      <c r="E122" s="433" t="s">
        <v>30</v>
      </c>
      <c r="F122" s="453" t="s">
        <v>119</v>
      </c>
      <c r="G122" s="416" t="s">
        <v>103</v>
      </c>
      <c r="H122" s="437" t="s">
        <v>48</v>
      </c>
      <c r="I122" s="506" t="s">
        <v>162</v>
      </c>
      <c r="J122" s="506" t="s">
        <v>124</v>
      </c>
      <c r="K122" s="161" t="s">
        <v>14</v>
      </c>
      <c r="L122" s="156">
        <f>M122+O122</f>
        <v>0</v>
      </c>
      <c r="M122" s="162">
        <v>0</v>
      </c>
      <c r="N122" s="162">
        <v>0</v>
      </c>
      <c r="O122" s="163">
        <v>0</v>
      </c>
      <c r="P122" s="156">
        <f>Q122+S122</f>
        <v>0</v>
      </c>
      <c r="Q122" s="164">
        <v>0</v>
      </c>
      <c r="R122" s="162">
        <v>0</v>
      </c>
      <c r="S122" s="163">
        <v>0</v>
      </c>
      <c r="T122" s="156">
        <f>U122+W122</f>
        <v>0</v>
      </c>
      <c r="U122" s="162">
        <v>0</v>
      </c>
      <c r="V122" s="162">
        <v>0</v>
      </c>
      <c r="W122" s="163">
        <v>0</v>
      </c>
      <c r="X122" s="156">
        <v>0</v>
      </c>
      <c r="Y122" s="162">
        <v>0</v>
      </c>
      <c r="Z122" s="162">
        <v>0</v>
      </c>
      <c r="AA122" s="163">
        <v>0</v>
      </c>
      <c r="AB122" s="76"/>
      <c r="IO122" s="222"/>
    </row>
    <row r="123" spans="1:249" s="341" customFormat="1" ht="20.25" customHeight="1" thickBot="1" x14ac:dyDescent="0.25">
      <c r="A123" s="478"/>
      <c r="B123" s="534"/>
      <c r="C123" s="521"/>
      <c r="D123" s="444"/>
      <c r="E123" s="434"/>
      <c r="F123" s="454"/>
      <c r="G123" s="417"/>
      <c r="H123" s="438"/>
      <c r="I123" s="507"/>
      <c r="J123" s="507"/>
      <c r="K123" s="81" t="s">
        <v>73</v>
      </c>
      <c r="L123" s="132">
        <v>0</v>
      </c>
      <c r="M123" s="138">
        <v>0</v>
      </c>
      <c r="N123" s="138">
        <v>0</v>
      </c>
      <c r="O123" s="134">
        <v>0</v>
      </c>
      <c r="P123" s="135">
        <v>0</v>
      </c>
      <c r="Q123" s="136">
        <v>0</v>
      </c>
      <c r="R123" s="138">
        <v>0</v>
      </c>
      <c r="S123" s="134">
        <v>0</v>
      </c>
      <c r="T123" s="132">
        <v>0</v>
      </c>
      <c r="U123" s="138">
        <v>0</v>
      </c>
      <c r="V123" s="138">
        <v>0</v>
      </c>
      <c r="W123" s="134">
        <v>0</v>
      </c>
      <c r="X123" s="132">
        <v>0</v>
      </c>
      <c r="Y123" s="138">
        <v>0</v>
      </c>
      <c r="Z123" s="138">
        <v>0</v>
      </c>
      <c r="AA123" s="134">
        <v>0</v>
      </c>
      <c r="AB123" s="487"/>
      <c r="IO123" s="222"/>
    </row>
    <row r="124" spans="1:249" s="341" customFormat="1" ht="21" customHeight="1" thickBot="1" x14ac:dyDescent="0.25">
      <c r="A124" s="477"/>
      <c r="B124" s="535"/>
      <c r="C124" s="522"/>
      <c r="D124" s="445"/>
      <c r="E124" s="531"/>
      <c r="F124" s="532"/>
      <c r="G124" s="499"/>
      <c r="H124" s="446"/>
      <c r="I124" s="508"/>
      <c r="J124" s="508"/>
      <c r="K124" s="139" t="s">
        <v>9</v>
      </c>
      <c r="L124" s="158">
        <f>L122+L123</f>
        <v>0</v>
      </c>
      <c r="M124" s="206">
        <f>M122+M123</f>
        <v>0</v>
      </c>
      <c r="N124" s="147">
        <f>N122+N123</f>
        <v>0</v>
      </c>
      <c r="O124" s="148">
        <f>O122+O123</f>
        <v>0</v>
      </c>
      <c r="P124" s="158">
        <f t="shared" ref="P124:AA124" si="41">P122+P123</f>
        <v>0</v>
      </c>
      <c r="Q124" s="159">
        <f t="shared" si="41"/>
        <v>0</v>
      </c>
      <c r="R124" s="207">
        <f t="shared" si="41"/>
        <v>0</v>
      </c>
      <c r="S124" s="148">
        <f t="shared" si="41"/>
        <v>0</v>
      </c>
      <c r="T124" s="158">
        <f t="shared" si="41"/>
        <v>0</v>
      </c>
      <c r="U124" s="206">
        <f t="shared" si="41"/>
        <v>0</v>
      </c>
      <c r="V124" s="147">
        <f t="shared" si="41"/>
        <v>0</v>
      </c>
      <c r="W124" s="148">
        <f t="shared" si="41"/>
        <v>0</v>
      </c>
      <c r="X124" s="146">
        <f t="shared" si="41"/>
        <v>0</v>
      </c>
      <c r="Y124" s="147">
        <f t="shared" si="41"/>
        <v>0</v>
      </c>
      <c r="Z124" s="147">
        <f t="shared" si="41"/>
        <v>0</v>
      </c>
      <c r="AA124" s="148">
        <f t="shared" si="41"/>
        <v>0</v>
      </c>
      <c r="AB124" s="487"/>
      <c r="IO124" s="222"/>
    </row>
    <row r="125" spans="1:249" s="341" customFormat="1" ht="25.5" customHeight="1" thickBot="1" x14ac:dyDescent="0.25">
      <c r="A125" s="476" t="s">
        <v>18</v>
      </c>
      <c r="B125" s="411" t="s">
        <v>16</v>
      </c>
      <c r="C125" s="385" t="s">
        <v>21</v>
      </c>
      <c r="D125" s="428" t="s">
        <v>17</v>
      </c>
      <c r="E125" s="485" t="s">
        <v>27</v>
      </c>
      <c r="F125" s="435" t="s">
        <v>119</v>
      </c>
      <c r="G125" s="483" t="s">
        <v>103</v>
      </c>
      <c r="H125" s="437" t="s">
        <v>48</v>
      </c>
      <c r="I125" s="469" t="s">
        <v>162</v>
      </c>
      <c r="J125" s="464" t="s">
        <v>124</v>
      </c>
      <c r="K125" s="144" t="s">
        <v>73</v>
      </c>
      <c r="L125" s="369">
        <f>M125+O125</f>
        <v>0.6</v>
      </c>
      <c r="M125" s="370">
        <v>0.6</v>
      </c>
      <c r="N125" s="370">
        <v>0</v>
      </c>
      <c r="O125" s="371">
        <v>0</v>
      </c>
      <c r="P125" s="360">
        <f>Q125+S125</f>
        <v>0.5</v>
      </c>
      <c r="Q125" s="364">
        <v>0.5</v>
      </c>
      <c r="R125" s="361">
        <v>0</v>
      </c>
      <c r="S125" s="362">
        <v>0</v>
      </c>
      <c r="T125" s="369">
        <f>U125+W125</f>
        <v>1</v>
      </c>
      <c r="U125" s="370">
        <v>1</v>
      </c>
      <c r="V125" s="370">
        <v>0</v>
      </c>
      <c r="W125" s="371">
        <v>0</v>
      </c>
      <c r="X125" s="374">
        <f>Y125+AA125</f>
        <v>1.1000000000000001</v>
      </c>
      <c r="Y125" s="375">
        <v>1.1000000000000001</v>
      </c>
      <c r="Z125" s="375">
        <v>0</v>
      </c>
      <c r="AA125" s="376">
        <v>0</v>
      </c>
      <c r="AB125" s="76"/>
      <c r="IO125" s="222"/>
    </row>
    <row r="126" spans="1:249" s="341" customFormat="1" ht="30" customHeight="1" thickBot="1" x14ac:dyDescent="0.25">
      <c r="A126" s="477"/>
      <c r="B126" s="412"/>
      <c r="C126" s="386"/>
      <c r="D126" s="429"/>
      <c r="E126" s="486"/>
      <c r="F126" s="455"/>
      <c r="G126" s="484"/>
      <c r="H126" s="446"/>
      <c r="I126" s="482"/>
      <c r="J126" s="466"/>
      <c r="K126" s="145" t="s">
        <v>9</v>
      </c>
      <c r="L126" s="186">
        <f>L125</f>
        <v>0.6</v>
      </c>
      <c r="M126" s="187">
        <f>M125</f>
        <v>0.6</v>
      </c>
      <c r="N126" s="187">
        <f>N125</f>
        <v>0</v>
      </c>
      <c r="O126" s="188">
        <f>O125</f>
        <v>0</v>
      </c>
      <c r="P126" s="186">
        <f t="shared" ref="P126:AA126" si="42">P125</f>
        <v>0.5</v>
      </c>
      <c r="Q126" s="187">
        <f t="shared" si="42"/>
        <v>0.5</v>
      </c>
      <c r="R126" s="187">
        <f t="shared" si="42"/>
        <v>0</v>
      </c>
      <c r="S126" s="188">
        <f t="shared" si="42"/>
        <v>0</v>
      </c>
      <c r="T126" s="186">
        <f t="shared" si="42"/>
        <v>1</v>
      </c>
      <c r="U126" s="187">
        <f t="shared" si="42"/>
        <v>1</v>
      </c>
      <c r="V126" s="187">
        <f t="shared" si="42"/>
        <v>0</v>
      </c>
      <c r="W126" s="188">
        <f t="shared" si="42"/>
        <v>0</v>
      </c>
      <c r="X126" s="186">
        <f t="shared" si="42"/>
        <v>1.1000000000000001</v>
      </c>
      <c r="Y126" s="187">
        <f t="shared" si="42"/>
        <v>1.1000000000000001</v>
      </c>
      <c r="Z126" s="187">
        <f t="shared" si="42"/>
        <v>0</v>
      </c>
      <c r="AA126" s="188">
        <f t="shared" si="42"/>
        <v>0</v>
      </c>
      <c r="AB126" s="76"/>
      <c r="IO126" s="222"/>
    </row>
    <row r="127" spans="1:249" s="341" customFormat="1" ht="19.5" customHeight="1" thickBot="1" x14ac:dyDescent="0.25">
      <c r="A127" s="71" t="s">
        <v>18</v>
      </c>
      <c r="B127" s="73" t="s">
        <v>16</v>
      </c>
      <c r="C127" s="74" t="s">
        <v>21</v>
      </c>
      <c r="D127" s="430" t="s">
        <v>111</v>
      </c>
      <c r="E127" s="430"/>
      <c r="F127" s="430"/>
      <c r="G127" s="430"/>
      <c r="H127" s="430"/>
      <c r="I127" s="430"/>
      <c r="J127" s="431"/>
      <c r="K127" s="432"/>
      <c r="L127" s="149">
        <f t="shared" ref="L127:AA127" si="43">L121+L124+L126</f>
        <v>113.39999999999999</v>
      </c>
      <c r="M127" s="189">
        <f t="shared" si="43"/>
        <v>113.39999999999999</v>
      </c>
      <c r="N127" s="189">
        <f t="shared" si="43"/>
        <v>95.8</v>
      </c>
      <c r="O127" s="152">
        <f t="shared" si="43"/>
        <v>0</v>
      </c>
      <c r="P127" s="149">
        <f t="shared" si="43"/>
        <v>113.5</v>
      </c>
      <c r="Q127" s="189">
        <f t="shared" si="43"/>
        <v>113.5</v>
      </c>
      <c r="R127" s="189">
        <f t="shared" si="43"/>
        <v>100.8</v>
      </c>
      <c r="S127" s="152">
        <f t="shared" si="43"/>
        <v>0</v>
      </c>
      <c r="T127" s="149">
        <f t="shared" si="43"/>
        <v>133.69999999999999</v>
      </c>
      <c r="U127" s="189">
        <f t="shared" si="43"/>
        <v>133.69999999999999</v>
      </c>
      <c r="V127" s="189">
        <f t="shared" si="43"/>
        <v>116.3</v>
      </c>
      <c r="W127" s="152">
        <f t="shared" si="43"/>
        <v>0</v>
      </c>
      <c r="X127" s="149">
        <f t="shared" si="43"/>
        <v>145.9</v>
      </c>
      <c r="Y127" s="189">
        <f t="shared" si="43"/>
        <v>145.9</v>
      </c>
      <c r="Z127" s="189">
        <f t="shared" si="43"/>
        <v>127.9</v>
      </c>
      <c r="AA127" s="152">
        <f t="shared" si="43"/>
        <v>0</v>
      </c>
      <c r="AB127" s="153"/>
      <c r="IO127" s="222"/>
    </row>
    <row r="128" spans="1:249" s="341" customFormat="1" ht="18.75" customHeight="1" thickBot="1" x14ac:dyDescent="0.25">
      <c r="A128" s="71" t="s">
        <v>18</v>
      </c>
      <c r="B128" s="73" t="s">
        <v>16</v>
      </c>
      <c r="C128" s="502" t="s">
        <v>113</v>
      </c>
      <c r="D128" s="502"/>
      <c r="E128" s="502"/>
      <c r="F128" s="502"/>
      <c r="G128" s="502"/>
      <c r="H128" s="502"/>
      <c r="I128" s="502"/>
      <c r="J128" s="503"/>
      <c r="K128" s="504"/>
      <c r="L128" s="214">
        <f t="shared" ref="L128:AA128" si="44">L43+L55+L67+L79+L91+L103+L115+L127</f>
        <v>2817.2000000000003</v>
      </c>
      <c r="M128" s="215">
        <f t="shared" si="44"/>
        <v>2800.1</v>
      </c>
      <c r="N128" s="215">
        <f t="shared" si="44"/>
        <v>2207.5</v>
      </c>
      <c r="O128" s="216">
        <f t="shared" si="44"/>
        <v>17.100000000000001</v>
      </c>
      <c r="P128" s="214">
        <f t="shared" si="44"/>
        <v>3108.5</v>
      </c>
      <c r="Q128" s="215">
        <f t="shared" si="44"/>
        <v>3057.7000000000003</v>
      </c>
      <c r="R128" s="215">
        <f t="shared" si="44"/>
        <v>2513.6000000000004</v>
      </c>
      <c r="S128" s="216">
        <f t="shared" si="44"/>
        <v>50.8</v>
      </c>
      <c r="T128" s="214">
        <f t="shared" si="44"/>
        <v>3416.9999999999995</v>
      </c>
      <c r="U128" s="215">
        <f t="shared" si="44"/>
        <v>3401.9999999999995</v>
      </c>
      <c r="V128" s="215">
        <f t="shared" si="44"/>
        <v>2751.1</v>
      </c>
      <c r="W128" s="216">
        <f t="shared" si="44"/>
        <v>15</v>
      </c>
      <c r="X128" s="214">
        <f t="shared" si="44"/>
        <v>3655.3</v>
      </c>
      <c r="Y128" s="215">
        <f t="shared" si="44"/>
        <v>3642.8</v>
      </c>
      <c r="Z128" s="215">
        <f t="shared" si="44"/>
        <v>2948.5</v>
      </c>
      <c r="AA128" s="216">
        <f t="shared" si="44"/>
        <v>12.5</v>
      </c>
      <c r="AB128" s="217"/>
      <c r="IO128" s="222"/>
    </row>
    <row r="129" spans="1:249" s="377" customFormat="1" ht="18" customHeight="1" thickBot="1" x14ac:dyDescent="0.25">
      <c r="A129" s="71" t="s">
        <v>18</v>
      </c>
      <c r="B129" s="587" t="s">
        <v>154</v>
      </c>
      <c r="C129" s="587"/>
      <c r="D129" s="587"/>
      <c r="E129" s="587"/>
      <c r="F129" s="587"/>
      <c r="G129" s="587"/>
      <c r="H129" s="587"/>
      <c r="I129" s="587"/>
      <c r="J129" s="588"/>
      <c r="K129" s="588"/>
      <c r="L129" s="218">
        <f t="shared" ref="L129:AA129" si="45">L30+L128</f>
        <v>3073.7000000000003</v>
      </c>
      <c r="M129" s="219">
        <f t="shared" si="45"/>
        <v>3056.6</v>
      </c>
      <c r="N129" s="219">
        <f t="shared" si="45"/>
        <v>2207.5</v>
      </c>
      <c r="O129" s="220">
        <f t="shared" si="45"/>
        <v>17.100000000000001</v>
      </c>
      <c r="P129" s="218">
        <f t="shared" si="45"/>
        <v>3455.1</v>
      </c>
      <c r="Q129" s="219">
        <f t="shared" si="45"/>
        <v>3404.3</v>
      </c>
      <c r="R129" s="219">
        <f t="shared" si="45"/>
        <v>2513.6000000000004</v>
      </c>
      <c r="S129" s="220">
        <f t="shared" si="45"/>
        <v>50.8</v>
      </c>
      <c r="T129" s="218">
        <f t="shared" si="45"/>
        <v>3782.8999999999996</v>
      </c>
      <c r="U129" s="219">
        <f t="shared" si="45"/>
        <v>3767.8999999999996</v>
      </c>
      <c r="V129" s="219">
        <f t="shared" si="45"/>
        <v>2751.1</v>
      </c>
      <c r="W129" s="220">
        <f t="shared" si="45"/>
        <v>15</v>
      </c>
      <c r="X129" s="218">
        <f t="shared" si="45"/>
        <v>4057.1000000000004</v>
      </c>
      <c r="Y129" s="219">
        <f t="shared" si="45"/>
        <v>4044.6000000000004</v>
      </c>
      <c r="Z129" s="219">
        <f t="shared" si="45"/>
        <v>2948.5</v>
      </c>
      <c r="AA129" s="220">
        <f t="shared" si="45"/>
        <v>12.5</v>
      </c>
      <c r="AB129" s="221"/>
      <c r="IO129" s="378"/>
    </row>
    <row r="130" spans="1:249" ht="18" customHeight="1" x14ac:dyDescent="0.2">
      <c r="A130" s="630" t="s">
        <v>118</v>
      </c>
      <c r="B130" s="630"/>
      <c r="C130" s="630"/>
      <c r="D130" s="630"/>
      <c r="E130" s="630"/>
      <c r="F130" s="630"/>
      <c r="G130" s="630"/>
      <c r="H130" s="630"/>
      <c r="I130" s="630"/>
      <c r="J130" s="630"/>
      <c r="K130" s="630"/>
      <c r="L130" s="630"/>
      <c r="M130" s="630"/>
      <c r="N130" s="630"/>
      <c r="O130" s="630"/>
      <c r="P130" s="630"/>
      <c r="Q130" s="630"/>
      <c r="R130" s="630"/>
      <c r="S130" s="630"/>
      <c r="T130" s="630"/>
      <c r="U130" s="630"/>
      <c r="V130" s="630"/>
      <c r="W130" s="630"/>
      <c r="X130" s="630"/>
      <c r="Y130" s="630"/>
      <c r="Z130" s="630"/>
      <c r="AA130" s="630"/>
    </row>
    <row r="131" spans="1:249" x14ac:dyDescent="0.2">
      <c r="A131" s="222"/>
      <c r="B131" s="222"/>
    </row>
    <row r="132" spans="1:249" x14ac:dyDescent="0.2">
      <c r="A132" s="222"/>
      <c r="B132" s="222"/>
      <c r="L132" s="379"/>
      <c r="M132" s="379"/>
      <c r="N132" s="379"/>
      <c r="O132" s="379"/>
      <c r="P132" s="379"/>
      <c r="Q132" s="379"/>
      <c r="R132" s="379"/>
      <c r="S132" s="379"/>
      <c r="T132" s="379"/>
      <c r="U132" s="379"/>
      <c r="V132" s="379"/>
      <c r="W132" s="379"/>
      <c r="X132" s="379"/>
      <c r="Y132" s="379"/>
      <c r="Z132" s="379"/>
      <c r="AA132" s="379"/>
    </row>
    <row r="133" spans="1:249" x14ac:dyDescent="0.2">
      <c r="A133" s="222"/>
      <c r="B133" s="222"/>
      <c r="L133" s="379"/>
      <c r="M133" s="379"/>
      <c r="N133" s="379"/>
      <c r="O133" s="379"/>
      <c r="P133" s="379"/>
      <c r="Q133" s="379"/>
      <c r="R133" s="379"/>
      <c r="S133" s="379"/>
      <c r="T133" s="379"/>
      <c r="U133" s="379"/>
      <c r="V133" s="379"/>
      <c r="W133" s="379"/>
      <c r="X133" s="379"/>
      <c r="Y133" s="379"/>
      <c r="Z133" s="379"/>
      <c r="AA133" s="379"/>
    </row>
    <row r="134" spans="1:249" x14ac:dyDescent="0.2">
      <c r="A134" s="222"/>
      <c r="B134" s="222"/>
      <c r="L134" s="379"/>
      <c r="M134" s="379"/>
      <c r="N134" s="379"/>
      <c r="O134" s="379"/>
      <c r="P134" s="379"/>
      <c r="Q134" s="379"/>
      <c r="R134" s="379"/>
      <c r="S134" s="379"/>
      <c r="T134" s="379"/>
      <c r="U134" s="379"/>
      <c r="V134" s="379"/>
      <c r="W134" s="379"/>
      <c r="X134" s="379"/>
      <c r="Y134" s="379"/>
      <c r="Z134" s="379"/>
      <c r="AA134" s="379"/>
    </row>
    <row r="135" spans="1:249" x14ac:dyDescent="0.2">
      <c r="A135" s="222"/>
      <c r="B135" s="222"/>
      <c r="L135" s="379"/>
      <c r="M135" s="379"/>
      <c r="N135" s="379"/>
      <c r="O135" s="379"/>
      <c r="P135" s="379"/>
      <c r="Q135" s="379"/>
      <c r="R135" s="379"/>
      <c r="S135" s="379"/>
      <c r="T135" s="379"/>
      <c r="U135" s="379"/>
      <c r="V135" s="379"/>
      <c r="W135" s="379"/>
      <c r="X135" s="379"/>
      <c r="Y135" s="379"/>
      <c r="Z135" s="379"/>
      <c r="AA135" s="379"/>
    </row>
    <row r="136" spans="1:249" x14ac:dyDescent="0.2">
      <c r="A136" s="222"/>
      <c r="B136" s="222"/>
      <c r="L136" s="379"/>
      <c r="M136" s="379"/>
      <c r="N136" s="379"/>
      <c r="O136" s="379"/>
      <c r="P136" s="379"/>
      <c r="Q136" s="379"/>
      <c r="R136" s="379"/>
      <c r="S136" s="379"/>
      <c r="T136" s="379"/>
      <c r="U136" s="379"/>
      <c r="V136" s="379"/>
      <c r="W136" s="379"/>
      <c r="X136" s="379"/>
      <c r="Y136" s="379"/>
      <c r="Z136" s="379"/>
      <c r="AA136" s="379"/>
    </row>
    <row r="137" spans="1:249" x14ac:dyDescent="0.2">
      <c r="A137" s="222"/>
      <c r="B137" s="222"/>
      <c r="H137" s="584"/>
      <c r="I137" s="584"/>
      <c r="J137" s="584"/>
      <c r="K137" s="584"/>
      <c r="L137" s="379"/>
      <c r="M137" s="379"/>
      <c r="N137" s="379"/>
      <c r="O137" s="379"/>
      <c r="P137" s="379"/>
      <c r="Q137" s="379"/>
      <c r="R137" s="379"/>
      <c r="S137" s="379"/>
      <c r="T137" s="379"/>
      <c r="U137" s="379"/>
      <c r="V137" s="379"/>
      <c r="W137" s="379"/>
      <c r="X137" s="379"/>
      <c r="Y137" s="379"/>
      <c r="Z137" s="379"/>
      <c r="AA137" s="379"/>
    </row>
    <row r="138" spans="1:249" x14ac:dyDescent="0.2">
      <c r="A138" s="222"/>
      <c r="B138" s="222"/>
    </row>
    <row r="139" spans="1:249" x14ac:dyDescent="0.2">
      <c r="A139" s="222"/>
      <c r="B139" s="222"/>
    </row>
    <row r="140" spans="1:249" x14ac:dyDescent="0.2">
      <c r="A140" s="222"/>
      <c r="B140" s="222"/>
    </row>
    <row r="141" spans="1:249" x14ac:dyDescent="0.2">
      <c r="A141" s="222"/>
      <c r="B141" s="222"/>
      <c r="L141" s="379"/>
      <c r="M141" s="379"/>
      <c r="N141" s="379"/>
      <c r="O141" s="379"/>
      <c r="P141" s="379"/>
      <c r="Q141" s="379"/>
      <c r="R141" s="379"/>
      <c r="S141" s="379"/>
    </row>
    <row r="142" spans="1:249" x14ac:dyDescent="0.2">
      <c r="A142" s="222"/>
      <c r="B142" s="222"/>
    </row>
    <row r="143" spans="1:249" x14ac:dyDescent="0.2">
      <c r="A143" s="222"/>
      <c r="B143" s="222"/>
    </row>
    <row r="144" spans="1:249" x14ac:dyDescent="0.2">
      <c r="A144" s="222"/>
      <c r="B144" s="222"/>
    </row>
    <row r="145" s="222" customFormat="1" x14ac:dyDescent="0.2"/>
    <row r="146" s="222" customFormat="1" x14ac:dyDescent="0.2"/>
    <row r="147" s="222" customFormat="1" x14ac:dyDescent="0.2"/>
    <row r="148" s="222" customFormat="1" x14ac:dyDescent="0.2"/>
    <row r="149" s="222" customFormat="1" x14ac:dyDescent="0.2"/>
    <row r="150" s="222" customFormat="1" x14ac:dyDescent="0.2"/>
    <row r="151" s="222" customFormat="1" x14ac:dyDescent="0.2"/>
    <row r="152" s="222" customFormat="1" x14ac:dyDescent="0.2"/>
    <row r="153" s="222" customFormat="1" x14ac:dyDescent="0.2"/>
    <row r="154" s="222" customFormat="1" x14ac:dyDescent="0.2"/>
    <row r="155" s="222" customFormat="1" x14ac:dyDescent="0.2"/>
    <row r="156" s="222" customFormat="1" x14ac:dyDescent="0.2"/>
    <row r="157" s="222" customFormat="1" x14ac:dyDescent="0.2"/>
    <row r="158" s="222" customFormat="1" x14ac:dyDescent="0.2"/>
    <row r="159" s="222" customFormat="1" x14ac:dyDescent="0.2"/>
    <row r="160" s="222" customFormat="1" x14ac:dyDescent="0.2"/>
    <row r="161" s="222" customFormat="1" x14ac:dyDescent="0.2"/>
    <row r="162" s="222" customFormat="1" x14ac:dyDescent="0.2"/>
    <row r="163" s="222" customFormat="1" x14ac:dyDescent="0.2"/>
    <row r="164" s="222" customFormat="1" x14ac:dyDescent="0.2"/>
    <row r="165" s="222" customFormat="1" x14ac:dyDescent="0.2"/>
    <row r="166" s="222" customFormat="1" x14ac:dyDescent="0.2"/>
    <row r="167" s="222" customFormat="1" x14ac:dyDescent="0.2"/>
    <row r="168" s="222" customFormat="1" x14ac:dyDescent="0.2"/>
    <row r="169" s="222" customFormat="1" x14ac:dyDescent="0.2"/>
    <row r="170" s="222" customFormat="1" x14ac:dyDescent="0.2"/>
    <row r="171" s="222" customFormat="1" x14ac:dyDescent="0.2"/>
    <row r="172" s="222" customFormat="1" x14ac:dyDescent="0.2"/>
    <row r="173" s="222" customFormat="1" x14ac:dyDescent="0.2"/>
    <row r="174" s="222" customFormat="1" x14ac:dyDescent="0.2"/>
    <row r="175" s="222" customFormat="1" x14ac:dyDescent="0.2"/>
    <row r="176" s="222" customFormat="1" x14ac:dyDescent="0.2"/>
    <row r="177" s="222" customFormat="1" x14ac:dyDescent="0.2"/>
    <row r="178" s="222" customFormat="1" x14ac:dyDescent="0.2"/>
    <row r="179" s="222" customFormat="1" x14ac:dyDescent="0.2"/>
    <row r="180" s="222" customFormat="1" x14ac:dyDescent="0.2"/>
    <row r="181" s="222" customFormat="1" x14ac:dyDescent="0.2"/>
    <row r="182" s="222" customFormat="1" x14ac:dyDescent="0.2"/>
    <row r="183" s="222" customFormat="1" x14ac:dyDescent="0.2"/>
    <row r="184" s="222" customFormat="1" x14ac:dyDescent="0.2"/>
    <row r="185" s="222" customFormat="1" x14ac:dyDescent="0.2"/>
    <row r="186" s="222" customFormat="1" x14ac:dyDescent="0.2"/>
    <row r="187" s="222" customFormat="1" x14ac:dyDescent="0.2"/>
    <row r="188" s="222" customFormat="1" x14ac:dyDescent="0.2"/>
    <row r="189" s="222" customFormat="1" x14ac:dyDescent="0.2"/>
    <row r="190" s="222" customFormat="1" x14ac:dyDescent="0.2"/>
    <row r="191" s="222" customFormat="1" x14ac:dyDescent="0.2"/>
    <row r="192" s="222" customFormat="1" x14ac:dyDescent="0.2"/>
    <row r="193" s="222" customFormat="1" x14ac:dyDescent="0.2"/>
    <row r="194" s="222" customFormat="1" x14ac:dyDescent="0.2"/>
    <row r="195" s="222" customFormat="1" x14ac:dyDescent="0.2"/>
    <row r="196" s="222" customFormat="1" x14ac:dyDescent="0.2"/>
    <row r="197" s="222" customFormat="1" x14ac:dyDescent="0.2"/>
    <row r="198" s="222" customFormat="1" x14ac:dyDescent="0.2"/>
    <row r="199" s="222" customFormat="1" x14ac:dyDescent="0.2"/>
    <row r="200" s="222" customFormat="1" x14ac:dyDescent="0.2"/>
    <row r="201" s="222" customFormat="1" x14ac:dyDescent="0.2"/>
    <row r="202" s="222" customFormat="1" x14ac:dyDescent="0.2"/>
    <row r="203" s="222" customFormat="1" x14ac:dyDescent="0.2"/>
    <row r="204" s="222" customFormat="1" x14ac:dyDescent="0.2"/>
    <row r="205" s="222" customFormat="1" x14ac:dyDescent="0.2"/>
    <row r="206" s="222" customFormat="1" x14ac:dyDescent="0.2"/>
    <row r="207" s="222" customFormat="1" x14ac:dyDescent="0.2"/>
    <row r="208" s="222" customFormat="1" x14ac:dyDescent="0.2"/>
    <row r="209" s="222" customFormat="1" x14ac:dyDescent="0.2"/>
    <row r="210" s="222" customFormat="1" x14ac:dyDescent="0.2"/>
    <row r="211" s="222" customFormat="1" x14ac:dyDescent="0.2"/>
    <row r="212" s="222" customFormat="1" x14ac:dyDescent="0.2"/>
    <row r="213" s="222" customFormat="1" x14ac:dyDescent="0.2"/>
    <row r="214" s="222" customFormat="1" x14ac:dyDescent="0.2"/>
    <row r="215" s="222" customFormat="1" x14ac:dyDescent="0.2"/>
    <row r="216" s="222" customFormat="1" x14ac:dyDescent="0.2"/>
    <row r="217" s="222" customFormat="1" x14ac:dyDescent="0.2"/>
    <row r="218" s="222" customFormat="1" x14ac:dyDescent="0.2"/>
    <row r="219" s="222" customFormat="1" x14ac:dyDescent="0.2"/>
    <row r="220" s="222" customFormat="1" x14ac:dyDescent="0.2"/>
    <row r="221" s="222" customFormat="1" x14ac:dyDescent="0.2"/>
    <row r="222" s="222" customFormat="1" x14ac:dyDescent="0.2"/>
    <row r="223" s="222" customFormat="1" x14ac:dyDescent="0.2"/>
    <row r="224" s="222" customFormat="1" x14ac:dyDescent="0.2"/>
    <row r="225" s="222" customFormat="1" x14ac:dyDescent="0.2"/>
    <row r="226" s="222" customFormat="1" x14ac:dyDescent="0.2"/>
    <row r="227" s="222" customFormat="1" x14ac:dyDescent="0.2"/>
  </sheetData>
  <sheetProtection selectLockedCells="1" selectUnlockedCells="1"/>
  <mergeCells count="350">
    <mergeCell ref="A130:AA130"/>
    <mergeCell ref="J125:J126"/>
    <mergeCell ref="J74:J76"/>
    <mergeCell ref="J77:J78"/>
    <mergeCell ref="J81:J85"/>
    <mergeCell ref="J86:J88"/>
    <mergeCell ref="J89:J90"/>
    <mergeCell ref="J93:J97"/>
    <mergeCell ref="J98:J100"/>
    <mergeCell ref="J101:J102"/>
    <mergeCell ref="J122:J124"/>
    <mergeCell ref="I74:I76"/>
    <mergeCell ref="I81:I85"/>
    <mergeCell ref="G93:G97"/>
    <mergeCell ref="E93:E97"/>
    <mergeCell ref="H93:H97"/>
    <mergeCell ref="H86:H88"/>
    <mergeCell ref="I86:I88"/>
    <mergeCell ref="B89:B90"/>
    <mergeCell ref="C89:C90"/>
    <mergeCell ref="H98:H100"/>
    <mergeCell ref="I98:I100"/>
    <mergeCell ref="F98:F100"/>
    <mergeCell ref="G98:G100"/>
    <mergeCell ref="U1:AA1"/>
    <mergeCell ref="U2:AA2"/>
    <mergeCell ref="U3:AA3"/>
    <mergeCell ref="J10:J12"/>
    <mergeCell ref="J17:J20"/>
    <mergeCell ref="B23:B25"/>
    <mergeCell ref="C23:C25"/>
    <mergeCell ref="D23:D25"/>
    <mergeCell ref="E23:E25"/>
    <mergeCell ref="F23:F25"/>
    <mergeCell ref="G23:G25"/>
    <mergeCell ref="H23:H25"/>
    <mergeCell ref="I23:I25"/>
    <mergeCell ref="D22:AA22"/>
    <mergeCell ref="A9:AA9"/>
    <mergeCell ref="Q11:R11"/>
    <mergeCell ref="S11:S12"/>
    <mergeCell ref="T10:W10"/>
    <mergeCell ref="U11:V11"/>
    <mergeCell ref="F10:F12"/>
    <mergeCell ref="I10:I12"/>
    <mergeCell ref="G10:G12"/>
    <mergeCell ref="O11:O12"/>
    <mergeCell ref="B13:AA13"/>
    <mergeCell ref="I93:I97"/>
    <mergeCell ref="D91:K91"/>
    <mergeCell ref="B98:B100"/>
    <mergeCell ref="D98:D100"/>
    <mergeCell ref="D29:K29"/>
    <mergeCell ref="D26:D28"/>
    <mergeCell ref="E26:E28"/>
    <mergeCell ref="F26:F28"/>
    <mergeCell ref="G26:G28"/>
    <mergeCell ref="H26:H28"/>
    <mergeCell ref="I26:I28"/>
    <mergeCell ref="J26:J28"/>
    <mergeCell ref="B81:B85"/>
    <mergeCell ref="C81:C85"/>
    <mergeCell ref="D81:D85"/>
    <mergeCell ref="E81:E85"/>
    <mergeCell ref="B77:B78"/>
    <mergeCell ref="C77:C78"/>
    <mergeCell ref="D57:D61"/>
    <mergeCell ref="B74:B76"/>
    <mergeCell ref="E77:E78"/>
    <mergeCell ref="D80:AA80"/>
    <mergeCell ref="G77:G78"/>
    <mergeCell ref="G81:G85"/>
    <mergeCell ref="A26:A28"/>
    <mergeCell ref="B26:B28"/>
    <mergeCell ref="C26:C28"/>
    <mergeCell ref="C98:C100"/>
    <mergeCell ref="E98:E100"/>
    <mergeCell ref="C41:C42"/>
    <mergeCell ref="D41:D42"/>
    <mergeCell ref="E41:E42"/>
    <mergeCell ref="F41:F42"/>
    <mergeCell ref="E53:E54"/>
    <mergeCell ref="B86:B88"/>
    <mergeCell ref="C86:C88"/>
    <mergeCell ref="D86:D88"/>
    <mergeCell ref="F86:F88"/>
    <mergeCell ref="C93:C97"/>
    <mergeCell ref="D93:D97"/>
    <mergeCell ref="F93:F97"/>
    <mergeCell ref="B62:B64"/>
    <mergeCell ref="C62:C64"/>
    <mergeCell ref="B57:B61"/>
    <mergeCell ref="C57:C61"/>
    <mergeCell ref="E57:E61"/>
    <mergeCell ref="B53:B54"/>
    <mergeCell ref="C53:C54"/>
    <mergeCell ref="H137:K137"/>
    <mergeCell ref="B113:B114"/>
    <mergeCell ref="C113:C114"/>
    <mergeCell ref="I113:I114"/>
    <mergeCell ref="D103:K103"/>
    <mergeCell ref="D101:D102"/>
    <mergeCell ref="H101:H102"/>
    <mergeCell ref="F101:F102"/>
    <mergeCell ref="G101:G102"/>
    <mergeCell ref="B101:B102"/>
    <mergeCell ref="B129:K129"/>
    <mergeCell ref="B105:B109"/>
    <mergeCell ref="C105:C109"/>
    <mergeCell ref="D105:D109"/>
    <mergeCell ref="E105:E109"/>
    <mergeCell ref="B122:B124"/>
    <mergeCell ref="C122:C124"/>
    <mergeCell ref="D122:D124"/>
    <mergeCell ref="E122:E124"/>
    <mergeCell ref="F122:F124"/>
    <mergeCell ref="B125:B126"/>
    <mergeCell ref="C125:C126"/>
    <mergeCell ref="I101:I102"/>
    <mergeCell ref="E101:E102"/>
    <mergeCell ref="AB36:AB37"/>
    <mergeCell ref="H17:H20"/>
    <mergeCell ref="D32:AA32"/>
    <mergeCell ref="C31:AA31"/>
    <mergeCell ref="E17:E20"/>
    <mergeCell ref="D21:K21"/>
    <mergeCell ref="H33:H37"/>
    <mergeCell ref="I33:I37"/>
    <mergeCell ref="G33:G37"/>
    <mergeCell ref="G17:G20"/>
    <mergeCell ref="I17:I20"/>
    <mergeCell ref="C30:K30"/>
    <mergeCell ref="J33:J37"/>
    <mergeCell ref="J23:J25"/>
    <mergeCell ref="B14:AA14"/>
    <mergeCell ref="C15:AA15"/>
    <mergeCell ref="D16:AA16"/>
    <mergeCell ref="H10:H12"/>
    <mergeCell ref="L11:L12"/>
    <mergeCell ref="L10:O10"/>
    <mergeCell ref="P10:S10"/>
    <mergeCell ref="X10:AA10"/>
    <mergeCell ref="AA11:AA12"/>
    <mergeCell ref="T11:T12"/>
    <mergeCell ref="W11:W12"/>
    <mergeCell ref="X11:X12"/>
    <mergeCell ref="B10:B12"/>
    <mergeCell ref="C10:C12"/>
    <mergeCell ref="D10:D12"/>
    <mergeCell ref="M11:N11"/>
    <mergeCell ref="K10:K12"/>
    <mergeCell ref="P11:P12"/>
    <mergeCell ref="Y11:Z11"/>
    <mergeCell ref="E10:E12"/>
    <mergeCell ref="E38:E40"/>
    <mergeCell ref="B17:B20"/>
    <mergeCell ref="D17:D20"/>
    <mergeCell ref="F17:F20"/>
    <mergeCell ref="C17:C20"/>
    <mergeCell ref="B45:B49"/>
    <mergeCell ref="C45:C49"/>
    <mergeCell ref="D45:D49"/>
    <mergeCell ref="B50:B52"/>
    <mergeCell ref="B33:B37"/>
    <mergeCell ref="F33:F37"/>
    <mergeCell ref="C33:C37"/>
    <mergeCell ref="E33:E37"/>
    <mergeCell ref="D33:D37"/>
    <mergeCell ref="B38:B40"/>
    <mergeCell ref="D38:D40"/>
    <mergeCell ref="C38:C40"/>
    <mergeCell ref="F45:F49"/>
    <mergeCell ref="F38:F40"/>
    <mergeCell ref="J62:J64"/>
    <mergeCell ref="AB39:AB40"/>
    <mergeCell ref="B41:B42"/>
    <mergeCell ref="AB51:AB52"/>
    <mergeCell ref="AB48:AB49"/>
    <mergeCell ref="AB60:AB61"/>
    <mergeCell ref="D56:AA56"/>
    <mergeCell ref="H53:H54"/>
    <mergeCell ref="I53:I54"/>
    <mergeCell ref="D55:K55"/>
    <mergeCell ref="I57:I61"/>
    <mergeCell ref="E45:E49"/>
    <mergeCell ref="G45:G49"/>
    <mergeCell ref="H45:H49"/>
    <mergeCell ref="E50:E52"/>
    <mergeCell ref="F50:F52"/>
    <mergeCell ref="D53:D54"/>
    <mergeCell ref="H57:H61"/>
    <mergeCell ref="J45:J49"/>
    <mergeCell ref="J50:J52"/>
    <mergeCell ref="J53:J54"/>
    <mergeCell ref="J57:J61"/>
    <mergeCell ref="F57:F61"/>
    <mergeCell ref="G38:G40"/>
    <mergeCell ref="D89:D90"/>
    <mergeCell ref="E89:E90"/>
    <mergeCell ref="F89:F90"/>
    <mergeCell ref="G89:G90"/>
    <mergeCell ref="H89:H90"/>
    <mergeCell ref="J38:J40"/>
    <mergeCell ref="J41:J42"/>
    <mergeCell ref="AB63:AB64"/>
    <mergeCell ref="C50:C52"/>
    <mergeCell ref="J65:J66"/>
    <mergeCell ref="J69:J73"/>
    <mergeCell ref="I38:I40"/>
    <mergeCell ref="H38:H40"/>
    <mergeCell ref="I45:I49"/>
    <mergeCell ref="I41:I42"/>
    <mergeCell ref="I50:I52"/>
    <mergeCell ref="G41:G42"/>
    <mergeCell ref="G53:G54"/>
    <mergeCell ref="H50:H52"/>
    <mergeCell ref="I69:I73"/>
    <mergeCell ref="D62:D64"/>
    <mergeCell ref="G57:G61"/>
    <mergeCell ref="G62:G64"/>
    <mergeCell ref="I65:I66"/>
    <mergeCell ref="F77:F78"/>
    <mergeCell ref="I77:I78"/>
    <mergeCell ref="H77:H78"/>
    <mergeCell ref="D79:K79"/>
    <mergeCell ref="F74:F76"/>
    <mergeCell ref="G74:G76"/>
    <mergeCell ref="D77:D78"/>
    <mergeCell ref="G69:G73"/>
    <mergeCell ref="H69:H73"/>
    <mergeCell ref="AB96:AB97"/>
    <mergeCell ref="AB99:AB100"/>
    <mergeCell ref="C128:K128"/>
    <mergeCell ref="D127:K127"/>
    <mergeCell ref="F125:F126"/>
    <mergeCell ref="G125:G126"/>
    <mergeCell ref="E125:E126"/>
    <mergeCell ref="H125:H126"/>
    <mergeCell ref="I125:I126"/>
    <mergeCell ref="G117:G121"/>
    <mergeCell ref="I122:I124"/>
    <mergeCell ref="G122:G124"/>
    <mergeCell ref="C117:C121"/>
    <mergeCell ref="D117:D121"/>
    <mergeCell ref="E117:E121"/>
    <mergeCell ref="F117:F121"/>
    <mergeCell ref="AB123:AB124"/>
    <mergeCell ref="AB120:AB121"/>
    <mergeCell ref="AB111:AB112"/>
    <mergeCell ref="AB108:AB109"/>
    <mergeCell ref="D116:AA116"/>
    <mergeCell ref="G113:G114"/>
    <mergeCell ref="E113:E114"/>
    <mergeCell ref="G110:G112"/>
    <mergeCell ref="AB87:AB88"/>
    <mergeCell ref="AB72:AB73"/>
    <mergeCell ref="A33:A37"/>
    <mergeCell ref="A38:A40"/>
    <mergeCell ref="A10:A12"/>
    <mergeCell ref="A17:A20"/>
    <mergeCell ref="A69:A73"/>
    <mergeCell ref="A50:A52"/>
    <mergeCell ref="A53:A54"/>
    <mergeCell ref="A57:A61"/>
    <mergeCell ref="A23:A25"/>
    <mergeCell ref="A41:A42"/>
    <mergeCell ref="A45:A49"/>
    <mergeCell ref="A65:A66"/>
    <mergeCell ref="A74:A76"/>
    <mergeCell ref="A77:A78"/>
    <mergeCell ref="F53:F54"/>
    <mergeCell ref="D44:AA44"/>
    <mergeCell ref="G50:G52"/>
    <mergeCell ref="H41:H42"/>
    <mergeCell ref="AB84:AB85"/>
    <mergeCell ref="AB75:AB76"/>
    <mergeCell ref="C65:C66"/>
    <mergeCell ref="E69:E73"/>
    <mergeCell ref="J113:J114"/>
    <mergeCell ref="J117:J121"/>
    <mergeCell ref="G105:G109"/>
    <mergeCell ref="I117:I121"/>
    <mergeCell ref="H117:H121"/>
    <mergeCell ref="H113:H114"/>
    <mergeCell ref="H62:H64"/>
    <mergeCell ref="A62:A64"/>
    <mergeCell ref="A125:A126"/>
    <mergeCell ref="A122:A124"/>
    <mergeCell ref="A101:A102"/>
    <mergeCell ref="A93:A97"/>
    <mergeCell ref="A110:A112"/>
    <mergeCell ref="A113:A114"/>
    <mergeCell ref="A117:A121"/>
    <mergeCell ref="A98:A100"/>
    <mergeCell ref="A105:A109"/>
    <mergeCell ref="A81:A85"/>
    <mergeCell ref="A89:A90"/>
    <mergeCell ref="A86:A88"/>
    <mergeCell ref="I89:I90"/>
    <mergeCell ref="D68:AA68"/>
    <mergeCell ref="G65:G66"/>
    <mergeCell ref="E65:E66"/>
    <mergeCell ref="U4:AA4"/>
    <mergeCell ref="U5:AA5"/>
    <mergeCell ref="B6:AA6"/>
    <mergeCell ref="B7:AA7"/>
    <mergeCell ref="B8:AB8"/>
    <mergeCell ref="D43:K43"/>
    <mergeCell ref="D50:D52"/>
    <mergeCell ref="D125:D126"/>
    <mergeCell ref="H122:H124"/>
    <mergeCell ref="I105:I109"/>
    <mergeCell ref="B110:B112"/>
    <mergeCell ref="B93:B97"/>
    <mergeCell ref="E62:E64"/>
    <mergeCell ref="F62:F64"/>
    <mergeCell ref="F65:F66"/>
    <mergeCell ref="B117:B121"/>
    <mergeCell ref="C110:C112"/>
    <mergeCell ref="D110:D112"/>
    <mergeCell ref="E110:E112"/>
    <mergeCell ref="D115:K115"/>
    <mergeCell ref="D113:D114"/>
    <mergeCell ref="F113:F114"/>
    <mergeCell ref="J105:J109"/>
    <mergeCell ref="J110:J112"/>
    <mergeCell ref="C101:C102"/>
    <mergeCell ref="H110:H112"/>
    <mergeCell ref="I110:I112"/>
    <mergeCell ref="F105:F109"/>
    <mergeCell ref="D104:AA104"/>
    <mergeCell ref="F110:F112"/>
    <mergeCell ref="H105:H109"/>
    <mergeCell ref="B69:B73"/>
    <mergeCell ref="H65:H66"/>
    <mergeCell ref="D69:D73"/>
    <mergeCell ref="C69:C73"/>
    <mergeCell ref="B65:B66"/>
    <mergeCell ref="C74:C76"/>
    <mergeCell ref="G86:G88"/>
    <mergeCell ref="D74:D76"/>
    <mergeCell ref="E74:E76"/>
    <mergeCell ref="H74:H76"/>
    <mergeCell ref="D92:AA92"/>
    <mergeCell ref="D65:D66"/>
    <mergeCell ref="F69:F73"/>
    <mergeCell ref="D67:K67"/>
    <mergeCell ref="E86:E88"/>
    <mergeCell ref="F81:F85"/>
    <mergeCell ref="H81:H85"/>
  </mergeCells>
  <phoneticPr fontId="0" type="noConversion"/>
  <printOptions horizontalCentered="1"/>
  <pageMargins left="0.39370078740157483" right="0.39370078740157483" top="0.98425196850393704" bottom="0.39370078740157483" header="0.51181102362204722" footer="0.31496062992125984"/>
  <pageSetup paperSize="9" scale="69" firstPageNumber="0" fitToHeight="0" orientation="landscape" r:id="rId1"/>
  <headerFooter alignWithMargins="0">
    <oddFooter>&amp;R&amp;P</oddFooter>
  </headerFooter>
  <rowBreaks count="2" manualBreakCount="2">
    <brk id="61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U7" sqref="U7"/>
    </sheetView>
  </sheetViews>
  <sheetFormatPr defaultRowHeight="12.75" x14ac:dyDescent="0.2"/>
  <cols>
    <col min="1" max="1" width="3.28515625" style="1" customWidth="1"/>
    <col min="2" max="2" width="2.85546875" style="1" customWidth="1"/>
    <col min="3" max="3" width="12.28515625" style="1" customWidth="1"/>
    <col min="4" max="4" width="9.5703125" style="1" customWidth="1"/>
    <col min="5" max="5" width="14" style="1" customWidth="1"/>
    <col min="6" max="6" width="7.28515625" style="1" customWidth="1"/>
    <col min="7" max="7" width="7.42578125" style="1" customWidth="1"/>
    <col min="8" max="8" width="6.5703125" style="1" customWidth="1"/>
    <col min="9" max="10" width="7.28515625" style="1" customWidth="1"/>
    <col min="11" max="11" width="7.42578125" style="1" customWidth="1"/>
    <col min="12" max="12" width="6.7109375" style="1" customWidth="1"/>
    <col min="13" max="13" width="7.28515625" style="1" customWidth="1"/>
    <col min="14" max="14" width="6.42578125" style="1" customWidth="1"/>
    <col min="15" max="15" width="7" style="1" customWidth="1"/>
    <col min="16" max="16" width="6.5703125" style="1" customWidth="1"/>
    <col min="17" max="17" width="6.7109375" style="1" customWidth="1"/>
    <col min="18" max="18" width="7.140625" style="1" customWidth="1"/>
    <col min="19" max="19" width="7.42578125" style="1" customWidth="1"/>
    <col min="20" max="20" width="7.28515625" style="1" customWidth="1"/>
    <col min="21" max="21" width="7.140625" style="1" customWidth="1"/>
    <col min="22" max="16384" width="9.140625" style="1"/>
  </cols>
  <sheetData>
    <row r="1" spans="1:21" ht="12.75" customHeight="1" x14ac:dyDescent="0.2">
      <c r="A1" s="3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3.5" thickBot="1" x14ac:dyDescent="0.25">
      <c r="A2" s="649" t="s">
        <v>92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</row>
    <row r="3" spans="1:21" ht="20.25" customHeight="1" x14ac:dyDescent="0.2">
      <c r="A3" s="637" t="s">
        <v>53</v>
      </c>
      <c r="B3" s="640" t="s">
        <v>49</v>
      </c>
      <c r="C3" s="640" t="s">
        <v>54</v>
      </c>
      <c r="D3" s="643" t="s">
        <v>5</v>
      </c>
      <c r="E3" s="646" t="s">
        <v>6</v>
      </c>
      <c r="F3" s="658" t="s">
        <v>107</v>
      </c>
      <c r="G3" s="659"/>
      <c r="H3" s="659"/>
      <c r="I3" s="660"/>
      <c r="J3" s="658" t="s">
        <v>108</v>
      </c>
      <c r="K3" s="659"/>
      <c r="L3" s="659"/>
      <c r="M3" s="660"/>
      <c r="N3" s="631" t="s">
        <v>109</v>
      </c>
      <c r="O3" s="632"/>
      <c r="P3" s="632"/>
      <c r="Q3" s="633"/>
      <c r="R3" s="631" t="s">
        <v>110</v>
      </c>
      <c r="S3" s="632"/>
      <c r="T3" s="632"/>
      <c r="U3" s="633"/>
    </row>
    <row r="4" spans="1:21" x14ac:dyDescent="0.2">
      <c r="A4" s="638"/>
      <c r="B4" s="641"/>
      <c r="C4" s="641"/>
      <c r="D4" s="644"/>
      <c r="E4" s="647"/>
      <c r="F4" s="656" t="s">
        <v>9</v>
      </c>
      <c r="G4" s="652" t="s">
        <v>10</v>
      </c>
      <c r="H4" s="653"/>
      <c r="I4" s="654" t="s">
        <v>70</v>
      </c>
      <c r="J4" s="650" t="s">
        <v>9</v>
      </c>
      <c r="K4" s="652" t="s">
        <v>10</v>
      </c>
      <c r="L4" s="653"/>
      <c r="M4" s="654" t="s">
        <v>70</v>
      </c>
      <c r="N4" s="650" t="s">
        <v>9</v>
      </c>
      <c r="O4" s="652" t="s">
        <v>10</v>
      </c>
      <c r="P4" s="653"/>
      <c r="Q4" s="654" t="s">
        <v>70</v>
      </c>
      <c r="R4" s="650" t="s">
        <v>9</v>
      </c>
      <c r="S4" s="652" t="s">
        <v>10</v>
      </c>
      <c r="T4" s="653"/>
      <c r="U4" s="654" t="s">
        <v>70</v>
      </c>
    </row>
    <row r="5" spans="1:21" ht="115.5" customHeight="1" thickBot="1" x14ac:dyDescent="0.25">
      <c r="A5" s="639"/>
      <c r="B5" s="642"/>
      <c r="C5" s="642"/>
      <c r="D5" s="645"/>
      <c r="E5" s="648"/>
      <c r="F5" s="657"/>
      <c r="G5" s="29" t="s">
        <v>9</v>
      </c>
      <c r="H5" s="30" t="s">
        <v>55</v>
      </c>
      <c r="I5" s="655"/>
      <c r="J5" s="651"/>
      <c r="K5" s="29" t="s">
        <v>9</v>
      </c>
      <c r="L5" s="30" t="s">
        <v>55</v>
      </c>
      <c r="M5" s="655"/>
      <c r="N5" s="651"/>
      <c r="O5" s="29" t="s">
        <v>9</v>
      </c>
      <c r="P5" s="30" t="s">
        <v>55</v>
      </c>
      <c r="Q5" s="655"/>
      <c r="R5" s="651"/>
      <c r="S5" s="29" t="s">
        <v>9</v>
      </c>
      <c r="T5" s="30" t="s">
        <v>55</v>
      </c>
      <c r="U5" s="655"/>
    </row>
    <row r="6" spans="1:21" ht="114" customHeight="1" thickBot="1" x14ac:dyDescent="0.25">
      <c r="A6" s="5">
        <v>5</v>
      </c>
      <c r="B6" s="6">
        <v>5</v>
      </c>
      <c r="C6" s="7" t="s">
        <v>68</v>
      </c>
      <c r="D6" s="55" t="s">
        <v>104</v>
      </c>
      <c r="E6" s="56" t="s">
        <v>69</v>
      </c>
      <c r="F6" s="11">
        <f>'05 Programa'!L129</f>
        <v>3073.7000000000003</v>
      </c>
      <c r="G6" s="12">
        <f>'05 Programa'!M129</f>
        <v>3056.6</v>
      </c>
      <c r="H6" s="12">
        <f>'05 Programa'!N129</f>
        <v>2207.5</v>
      </c>
      <c r="I6" s="13">
        <f>'05 Programa'!O129</f>
        <v>17.100000000000001</v>
      </c>
      <c r="J6" s="11">
        <f>'05 Programa'!P129</f>
        <v>3455.1</v>
      </c>
      <c r="K6" s="12">
        <f>'05 Programa'!Q129</f>
        <v>3404.3</v>
      </c>
      <c r="L6" s="12">
        <f>'05 Programa'!R129</f>
        <v>2513.6000000000004</v>
      </c>
      <c r="M6" s="13">
        <f>'05 Programa'!S129</f>
        <v>50.8</v>
      </c>
      <c r="N6" s="11">
        <f>'05 Programa'!T129</f>
        <v>3782.8999999999996</v>
      </c>
      <c r="O6" s="12">
        <f>'05 Programa'!U129</f>
        <v>3767.8999999999996</v>
      </c>
      <c r="P6" s="12">
        <f>'05 Programa'!V129</f>
        <v>2751.1</v>
      </c>
      <c r="Q6" s="13">
        <f>'05 Programa'!W129</f>
        <v>15</v>
      </c>
      <c r="R6" s="31">
        <f>'05 Programa'!X129</f>
        <v>4057.1000000000004</v>
      </c>
      <c r="S6" s="32">
        <f>'05 Programa'!Y129</f>
        <v>4044.6000000000004</v>
      </c>
      <c r="T6" s="12">
        <f>'05 Programa'!Z129</f>
        <v>2948.5</v>
      </c>
      <c r="U6" s="13">
        <f>'05 Programa'!AA129</f>
        <v>12.5</v>
      </c>
    </row>
    <row r="7" spans="1:21" ht="17.25" customHeight="1" thickBot="1" x14ac:dyDescent="0.25">
      <c r="A7" s="634" t="s">
        <v>114</v>
      </c>
      <c r="B7" s="635"/>
      <c r="C7" s="635"/>
      <c r="D7" s="635"/>
      <c r="E7" s="636"/>
      <c r="F7" s="9">
        <f t="shared" ref="F7:U7" si="0">SUM(F6)</f>
        <v>3073.7000000000003</v>
      </c>
      <c r="G7" s="33">
        <f t="shared" si="0"/>
        <v>3056.6</v>
      </c>
      <c r="H7" s="33">
        <f t="shared" si="0"/>
        <v>2207.5</v>
      </c>
      <c r="I7" s="34">
        <f t="shared" si="0"/>
        <v>17.100000000000001</v>
      </c>
      <c r="J7" s="9">
        <f t="shared" si="0"/>
        <v>3455.1</v>
      </c>
      <c r="K7" s="33">
        <f t="shared" si="0"/>
        <v>3404.3</v>
      </c>
      <c r="L7" s="33">
        <f t="shared" si="0"/>
        <v>2513.6000000000004</v>
      </c>
      <c r="M7" s="34">
        <f t="shared" si="0"/>
        <v>50.8</v>
      </c>
      <c r="N7" s="9">
        <f t="shared" si="0"/>
        <v>3782.8999999999996</v>
      </c>
      <c r="O7" s="8">
        <f>O6</f>
        <v>3767.8999999999996</v>
      </c>
      <c r="P7" s="8">
        <f t="shared" si="0"/>
        <v>2751.1</v>
      </c>
      <c r="Q7" s="10">
        <f t="shared" si="0"/>
        <v>15</v>
      </c>
      <c r="R7" s="9">
        <f t="shared" si="0"/>
        <v>4057.1000000000004</v>
      </c>
      <c r="S7" s="8">
        <f t="shared" si="0"/>
        <v>4044.6000000000004</v>
      </c>
      <c r="T7" s="8">
        <f t="shared" si="0"/>
        <v>2948.5</v>
      </c>
      <c r="U7" s="10">
        <f t="shared" si="0"/>
        <v>12.5</v>
      </c>
    </row>
  </sheetData>
  <sheetProtection selectLockedCells="1" selectUnlockedCells="1"/>
  <mergeCells count="23">
    <mergeCell ref="A2:U2"/>
    <mergeCell ref="N4:N5"/>
    <mergeCell ref="J4:J5"/>
    <mergeCell ref="K4:L4"/>
    <mergeCell ref="G4:H4"/>
    <mergeCell ref="I4:I5"/>
    <mergeCell ref="M4:M5"/>
    <mergeCell ref="R4:R5"/>
    <mergeCell ref="S4:T4"/>
    <mergeCell ref="U4:U5"/>
    <mergeCell ref="R3:U3"/>
    <mergeCell ref="F4:F5"/>
    <mergeCell ref="O4:P4"/>
    <mergeCell ref="Q4:Q5"/>
    <mergeCell ref="F3:I3"/>
    <mergeCell ref="J3:M3"/>
    <mergeCell ref="N3:Q3"/>
    <mergeCell ref="A7:E7"/>
    <mergeCell ref="A3:A5"/>
    <mergeCell ref="B3:B5"/>
    <mergeCell ref="C3:C5"/>
    <mergeCell ref="D3:D5"/>
    <mergeCell ref="E3:E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E32" sqref="E32"/>
    </sheetView>
  </sheetViews>
  <sheetFormatPr defaultColWidth="9" defaultRowHeight="12.75" x14ac:dyDescent="0.2"/>
  <cols>
    <col min="1" max="1" width="69.28515625" style="1" customWidth="1"/>
    <col min="2" max="2" width="17" style="1" customWidth="1"/>
    <col min="3" max="3" width="17.140625" style="1" customWidth="1"/>
    <col min="4" max="4" width="17.85546875" style="1" customWidth="1"/>
    <col min="5" max="5" width="18.140625" style="1" customWidth="1"/>
    <col min="6" max="16384" width="9" style="1"/>
  </cols>
  <sheetData>
    <row r="1" spans="1:5" ht="18" customHeight="1" thickBot="1" x14ac:dyDescent="0.25">
      <c r="A1" s="2" t="s">
        <v>131</v>
      </c>
      <c r="E1" s="229" t="s">
        <v>92</v>
      </c>
    </row>
    <row r="2" spans="1:5" ht="30.75" customHeight="1" thickBot="1" x14ac:dyDescent="0.25">
      <c r="A2" s="227" t="s">
        <v>23</v>
      </c>
      <c r="B2" s="26" t="s">
        <v>107</v>
      </c>
      <c r="C2" s="26" t="s">
        <v>108</v>
      </c>
      <c r="D2" s="46" t="s">
        <v>109</v>
      </c>
      <c r="E2" s="47" t="s">
        <v>110</v>
      </c>
    </row>
    <row r="3" spans="1:5" ht="12.75" customHeight="1" x14ac:dyDescent="0.2">
      <c r="A3" s="228" t="s">
        <v>71</v>
      </c>
      <c r="B3" s="27">
        <f>'05 Programa'!L117+'05 Programa'!L105+'05 Programa'!L93+'05 Programa'!L81+'05 Programa'!L69+'05 Programa'!L57+'05 Programa'!L45+'05 Programa'!L33+'05 Programa'!L26+'05 Programa'!L23+'05 Programa'!L17</f>
        <v>2835.3</v>
      </c>
      <c r="C3" s="28">
        <f>'05 Programa'!P17+'05 Programa'!P23+'05 Programa'!P26+'05 Programa'!P33+'05 Programa'!P45+'05 Programa'!P57+'05 Programa'!P69+'05 Programa'!P81+'05 Programa'!P93+'05 Programa'!P105+'05 Programa'!P117</f>
        <v>3235.4999999999995</v>
      </c>
      <c r="D3" s="48">
        <f>'05 Programa'!T117+'05 Programa'!T105+'05 Programa'!T93+'05 Programa'!T81+'05 Programa'!T69+'05 Programa'!T57+'05 Programa'!T45+'05 Programa'!T33+'05 Programa'!T26+'05 Programa'!T23+'05 Programa'!T17</f>
        <v>3540.1</v>
      </c>
      <c r="E3" s="49">
        <f>'05 Programa'!X17+'05 Programa'!X23+'05 Programa'!X26+'05 Programa'!X33+'05 Programa'!X45+'05 Programa'!X57+'05 Programa'!X69+'05 Programa'!X81+'05 Programa'!X93+'05 Programa'!X105+'05 Programa'!X117</f>
        <v>3799.7000000000003</v>
      </c>
    </row>
    <row r="4" spans="1:5" ht="12.75" customHeight="1" x14ac:dyDescent="0.2">
      <c r="A4" s="224" t="s">
        <v>77</v>
      </c>
      <c r="B4" s="44">
        <f>'05 Programa'!L120+'05 Programa'!L108+'05 Programa'!L96+'05 Programa'!L84+'05 Programa'!L72+'05 Programa'!L60+'05 Programa'!L48+'05 Programa'!L36+'05 Programa'!L18</f>
        <v>0</v>
      </c>
      <c r="C4" s="44">
        <f>'05 Programa'!P18+'05 Programa'!P36+'05 Programa'!P48+'05 Programa'!P60+'05 Programa'!P72+'05 Programa'!P84+'05 Programa'!P96+'05 Programa'!P108+'05 Programa'!P120</f>
        <v>0</v>
      </c>
      <c r="D4" s="44">
        <f>'05 Programa'!T36</f>
        <v>0</v>
      </c>
      <c r="E4" s="45">
        <v>0</v>
      </c>
    </row>
    <row r="5" spans="1:5" x14ac:dyDescent="0.2">
      <c r="A5" s="224" t="s">
        <v>80</v>
      </c>
      <c r="B5" s="44">
        <v>0</v>
      </c>
      <c r="C5" s="50">
        <v>0</v>
      </c>
      <c r="D5" s="44">
        <v>0</v>
      </c>
      <c r="E5" s="45">
        <v>0</v>
      </c>
    </row>
    <row r="6" spans="1:5" ht="12.75" customHeight="1" x14ac:dyDescent="0.2">
      <c r="A6" s="224" t="s">
        <v>81</v>
      </c>
      <c r="B6" s="44">
        <f>'05 Programa'!L34+'05 Programa'!L41+'05 Programa'!L46+'05 Programa'!L51+'05 Programa'!L53+'05 Programa'!L58+'05 Programa'!L63+'05 Programa'!L65+'05 Programa'!L70+'05 Programa'!L75+'05 Programa'!L77+'05 Programa'!L82+'05 Programa'!L87+'05 Programa'!L89+'05 Programa'!L94+'05 Programa'!L99+'05 Programa'!L101+'05 Programa'!L106+'05 Programa'!L111+'05 Programa'!L113+'05 Programa'!L118+'05 Programa'!L123+'05 Programa'!L125</f>
        <v>139.79999999999998</v>
      </c>
      <c r="C6" s="50">
        <f>'05 Programa'!P125+'05 Programa'!P123+'05 Programa'!P118+'05 Programa'!P113+'05 Programa'!P111+'05 Programa'!P106+'05 Programa'!P101+'05 Programa'!P99+'05 Programa'!P94+'05 Programa'!P89+'05 Programa'!P87+'05 Programa'!P82+'05 Programa'!P77+'05 Programa'!P75+'05 Programa'!P70+'05 Programa'!P65+'05 Programa'!P63+'05 Programa'!P58+'05 Programa'!P53+'05 Programa'!P51+'05 Programa'!P46+'05 Programa'!P41+'05 Programa'!P34</f>
        <v>111.9</v>
      </c>
      <c r="D6" s="44">
        <f>'05 Programa'!T41+'05 Programa'!T53+'05 Programa'!T58+'05 Programa'!T63+'05 Programa'!T65+'05 Programa'!T75+'05 Programa'!T77+'05 Programa'!T89+'05 Programa'!T101+'05 Programa'!T113+'05 Programa'!T125</f>
        <v>134.29999999999998</v>
      </c>
      <c r="E6" s="45">
        <f>'05 Programa'!X125+'05 Programa'!X123+'05 Programa'!X118+'05 Programa'!X113+'05 Programa'!X111+'05 Programa'!X106+'05 Programa'!X101+'05 Programa'!X99+'05 Programa'!X94+'05 Programa'!X89+'05 Programa'!X87+'05 Programa'!X82+'05 Programa'!X77+'05 Programa'!X75+'05 Programa'!X70+'05 Programa'!X65+'05 Programa'!X63+'05 Programa'!X58+'05 Programa'!X53+'05 Programa'!X51+'05 Programa'!X41+'05 Programa'!X34</f>
        <v>143.40000000000003</v>
      </c>
    </row>
    <row r="7" spans="1:5" ht="12.75" customHeight="1" x14ac:dyDescent="0.2">
      <c r="A7" s="224" t="s">
        <v>78</v>
      </c>
      <c r="B7" s="44">
        <v>0</v>
      </c>
      <c r="C7" s="50">
        <v>0</v>
      </c>
      <c r="D7" s="44">
        <v>0</v>
      </c>
      <c r="E7" s="45">
        <v>0</v>
      </c>
    </row>
    <row r="8" spans="1:5" ht="12.75" customHeight="1" x14ac:dyDescent="0.2">
      <c r="A8" s="224" t="s">
        <v>72</v>
      </c>
      <c r="B8" s="44">
        <v>0</v>
      </c>
      <c r="C8" s="50">
        <v>0</v>
      </c>
      <c r="D8" s="50">
        <v>0</v>
      </c>
      <c r="E8" s="45">
        <v>0</v>
      </c>
    </row>
    <row r="9" spans="1:5" ht="13.5" customHeight="1" x14ac:dyDescent="0.2">
      <c r="A9" s="223" t="s">
        <v>79</v>
      </c>
      <c r="B9" s="51">
        <v>0</v>
      </c>
      <c r="C9" s="35">
        <v>0</v>
      </c>
      <c r="D9" s="51">
        <v>0</v>
      </c>
      <c r="E9" s="52">
        <v>0</v>
      </c>
    </row>
    <row r="10" spans="1:5" ht="12.75" customHeight="1" x14ac:dyDescent="0.2">
      <c r="A10" s="224" t="s">
        <v>82</v>
      </c>
      <c r="B10" s="44">
        <v>0</v>
      </c>
      <c r="C10" s="50">
        <v>0</v>
      </c>
      <c r="D10" s="44">
        <v>0</v>
      </c>
      <c r="E10" s="45">
        <v>0</v>
      </c>
    </row>
    <row r="11" spans="1:5" ht="12.75" customHeight="1" x14ac:dyDescent="0.2">
      <c r="A11" s="224" t="s">
        <v>83</v>
      </c>
      <c r="B11" s="44">
        <f>'05 Programa'!L62+'05 Programa'!L39</f>
        <v>75.5</v>
      </c>
      <c r="C11" s="50">
        <f>'05 Programa'!P39+'05 Programa'!P62</f>
        <v>85</v>
      </c>
      <c r="D11" s="44">
        <f>'05 Programa'!T62+'05 Programa'!T39</f>
        <v>83.5</v>
      </c>
      <c r="E11" s="45">
        <f>'05 Programa'!X39+'05 Programa'!X62</f>
        <v>84</v>
      </c>
    </row>
    <row r="12" spans="1:5" x14ac:dyDescent="0.2">
      <c r="A12" s="224" t="s">
        <v>84</v>
      </c>
      <c r="B12" s="44">
        <f>'05 Programa'!L122+'05 Programa'!L119+'05 Programa'!L110+'05 Programa'!L107+'05 Programa'!L98+'05 Programa'!L95+'05 Programa'!L86+'05 Programa'!L83+'05 Programa'!L74+'05 Programa'!L71+'05 Programa'!L59+'05 Programa'!L50+'05 Programa'!L47+'05 Programa'!L38+'05 Programa'!L35+'05 Programa'!L27+'05 Programa'!L24+'05 Programa'!L19</f>
        <v>23.1</v>
      </c>
      <c r="C12" s="50">
        <f>'05 Programa'!P122+'05 Programa'!P119+'05 Programa'!P110+'05 Programa'!P107+'05 Programa'!P98+'05 Programa'!P95+'05 Programa'!P86+'05 Programa'!P83+'05 Programa'!P74+'05 Programa'!P71+'05 Programa'!P59+'05 Programa'!P50+'05 Programa'!P47+'05 Programa'!P38+'05 Programa'!P35+'05 Programa'!P27+'05 Programa'!P24+'05 Programa'!P19</f>
        <v>22.7</v>
      </c>
      <c r="D12" s="44">
        <f>'05 Programa'!T122+'05 Programa'!T110+'05 Programa'!T86+'05 Programa'!T71+'05 Programa'!T59+'05 Programa'!T38</f>
        <v>25</v>
      </c>
      <c r="E12" s="45">
        <f>'05 Programa'!X122+'05 Programa'!X119+'05 Programa'!X110+'05 Programa'!X107+'05 Programa'!X98+'05 Programa'!X95+'05 Programa'!X86+'05 Programa'!X83+'05 Programa'!X74+'05 Programa'!X71+'05 Programa'!X59+'05 Programa'!X50+'05 Programa'!X47+'05 Programa'!X38+'05 Programa'!X35+'05 Programa'!X27+'05 Programa'!X24+'05 Programa'!X19</f>
        <v>30</v>
      </c>
    </row>
    <row r="13" spans="1:5" x14ac:dyDescent="0.2">
      <c r="A13" s="224" t="s">
        <v>130</v>
      </c>
      <c r="B13" s="44">
        <v>0</v>
      </c>
      <c r="C13" s="50">
        <v>0</v>
      </c>
      <c r="D13" s="44">
        <v>0</v>
      </c>
      <c r="E13" s="45">
        <v>0</v>
      </c>
    </row>
    <row r="14" spans="1:5" x14ac:dyDescent="0.2">
      <c r="A14" s="224" t="s">
        <v>85</v>
      </c>
      <c r="B14" s="44">
        <v>0</v>
      </c>
      <c r="C14" s="50">
        <v>0</v>
      </c>
      <c r="D14" s="44">
        <v>0</v>
      </c>
      <c r="E14" s="45">
        <v>0</v>
      </c>
    </row>
    <row r="15" spans="1:5" x14ac:dyDescent="0.2">
      <c r="A15" s="226" t="s">
        <v>75</v>
      </c>
      <c r="B15" s="44">
        <v>0</v>
      </c>
      <c r="C15" s="50">
        <v>0</v>
      </c>
      <c r="D15" s="44">
        <v>0</v>
      </c>
      <c r="E15" s="45">
        <v>0</v>
      </c>
    </row>
    <row r="16" spans="1:5" ht="18" customHeight="1" thickBot="1" x14ac:dyDescent="0.25">
      <c r="A16" s="225" t="s">
        <v>9</v>
      </c>
      <c r="B16" s="53">
        <f>SUM(B3:B15)</f>
        <v>3073.7000000000003</v>
      </c>
      <c r="C16" s="53">
        <f t="shared" ref="C16:D16" si="0">SUM(C3:C15)</f>
        <v>3455.0999999999995</v>
      </c>
      <c r="D16" s="53">
        <f t="shared" si="0"/>
        <v>3782.9</v>
      </c>
      <c r="E16" s="54">
        <f>SUM(E3:E15)</f>
        <v>4057.1000000000004</v>
      </c>
    </row>
    <row r="18" spans="1:5" ht="13.5" thickBot="1" x14ac:dyDescent="0.25">
      <c r="E18" s="229" t="s">
        <v>132</v>
      </c>
    </row>
    <row r="19" spans="1:5" ht="13.5" thickBot="1" x14ac:dyDescent="0.25">
      <c r="A19" s="230" t="s">
        <v>23</v>
      </c>
      <c r="B19" s="231" t="s">
        <v>107</v>
      </c>
      <c r="C19" s="231" t="s">
        <v>108</v>
      </c>
      <c r="D19" s="231" t="s">
        <v>109</v>
      </c>
      <c r="E19" s="231" t="s">
        <v>110</v>
      </c>
    </row>
    <row r="20" spans="1:5" x14ac:dyDescent="0.2">
      <c r="A20" s="232" t="s">
        <v>133</v>
      </c>
      <c r="B20" s="233">
        <f>SUM(B21:B26)</f>
        <v>2975.1000000000004</v>
      </c>
      <c r="C20" s="233">
        <f t="shared" ref="C20:E20" si="1">SUM(C21:C26)</f>
        <v>3347.3999999999996</v>
      </c>
      <c r="D20" s="233">
        <f t="shared" si="1"/>
        <v>3674.4</v>
      </c>
      <c r="E20" s="233">
        <f t="shared" si="1"/>
        <v>3943.1000000000004</v>
      </c>
    </row>
    <row r="21" spans="1:5" x14ac:dyDescent="0.2">
      <c r="A21" s="234" t="s">
        <v>134</v>
      </c>
      <c r="B21" s="24">
        <f t="shared" ref="B21:E22" si="2">B3</f>
        <v>2835.3</v>
      </c>
      <c r="C21" s="24">
        <f t="shared" si="2"/>
        <v>3235.4999999999995</v>
      </c>
      <c r="D21" s="24">
        <f t="shared" si="2"/>
        <v>3540.1</v>
      </c>
      <c r="E21" s="24">
        <f t="shared" si="2"/>
        <v>3799.7000000000003</v>
      </c>
    </row>
    <row r="22" spans="1:5" x14ac:dyDescent="0.2">
      <c r="A22" s="235" t="s">
        <v>135</v>
      </c>
      <c r="B22" s="236">
        <f t="shared" si="2"/>
        <v>0</v>
      </c>
      <c r="C22" s="236">
        <f t="shared" si="2"/>
        <v>0</v>
      </c>
      <c r="D22" s="236">
        <f t="shared" si="2"/>
        <v>0</v>
      </c>
      <c r="E22" s="236">
        <f t="shared" si="2"/>
        <v>0</v>
      </c>
    </row>
    <row r="23" spans="1:5" x14ac:dyDescent="0.2">
      <c r="A23" s="235" t="s">
        <v>136</v>
      </c>
      <c r="B23" s="236">
        <f>B6</f>
        <v>139.79999999999998</v>
      </c>
      <c r="C23" s="236">
        <f>C6</f>
        <v>111.9</v>
      </c>
      <c r="D23" s="236">
        <f>D6</f>
        <v>134.29999999999998</v>
      </c>
      <c r="E23" s="236">
        <f>E6</f>
        <v>143.40000000000003</v>
      </c>
    </row>
    <row r="24" spans="1:5" x14ac:dyDescent="0.2">
      <c r="A24" s="235" t="s">
        <v>137</v>
      </c>
      <c r="B24" s="236">
        <f>B9</f>
        <v>0</v>
      </c>
      <c r="C24" s="236">
        <f>C9</f>
        <v>0</v>
      </c>
      <c r="D24" s="236">
        <f>D9</f>
        <v>0</v>
      </c>
      <c r="E24" s="236">
        <f>E9</f>
        <v>0</v>
      </c>
    </row>
    <row r="25" spans="1:5" x14ac:dyDescent="0.2">
      <c r="A25" s="235" t="s">
        <v>138</v>
      </c>
      <c r="B25" s="236">
        <v>0</v>
      </c>
      <c r="C25" s="236">
        <v>0</v>
      </c>
      <c r="D25" s="236">
        <v>0</v>
      </c>
      <c r="E25" s="236">
        <v>0</v>
      </c>
    </row>
    <row r="26" spans="1:5" ht="13.5" thickBot="1" x14ac:dyDescent="0.25">
      <c r="A26" s="235" t="s">
        <v>139</v>
      </c>
      <c r="B26" s="236">
        <v>0</v>
      </c>
      <c r="C26" s="236">
        <v>0</v>
      </c>
      <c r="D26" s="236">
        <v>0</v>
      </c>
      <c r="E26" s="236">
        <v>0</v>
      </c>
    </row>
    <row r="27" spans="1:5" ht="13.5" thickBot="1" x14ac:dyDescent="0.25">
      <c r="A27" s="237" t="s">
        <v>140</v>
      </c>
      <c r="B27" s="238">
        <f>SUM(B28)</f>
        <v>98.6</v>
      </c>
      <c r="C27" s="238">
        <f t="shared" ref="C27:E27" si="3">SUM(C28)</f>
        <v>107.7</v>
      </c>
      <c r="D27" s="238">
        <f t="shared" si="3"/>
        <v>108.5</v>
      </c>
      <c r="E27" s="238">
        <f t="shared" si="3"/>
        <v>114</v>
      </c>
    </row>
    <row r="28" spans="1:5" ht="26.25" thickBot="1" x14ac:dyDescent="0.25">
      <c r="A28" s="239" t="s">
        <v>141</v>
      </c>
      <c r="B28" s="240">
        <f>B11+B12</f>
        <v>98.6</v>
      </c>
      <c r="C28" s="240">
        <f>C11+C12</f>
        <v>107.7</v>
      </c>
      <c r="D28" s="240">
        <f>D11+D12</f>
        <v>108.5</v>
      </c>
      <c r="E28" s="240">
        <f>E11+E12</f>
        <v>114</v>
      </c>
    </row>
    <row r="29" spans="1:5" ht="13.5" thickBot="1" x14ac:dyDescent="0.25">
      <c r="A29" s="237" t="s">
        <v>142</v>
      </c>
      <c r="B29" s="238">
        <f>B20+B27</f>
        <v>3073.7000000000003</v>
      </c>
      <c r="C29" s="238">
        <f t="shared" ref="C29:E29" si="4">C20+C27</f>
        <v>3455.0999999999995</v>
      </c>
      <c r="D29" s="238">
        <f t="shared" si="4"/>
        <v>3782.9</v>
      </c>
      <c r="E29" s="238">
        <f t="shared" si="4"/>
        <v>4057.1000000000004</v>
      </c>
    </row>
    <row r="30" spans="1:5" x14ac:dyDescent="0.2">
      <c r="A30" s="235" t="s">
        <v>143</v>
      </c>
      <c r="B30" s="236">
        <v>0</v>
      </c>
      <c r="C30" s="236">
        <v>0</v>
      </c>
      <c r="D30" s="236">
        <v>0</v>
      </c>
      <c r="E30" s="236">
        <v>0</v>
      </c>
    </row>
    <row r="31" spans="1:5" ht="26.25" thickBot="1" x14ac:dyDescent="0.25">
      <c r="A31" s="235" t="s">
        <v>144</v>
      </c>
      <c r="B31" s="236">
        <f>B29-2687.5</f>
        <v>386.20000000000027</v>
      </c>
      <c r="C31" s="236">
        <f>C29-B29</f>
        <v>381.39999999999918</v>
      </c>
      <c r="D31" s="236">
        <f>D29-C29</f>
        <v>327.80000000000064</v>
      </c>
      <c r="E31" s="236">
        <f>E29-D29</f>
        <v>274.20000000000027</v>
      </c>
    </row>
    <row r="32" spans="1:5" ht="13.5" thickBot="1" x14ac:dyDescent="0.25">
      <c r="A32" s="241" t="s">
        <v>114</v>
      </c>
      <c r="B32" s="242">
        <f>B29</f>
        <v>3073.7000000000003</v>
      </c>
      <c r="C32" s="242">
        <f t="shared" ref="C32:E32" si="5">C29</f>
        <v>3455.0999999999995</v>
      </c>
      <c r="D32" s="242">
        <f t="shared" si="5"/>
        <v>3782.9</v>
      </c>
      <c r="E32" s="242">
        <f t="shared" si="5"/>
        <v>4057.1000000000004</v>
      </c>
    </row>
  </sheetData>
  <sheetProtection selectLockedCells="1" selectUnlockedCells="1"/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5"/>
  <sheetViews>
    <sheetView workbookViewId="0">
      <selection activeCell="G26" sqref="G26"/>
    </sheetView>
  </sheetViews>
  <sheetFormatPr defaultRowHeight="12.75" x14ac:dyDescent="0.2"/>
  <cols>
    <col min="1" max="1" width="37.85546875" style="1" customWidth="1"/>
    <col min="2" max="2" width="13" style="1" customWidth="1"/>
    <col min="3" max="3" width="12.7109375" style="1" customWidth="1"/>
    <col min="4" max="4" width="12.42578125" style="1" customWidth="1"/>
    <col min="5" max="5" width="13" style="1" customWidth="1"/>
    <col min="6" max="6" width="11.7109375" style="1" customWidth="1"/>
    <col min="7" max="7" width="11.140625" style="1" customWidth="1"/>
    <col min="8" max="16384" width="9.140625" style="1"/>
  </cols>
  <sheetData>
    <row r="1" spans="1:7" ht="18" customHeight="1" x14ac:dyDescent="0.2">
      <c r="A1" s="14" t="s">
        <v>145</v>
      </c>
    </row>
    <row r="2" spans="1:7" ht="13.5" thickBot="1" x14ac:dyDescent="0.25"/>
    <row r="3" spans="1:7" ht="13.5" thickTop="1" x14ac:dyDescent="0.2">
      <c r="A3" s="661" t="s">
        <v>56</v>
      </c>
      <c r="B3" s="664" t="s">
        <v>146</v>
      </c>
      <c r="C3" s="667" t="s">
        <v>144</v>
      </c>
      <c r="D3" s="668"/>
      <c r="E3" s="668"/>
      <c r="F3" s="671" t="s">
        <v>109</v>
      </c>
      <c r="G3" s="671" t="s">
        <v>110</v>
      </c>
    </row>
    <row r="4" spans="1:7" ht="33.75" customHeight="1" x14ac:dyDescent="0.2">
      <c r="A4" s="662"/>
      <c r="B4" s="665"/>
      <c r="C4" s="669"/>
      <c r="D4" s="670"/>
      <c r="E4" s="670"/>
      <c r="F4" s="672"/>
      <c r="G4" s="672"/>
    </row>
    <row r="5" spans="1:7" x14ac:dyDescent="0.2">
      <c r="A5" s="662"/>
      <c r="B5" s="665"/>
      <c r="C5" s="674" t="s">
        <v>107</v>
      </c>
      <c r="D5" s="677" t="s">
        <v>57</v>
      </c>
      <c r="E5" s="680" t="s">
        <v>108</v>
      </c>
      <c r="F5" s="672"/>
      <c r="G5" s="672"/>
    </row>
    <row r="6" spans="1:7" x14ac:dyDescent="0.2">
      <c r="A6" s="662"/>
      <c r="B6" s="665"/>
      <c r="C6" s="675"/>
      <c r="D6" s="678"/>
      <c r="E6" s="681"/>
      <c r="F6" s="672"/>
      <c r="G6" s="672"/>
    </row>
    <row r="7" spans="1:7" ht="66.75" customHeight="1" thickBot="1" x14ac:dyDescent="0.25">
      <c r="A7" s="663"/>
      <c r="B7" s="666"/>
      <c r="C7" s="676"/>
      <c r="D7" s="679"/>
      <c r="E7" s="682"/>
      <c r="F7" s="673"/>
      <c r="G7" s="673"/>
    </row>
    <row r="8" spans="1:7" ht="13.5" thickTop="1" x14ac:dyDescent="0.2">
      <c r="A8" s="243" t="s">
        <v>58</v>
      </c>
      <c r="B8" s="244">
        <f>B9+B11</f>
        <v>3073.7</v>
      </c>
      <c r="C8" s="245">
        <f>+B8</f>
        <v>3073.7</v>
      </c>
      <c r="D8" s="246">
        <f t="shared" ref="D8:D14" si="0">E8-C8</f>
        <v>381.40000000000055</v>
      </c>
      <c r="E8" s="246">
        <f>E9+E11</f>
        <v>3455.1000000000004</v>
      </c>
      <c r="F8" s="247">
        <f>F9+F11</f>
        <v>3782.8999999999996</v>
      </c>
      <c r="G8" s="247">
        <f>G9+G11</f>
        <v>4057.1000000000004</v>
      </c>
    </row>
    <row r="9" spans="1:7" x14ac:dyDescent="0.2">
      <c r="A9" s="248" t="s">
        <v>59</v>
      </c>
      <c r="B9" s="249">
        <f>'05 Programa'!M129</f>
        <v>3056.6</v>
      </c>
      <c r="C9" s="250">
        <f>+B9</f>
        <v>3056.6</v>
      </c>
      <c r="D9" s="17">
        <f t="shared" si="0"/>
        <v>347.70000000000027</v>
      </c>
      <c r="E9" s="251">
        <f>'05 Programa'!Q129</f>
        <v>3404.3</v>
      </c>
      <c r="F9" s="18">
        <f>'05 Programa'!U129</f>
        <v>3767.8999999999996</v>
      </c>
      <c r="G9" s="18">
        <f>'05 Programa'!Y129</f>
        <v>4044.6000000000004</v>
      </c>
    </row>
    <row r="10" spans="1:7" x14ac:dyDescent="0.2">
      <c r="A10" s="252" t="s">
        <v>60</v>
      </c>
      <c r="B10" s="253">
        <f>'05 Programa'!N129</f>
        <v>2207.5</v>
      </c>
      <c r="C10" s="250">
        <f>+B10</f>
        <v>2207.5</v>
      </c>
      <c r="D10" s="17">
        <f t="shared" si="0"/>
        <v>306.10000000000036</v>
      </c>
      <c r="E10" s="254">
        <f>'05 Programa'!R129</f>
        <v>2513.6000000000004</v>
      </c>
      <c r="F10" s="39">
        <f>'05 Programa'!V129</f>
        <v>2751.1</v>
      </c>
      <c r="G10" s="39">
        <f>'05 Programa'!Z129</f>
        <v>2948.5</v>
      </c>
    </row>
    <row r="11" spans="1:7" ht="26.25" thickBot="1" x14ac:dyDescent="0.25">
      <c r="A11" s="255" t="s">
        <v>61</v>
      </c>
      <c r="B11" s="256">
        <f>'05 Programa'!O129</f>
        <v>17.100000000000001</v>
      </c>
      <c r="C11" s="257">
        <f>+B11</f>
        <v>17.100000000000001</v>
      </c>
      <c r="D11" s="258">
        <f t="shared" si="0"/>
        <v>33.699999999999996</v>
      </c>
      <c r="E11" s="259">
        <f>'05 Programa'!S129</f>
        <v>50.8</v>
      </c>
      <c r="F11" s="43">
        <f>'05 Programa'!W129</f>
        <v>15</v>
      </c>
      <c r="G11" s="43">
        <f>'05 Programa'!AA129</f>
        <v>12.5</v>
      </c>
    </row>
    <row r="12" spans="1:7" ht="13.5" thickTop="1" x14ac:dyDescent="0.2">
      <c r="A12" s="260" t="s">
        <v>62</v>
      </c>
      <c r="B12" s="15">
        <f>B8</f>
        <v>3073.7</v>
      </c>
      <c r="C12" s="37">
        <f>C13+C18</f>
        <v>3073.7</v>
      </c>
      <c r="D12" s="261">
        <f t="shared" si="0"/>
        <v>381.40000000000055</v>
      </c>
      <c r="E12" s="262">
        <f>E13+E18</f>
        <v>3455.1000000000004</v>
      </c>
      <c r="F12" s="16">
        <f t="shared" ref="F12:G12" si="1">F13+F18</f>
        <v>3782.8999999999996</v>
      </c>
      <c r="G12" s="16">
        <f t="shared" si="1"/>
        <v>4057.1000000000004</v>
      </c>
    </row>
    <row r="13" spans="1:7" x14ac:dyDescent="0.2">
      <c r="A13" s="263" t="s">
        <v>63</v>
      </c>
      <c r="B13" s="264">
        <f>B8-B18</f>
        <v>2975.1</v>
      </c>
      <c r="C13" s="264">
        <f t="shared" ref="C13:E13" si="2">C8-C18</f>
        <v>2975.1</v>
      </c>
      <c r="D13" s="265">
        <f t="shared" si="2"/>
        <v>372.30000000000052</v>
      </c>
      <c r="E13" s="266">
        <f t="shared" si="2"/>
        <v>3347.4000000000005</v>
      </c>
      <c r="F13" s="38">
        <f>+F8-F18</f>
        <v>3674.3999999999996</v>
      </c>
      <c r="G13" s="38">
        <f>+G8-G18</f>
        <v>3943.1000000000004</v>
      </c>
    </row>
    <row r="14" spans="1:7" ht="25.5" x14ac:dyDescent="0.2">
      <c r="A14" s="267" t="s">
        <v>64</v>
      </c>
      <c r="B14" s="40">
        <f>'05 Šaltiniai'!B4</f>
        <v>0</v>
      </c>
      <c r="C14" s="42">
        <f>B14</f>
        <v>0</v>
      </c>
      <c r="D14" s="36">
        <f t="shared" si="0"/>
        <v>0</v>
      </c>
      <c r="E14" s="268">
        <f>'05 Šaltiniai'!C4</f>
        <v>0</v>
      </c>
      <c r="F14" s="39">
        <f>'05 Šaltiniai'!D4</f>
        <v>0</v>
      </c>
      <c r="G14" s="39">
        <f>'05 Šaltiniai'!E4</f>
        <v>0</v>
      </c>
    </row>
    <row r="15" spans="1:7" ht="25.5" x14ac:dyDescent="0.2">
      <c r="A15" s="269" t="s">
        <v>65</v>
      </c>
      <c r="B15" s="270">
        <v>0</v>
      </c>
      <c r="C15" s="19">
        <f>B15</f>
        <v>0</v>
      </c>
      <c r="D15" s="271">
        <v>0</v>
      </c>
      <c r="E15" s="251">
        <v>0</v>
      </c>
      <c r="F15" s="18">
        <v>0</v>
      </c>
      <c r="G15" s="18">
        <f>'[1]01 Šaltiniai'!E5</f>
        <v>0</v>
      </c>
    </row>
    <row r="16" spans="1:7" ht="25.5" x14ac:dyDescent="0.2">
      <c r="A16" s="269" t="s">
        <v>66</v>
      </c>
      <c r="B16" s="272">
        <v>0</v>
      </c>
      <c r="C16" s="20">
        <f>B16</f>
        <v>0</v>
      </c>
      <c r="D16" s="271">
        <v>0</v>
      </c>
      <c r="E16" s="273">
        <v>0</v>
      </c>
      <c r="F16" s="21">
        <v>0</v>
      </c>
      <c r="G16" s="21">
        <f>'[1]01 Šaltiniai'!E10</f>
        <v>0</v>
      </c>
    </row>
    <row r="17" spans="1:7" x14ac:dyDescent="0.2">
      <c r="A17" s="269" t="s">
        <v>86</v>
      </c>
      <c r="B17" s="270">
        <f>'05 Šaltiniai'!B6</f>
        <v>139.79999999999998</v>
      </c>
      <c r="C17" s="19">
        <f>B17</f>
        <v>139.79999999999998</v>
      </c>
      <c r="D17" s="17">
        <f>E17-C17</f>
        <v>-27.899999999999977</v>
      </c>
      <c r="E17" s="251">
        <f>'05 Šaltiniai'!C6</f>
        <v>111.9</v>
      </c>
      <c r="F17" s="18">
        <f>'05 Šaltiniai'!D6</f>
        <v>134.29999999999998</v>
      </c>
      <c r="G17" s="18">
        <f>'05 Šaltiniai'!E6</f>
        <v>143.40000000000003</v>
      </c>
    </row>
    <row r="18" spans="1:7" x14ac:dyDescent="0.2">
      <c r="A18" s="274" t="s">
        <v>67</v>
      </c>
      <c r="B18" s="275">
        <f>SUM(B19:B25)</f>
        <v>98.6</v>
      </c>
      <c r="C18" s="41">
        <f>SUM(C19:C25)</f>
        <v>98.6</v>
      </c>
      <c r="D18" s="276">
        <f>E18-C18</f>
        <v>9.1000000000000085</v>
      </c>
      <c r="E18" s="277">
        <f>SUM(E19:E25)</f>
        <v>107.7</v>
      </c>
      <c r="F18" s="22">
        <f>SUM(F19:F25)</f>
        <v>108.5</v>
      </c>
      <c r="G18" s="22">
        <f>SUM(G19:G25)</f>
        <v>114</v>
      </c>
    </row>
    <row r="19" spans="1:7" ht="25.5" x14ac:dyDescent="0.2">
      <c r="A19" s="278" t="s">
        <v>87</v>
      </c>
      <c r="B19" s="270">
        <v>0</v>
      </c>
      <c r="C19" s="42">
        <v>0</v>
      </c>
      <c r="D19" s="279">
        <v>0</v>
      </c>
      <c r="E19" s="251">
        <v>0</v>
      </c>
      <c r="F19" s="18">
        <v>0</v>
      </c>
      <c r="G19" s="18">
        <v>0</v>
      </c>
    </row>
    <row r="20" spans="1:7" x14ac:dyDescent="0.2">
      <c r="A20" s="278" t="s">
        <v>88</v>
      </c>
      <c r="B20" s="280">
        <f>'[1]01 Šaltiniai'!B10</f>
        <v>0</v>
      </c>
      <c r="C20" s="281">
        <f>+B20</f>
        <v>0</v>
      </c>
      <c r="D20" s="282">
        <f>E20-C20</f>
        <v>0</v>
      </c>
      <c r="E20" s="283">
        <f>'[1]01 Šaltiniai'!C10</f>
        <v>0</v>
      </c>
      <c r="F20" s="284">
        <f>'[1]01 Šaltiniai'!D10</f>
        <v>0</v>
      </c>
      <c r="G20" s="284">
        <v>0</v>
      </c>
    </row>
    <row r="21" spans="1:7" x14ac:dyDescent="0.2">
      <c r="A21" s="278" t="s">
        <v>94</v>
      </c>
      <c r="B21" s="280">
        <v>0</v>
      </c>
      <c r="C21" s="281">
        <v>0</v>
      </c>
      <c r="D21" s="282">
        <f t="shared" ref="D21:D25" si="3">E21-C21</f>
        <v>0</v>
      </c>
      <c r="E21" s="283">
        <v>0</v>
      </c>
      <c r="F21" s="284">
        <v>0</v>
      </c>
      <c r="G21" s="284">
        <v>0</v>
      </c>
    </row>
    <row r="22" spans="1:7" ht="25.5" x14ac:dyDescent="0.2">
      <c r="A22" s="278" t="s">
        <v>147</v>
      </c>
      <c r="B22" s="270">
        <v>0</v>
      </c>
      <c r="C22" s="19">
        <f>B22</f>
        <v>0</v>
      </c>
      <c r="D22" s="279">
        <f t="shared" si="3"/>
        <v>0</v>
      </c>
      <c r="E22" s="251">
        <v>0</v>
      </c>
      <c r="F22" s="18">
        <v>0</v>
      </c>
      <c r="G22" s="18">
        <v>0</v>
      </c>
    </row>
    <row r="23" spans="1:7" x14ac:dyDescent="0.2">
      <c r="A23" s="285" t="s">
        <v>89</v>
      </c>
      <c r="B23" s="40">
        <f>'05 Šaltiniai'!B11</f>
        <v>75.5</v>
      </c>
      <c r="C23" s="19">
        <f t="shared" ref="C23:C25" si="4">B23</f>
        <v>75.5</v>
      </c>
      <c r="D23" s="279">
        <f t="shared" si="3"/>
        <v>9.5</v>
      </c>
      <c r="E23" s="268">
        <f>'05 Šaltiniai'!C11</f>
        <v>85</v>
      </c>
      <c r="F23" s="39">
        <f>'05 Šaltiniai'!D11</f>
        <v>83.5</v>
      </c>
      <c r="G23" s="39">
        <f>'05 Šaltiniai'!E11</f>
        <v>84</v>
      </c>
    </row>
    <row r="24" spans="1:7" ht="25.5" x14ac:dyDescent="0.2">
      <c r="A24" s="278" t="s">
        <v>90</v>
      </c>
      <c r="B24" s="286">
        <v>0</v>
      </c>
      <c r="C24" s="19">
        <f t="shared" si="4"/>
        <v>0</v>
      </c>
      <c r="D24" s="279">
        <f t="shared" si="3"/>
        <v>0</v>
      </c>
      <c r="E24" s="287">
        <v>0</v>
      </c>
      <c r="F24" s="43">
        <v>0</v>
      </c>
      <c r="G24" s="43">
        <v>0</v>
      </c>
    </row>
    <row r="25" spans="1:7" ht="13.5" thickBot="1" x14ac:dyDescent="0.25">
      <c r="A25" s="288" t="s">
        <v>91</v>
      </c>
      <c r="B25" s="289">
        <f>'05 Šaltiniai'!B12</f>
        <v>23.1</v>
      </c>
      <c r="C25" s="25">
        <f t="shared" si="4"/>
        <v>23.1</v>
      </c>
      <c r="D25" s="290">
        <f t="shared" si="3"/>
        <v>-0.40000000000000213</v>
      </c>
      <c r="E25" s="291">
        <f>'05 Šaltiniai'!C12</f>
        <v>22.7</v>
      </c>
      <c r="F25" s="23">
        <f>'05 Šaltiniai'!D12</f>
        <v>25</v>
      </c>
      <c r="G25" s="23">
        <f>'05 Šaltiniai'!E12</f>
        <v>30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rintOptions horizontalCentered="1"/>
  <pageMargins left="0.74803149606299213" right="0.39370078740157483" top="0.98425196850393704" bottom="0.98425196850393704" header="0.51181102362204722" footer="0.51181102362204722"/>
  <pageSetup paperSize="9" scale="82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8290-D822-43B2-B353-743FE71856BC}">
  <dimension ref="A1:F112"/>
  <sheetViews>
    <sheetView workbookViewId="0">
      <selection activeCell="F116" sqref="F116"/>
    </sheetView>
  </sheetViews>
  <sheetFormatPr defaultRowHeight="12.75" x14ac:dyDescent="0.2"/>
  <cols>
    <col min="1" max="1" width="24.7109375" customWidth="1"/>
    <col min="2" max="2" width="49.5703125" customWidth="1"/>
    <col min="3" max="3" width="15" customWidth="1"/>
    <col min="4" max="4" width="14.42578125" customWidth="1"/>
    <col min="5" max="5" width="14.28515625" customWidth="1"/>
    <col min="6" max="6" width="21" customWidth="1"/>
  </cols>
  <sheetData>
    <row r="1" spans="1:6" ht="13.5" thickBot="1" x14ac:dyDescent="0.25">
      <c r="A1" s="686" t="s">
        <v>173</v>
      </c>
      <c r="B1" s="686"/>
      <c r="C1" s="686"/>
      <c r="D1" s="686"/>
      <c r="E1" s="686"/>
      <c r="F1" s="686"/>
    </row>
    <row r="2" spans="1:6" x14ac:dyDescent="0.2">
      <c r="A2" s="687" t="s">
        <v>166</v>
      </c>
      <c r="B2" s="687" t="s">
        <v>167</v>
      </c>
      <c r="C2" s="689" t="s">
        <v>168</v>
      </c>
      <c r="D2" s="690"/>
      <c r="E2" s="691"/>
      <c r="F2" s="692" t="s">
        <v>169</v>
      </c>
    </row>
    <row r="3" spans="1:6" x14ac:dyDescent="0.2">
      <c r="A3" s="688"/>
      <c r="B3" s="688"/>
      <c r="C3" s="293" t="s">
        <v>170</v>
      </c>
      <c r="D3" s="294" t="s">
        <v>171</v>
      </c>
      <c r="E3" s="295" t="s">
        <v>172</v>
      </c>
      <c r="F3" s="693"/>
    </row>
    <row r="4" spans="1:6" ht="13.5" thickBot="1" x14ac:dyDescent="0.25">
      <c r="A4" s="296">
        <v>1</v>
      </c>
      <c r="B4" s="296">
        <v>2</v>
      </c>
      <c r="C4" s="297">
        <v>3</v>
      </c>
      <c r="D4" s="298">
        <v>4</v>
      </c>
      <c r="E4" s="299">
        <v>5</v>
      </c>
      <c r="F4" s="296">
        <v>6</v>
      </c>
    </row>
    <row r="5" spans="1:6" ht="13.5" thickBot="1" x14ac:dyDescent="0.25">
      <c r="A5" s="694" t="s">
        <v>174</v>
      </c>
      <c r="B5" s="695"/>
      <c r="C5" s="695"/>
      <c r="D5" s="695"/>
      <c r="E5" s="695"/>
      <c r="F5" s="696"/>
    </row>
    <row r="6" spans="1:6" ht="25.5" x14ac:dyDescent="0.2">
      <c r="A6" s="321" t="s">
        <v>175</v>
      </c>
      <c r="B6" s="322" t="s">
        <v>176</v>
      </c>
      <c r="C6" s="323">
        <v>2</v>
      </c>
      <c r="D6" s="324">
        <v>1</v>
      </c>
      <c r="E6" s="325">
        <v>1</v>
      </c>
      <c r="F6" s="326" t="s">
        <v>191</v>
      </c>
    </row>
    <row r="7" spans="1:6" ht="25.5" x14ac:dyDescent="0.2">
      <c r="A7" s="300" t="s">
        <v>175</v>
      </c>
      <c r="B7" s="304" t="s">
        <v>177</v>
      </c>
      <c r="C7" s="301">
        <v>1</v>
      </c>
      <c r="D7" s="302">
        <v>1</v>
      </c>
      <c r="E7" s="303">
        <v>1</v>
      </c>
      <c r="F7" s="305" t="s">
        <v>191</v>
      </c>
    </row>
    <row r="8" spans="1:6" ht="25.5" x14ac:dyDescent="0.2">
      <c r="A8" s="300" t="s">
        <v>175</v>
      </c>
      <c r="B8" s="304" t="s">
        <v>178</v>
      </c>
      <c r="C8" s="301">
        <v>25</v>
      </c>
      <c r="D8" s="302">
        <v>25</v>
      </c>
      <c r="E8" s="303">
        <v>25</v>
      </c>
      <c r="F8" s="305" t="s">
        <v>191</v>
      </c>
    </row>
    <row r="9" spans="1:6" ht="26.25" thickBot="1" x14ac:dyDescent="0.25">
      <c r="A9" s="310" t="s">
        <v>175</v>
      </c>
      <c r="B9" s="311" t="s">
        <v>179</v>
      </c>
      <c r="C9" s="312">
        <v>1</v>
      </c>
      <c r="D9" s="313">
        <v>1</v>
      </c>
      <c r="E9" s="314">
        <v>1</v>
      </c>
      <c r="F9" s="315" t="s">
        <v>191</v>
      </c>
    </row>
    <row r="10" spans="1:6" ht="13.5" thickBot="1" x14ac:dyDescent="0.25">
      <c r="A10" s="694" t="s">
        <v>180</v>
      </c>
      <c r="B10" s="695"/>
      <c r="C10" s="695"/>
      <c r="D10" s="695"/>
      <c r="E10" s="695"/>
      <c r="F10" s="696"/>
    </row>
    <row r="11" spans="1:6" ht="38.25" x14ac:dyDescent="0.2">
      <c r="A11" s="321" t="s">
        <v>181</v>
      </c>
      <c r="B11" s="331" t="s">
        <v>183</v>
      </c>
      <c r="C11" s="323">
        <v>98</v>
      </c>
      <c r="D11" s="324">
        <v>100</v>
      </c>
      <c r="E11" s="325">
        <v>100</v>
      </c>
      <c r="F11" s="327" t="s">
        <v>192</v>
      </c>
    </row>
    <row r="12" spans="1:6" ht="38.25" x14ac:dyDescent="0.2">
      <c r="A12" s="300" t="s">
        <v>181</v>
      </c>
      <c r="B12" s="304" t="s">
        <v>184</v>
      </c>
      <c r="C12" s="301">
        <v>28</v>
      </c>
      <c r="D12" s="302">
        <v>28</v>
      </c>
      <c r="E12" s="303">
        <v>28</v>
      </c>
      <c r="F12" s="307" t="s">
        <v>192</v>
      </c>
    </row>
    <row r="13" spans="1:6" ht="38.25" x14ac:dyDescent="0.2">
      <c r="A13" s="300" t="s">
        <v>181</v>
      </c>
      <c r="B13" s="304" t="s">
        <v>185</v>
      </c>
      <c r="C13" s="301">
        <v>25</v>
      </c>
      <c r="D13" s="302">
        <v>25</v>
      </c>
      <c r="E13" s="303">
        <v>25</v>
      </c>
      <c r="F13" s="307" t="s">
        <v>192</v>
      </c>
    </row>
    <row r="14" spans="1:6" ht="38.25" x14ac:dyDescent="0.2">
      <c r="A14" s="300" t="s">
        <v>181</v>
      </c>
      <c r="B14" s="306" t="s">
        <v>186</v>
      </c>
      <c r="C14" s="301">
        <v>3</v>
      </c>
      <c r="D14" s="302">
        <v>3</v>
      </c>
      <c r="E14" s="303">
        <v>3</v>
      </c>
      <c r="F14" s="307" t="s">
        <v>192</v>
      </c>
    </row>
    <row r="15" spans="1:6" ht="38.25" x14ac:dyDescent="0.2">
      <c r="A15" s="300" t="s">
        <v>181</v>
      </c>
      <c r="B15" s="304" t="s">
        <v>187</v>
      </c>
      <c r="C15" s="301">
        <v>28</v>
      </c>
      <c r="D15" s="302">
        <v>28</v>
      </c>
      <c r="E15" s="303">
        <v>28</v>
      </c>
      <c r="F15" s="307" t="s">
        <v>192</v>
      </c>
    </row>
    <row r="16" spans="1:6" ht="38.25" x14ac:dyDescent="0.2">
      <c r="A16" s="300" t="s">
        <v>181</v>
      </c>
      <c r="B16" s="306" t="s">
        <v>188</v>
      </c>
      <c r="C16" s="330">
        <v>35500</v>
      </c>
      <c r="D16" s="329">
        <v>36000</v>
      </c>
      <c r="E16" s="328">
        <v>36000</v>
      </c>
      <c r="F16" s="305" t="s">
        <v>192</v>
      </c>
    </row>
    <row r="17" spans="1:6" ht="38.25" x14ac:dyDescent="0.2">
      <c r="A17" s="300" t="s">
        <v>181</v>
      </c>
      <c r="B17" s="304" t="s">
        <v>189</v>
      </c>
      <c r="C17" s="301">
        <v>1</v>
      </c>
      <c r="D17" s="302">
        <v>1</v>
      </c>
      <c r="E17" s="303">
        <v>1</v>
      </c>
      <c r="F17" s="305" t="s">
        <v>192</v>
      </c>
    </row>
    <row r="18" spans="1:6" ht="13.5" thickBot="1" x14ac:dyDescent="0.25">
      <c r="A18" s="310" t="s">
        <v>182</v>
      </c>
      <c r="B18" s="333" t="s">
        <v>190</v>
      </c>
      <c r="C18" s="312">
        <v>4</v>
      </c>
      <c r="D18" s="313">
        <v>5</v>
      </c>
      <c r="E18" s="314">
        <v>5</v>
      </c>
      <c r="F18" s="315" t="s">
        <v>193</v>
      </c>
    </row>
    <row r="19" spans="1:6" ht="13.5" thickBot="1" x14ac:dyDescent="0.25">
      <c r="A19" s="683" t="s">
        <v>194</v>
      </c>
      <c r="B19" s="684"/>
      <c r="C19" s="684"/>
      <c r="D19" s="684"/>
      <c r="E19" s="684"/>
      <c r="F19" s="685"/>
    </row>
    <row r="20" spans="1:6" ht="38.25" x14ac:dyDescent="0.2">
      <c r="A20" s="321" t="s">
        <v>195</v>
      </c>
      <c r="B20" s="331" t="s">
        <v>198</v>
      </c>
      <c r="C20" s="323">
        <v>100</v>
      </c>
      <c r="D20" s="324">
        <v>100</v>
      </c>
      <c r="E20" s="325">
        <v>100</v>
      </c>
      <c r="F20" s="326" t="s">
        <v>212</v>
      </c>
    </row>
    <row r="21" spans="1:6" ht="38.25" x14ac:dyDescent="0.2">
      <c r="A21" s="300" t="s">
        <v>195</v>
      </c>
      <c r="B21" s="306" t="s">
        <v>199</v>
      </c>
      <c r="C21" s="301">
        <v>0</v>
      </c>
      <c r="D21" s="302">
        <v>0</v>
      </c>
      <c r="E21" s="303">
        <v>1</v>
      </c>
      <c r="F21" s="305" t="s">
        <v>212</v>
      </c>
    </row>
    <row r="22" spans="1:6" ht="38.25" x14ac:dyDescent="0.2">
      <c r="A22" s="300" t="s">
        <v>195</v>
      </c>
      <c r="B22" s="304" t="s">
        <v>200</v>
      </c>
      <c r="C22" s="301">
        <v>50</v>
      </c>
      <c r="D22" s="302">
        <v>50</v>
      </c>
      <c r="E22" s="303">
        <v>55</v>
      </c>
      <c r="F22" s="305" t="s">
        <v>212</v>
      </c>
    </row>
    <row r="23" spans="1:6" ht="38.25" x14ac:dyDescent="0.2">
      <c r="A23" s="300" t="s">
        <v>195</v>
      </c>
      <c r="B23" s="304" t="s">
        <v>201</v>
      </c>
      <c r="C23" s="301">
        <v>11</v>
      </c>
      <c r="D23" s="302">
        <v>12</v>
      </c>
      <c r="E23" s="303">
        <v>12</v>
      </c>
      <c r="F23" s="307" t="s">
        <v>212</v>
      </c>
    </row>
    <row r="24" spans="1:6" ht="38.25" x14ac:dyDescent="0.2">
      <c r="A24" s="300" t="s">
        <v>195</v>
      </c>
      <c r="B24" s="304" t="s">
        <v>202</v>
      </c>
      <c r="C24" s="330">
        <v>130500</v>
      </c>
      <c r="D24" s="329">
        <v>130600</v>
      </c>
      <c r="E24" s="328">
        <v>132000</v>
      </c>
      <c r="F24" s="307" t="s">
        <v>212</v>
      </c>
    </row>
    <row r="25" spans="1:6" x14ac:dyDescent="0.2">
      <c r="A25" s="300" t="s">
        <v>196</v>
      </c>
      <c r="B25" s="304" t="s">
        <v>203</v>
      </c>
      <c r="C25" s="301">
        <v>6</v>
      </c>
      <c r="D25" s="302">
        <v>4</v>
      </c>
      <c r="E25" s="303">
        <v>4</v>
      </c>
      <c r="F25" s="307" t="s">
        <v>124</v>
      </c>
    </row>
    <row r="26" spans="1:6" x14ac:dyDescent="0.2">
      <c r="A26" s="300" t="s">
        <v>196</v>
      </c>
      <c r="B26" s="304" t="s">
        <v>204</v>
      </c>
      <c r="C26" s="330">
        <v>3920</v>
      </c>
      <c r="D26" s="329">
        <v>3950</v>
      </c>
      <c r="E26" s="328">
        <v>4000</v>
      </c>
      <c r="F26" s="307" t="s">
        <v>124</v>
      </c>
    </row>
    <row r="27" spans="1:6" x14ac:dyDescent="0.2">
      <c r="A27" s="300" t="s">
        <v>197</v>
      </c>
      <c r="B27" s="304" t="s">
        <v>205</v>
      </c>
      <c r="C27" s="301">
        <v>14</v>
      </c>
      <c r="D27" s="302">
        <v>14</v>
      </c>
      <c r="E27" s="303">
        <v>14</v>
      </c>
      <c r="F27" s="307" t="s">
        <v>124</v>
      </c>
    </row>
    <row r="28" spans="1:6" x14ac:dyDescent="0.2">
      <c r="A28" s="300" t="s">
        <v>197</v>
      </c>
      <c r="B28" s="304" t="s">
        <v>206</v>
      </c>
      <c r="C28" s="301">
        <v>8</v>
      </c>
      <c r="D28" s="302">
        <v>8</v>
      </c>
      <c r="E28" s="303">
        <v>8</v>
      </c>
      <c r="F28" s="307" t="s">
        <v>124</v>
      </c>
    </row>
    <row r="29" spans="1:6" ht="13.5" thickBot="1" x14ac:dyDescent="0.25">
      <c r="A29" s="310" t="s">
        <v>197</v>
      </c>
      <c r="B29" s="333" t="s">
        <v>207</v>
      </c>
      <c r="C29" s="334">
        <v>4050</v>
      </c>
      <c r="D29" s="335">
        <v>4100</v>
      </c>
      <c r="E29" s="336">
        <v>4100</v>
      </c>
      <c r="F29" s="337" t="s">
        <v>124</v>
      </c>
    </row>
    <row r="30" spans="1:6" ht="13.5" thickBot="1" x14ac:dyDescent="0.25">
      <c r="A30" s="683" t="s">
        <v>208</v>
      </c>
      <c r="B30" s="684"/>
      <c r="C30" s="684"/>
      <c r="D30" s="684"/>
      <c r="E30" s="684"/>
      <c r="F30" s="685"/>
    </row>
    <row r="31" spans="1:6" ht="63.75" x14ac:dyDescent="0.2">
      <c r="A31" s="321" t="s">
        <v>209</v>
      </c>
      <c r="B31" s="331" t="s">
        <v>198</v>
      </c>
      <c r="C31" s="338">
        <v>100</v>
      </c>
      <c r="D31" s="339">
        <v>100</v>
      </c>
      <c r="E31" s="340">
        <v>100</v>
      </c>
      <c r="F31" s="327" t="s">
        <v>213</v>
      </c>
    </row>
    <row r="32" spans="1:6" ht="63.75" x14ac:dyDescent="0.2">
      <c r="A32" s="300" t="s">
        <v>209</v>
      </c>
      <c r="B32" s="304" t="s">
        <v>215</v>
      </c>
      <c r="C32" s="330">
        <v>1</v>
      </c>
      <c r="D32" s="329">
        <v>1</v>
      </c>
      <c r="E32" s="328">
        <v>1</v>
      </c>
      <c r="F32" s="307" t="s">
        <v>213</v>
      </c>
    </row>
    <row r="33" spans="1:6" ht="63.75" x14ac:dyDescent="0.2">
      <c r="A33" s="300" t="s">
        <v>209</v>
      </c>
      <c r="B33" s="304" t="s">
        <v>199</v>
      </c>
      <c r="C33" s="330">
        <v>2</v>
      </c>
      <c r="D33" s="329">
        <v>2</v>
      </c>
      <c r="E33" s="328">
        <v>2</v>
      </c>
      <c r="F33" s="307" t="s">
        <v>213</v>
      </c>
    </row>
    <row r="34" spans="1:6" ht="63.75" x14ac:dyDescent="0.2">
      <c r="A34" s="300" t="s">
        <v>209</v>
      </c>
      <c r="B34" s="304" t="s">
        <v>216</v>
      </c>
      <c r="C34" s="330">
        <v>100</v>
      </c>
      <c r="D34" s="329">
        <v>100</v>
      </c>
      <c r="E34" s="328">
        <v>100</v>
      </c>
      <c r="F34" s="307" t="s">
        <v>213</v>
      </c>
    </row>
    <row r="35" spans="1:6" ht="63.75" x14ac:dyDescent="0.2">
      <c r="A35" s="300" t="s">
        <v>209</v>
      </c>
      <c r="B35" s="304" t="s">
        <v>201</v>
      </c>
      <c r="C35" s="330">
        <v>6</v>
      </c>
      <c r="D35" s="329">
        <v>7</v>
      </c>
      <c r="E35" s="328">
        <v>7</v>
      </c>
      <c r="F35" s="307" t="s">
        <v>213</v>
      </c>
    </row>
    <row r="36" spans="1:6" ht="63.75" x14ac:dyDescent="0.2">
      <c r="A36" s="300" t="s">
        <v>209</v>
      </c>
      <c r="B36" s="304" t="s">
        <v>217</v>
      </c>
      <c r="C36" s="330">
        <v>2</v>
      </c>
      <c r="D36" s="329">
        <v>2</v>
      </c>
      <c r="E36" s="328">
        <v>2</v>
      </c>
      <c r="F36" s="307" t="s">
        <v>213</v>
      </c>
    </row>
    <row r="37" spans="1:6" x14ac:dyDescent="0.2">
      <c r="A37" s="300" t="s">
        <v>210</v>
      </c>
      <c r="B37" s="304" t="s">
        <v>203</v>
      </c>
      <c r="C37" s="330">
        <v>3</v>
      </c>
      <c r="D37" s="329">
        <v>3</v>
      </c>
      <c r="E37" s="328">
        <v>3</v>
      </c>
      <c r="F37" s="307" t="s">
        <v>214</v>
      </c>
    </row>
    <row r="38" spans="1:6" x14ac:dyDescent="0.2">
      <c r="A38" s="300" t="s">
        <v>210</v>
      </c>
      <c r="B38" s="304" t="s">
        <v>218</v>
      </c>
      <c r="C38" s="330">
        <v>1</v>
      </c>
      <c r="D38" s="329">
        <v>1</v>
      </c>
      <c r="E38" s="328">
        <v>1</v>
      </c>
      <c r="F38" s="307" t="s">
        <v>214</v>
      </c>
    </row>
    <row r="39" spans="1:6" x14ac:dyDescent="0.2">
      <c r="A39" s="300" t="s">
        <v>210</v>
      </c>
      <c r="B39" s="304" t="s">
        <v>219</v>
      </c>
      <c r="C39" s="330">
        <v>16000</v>
      </c>
      <c r="D39" s="329">
        <v>16500</v>
      </c>
      <c r="E39" s="328">
        <v>16500</v>
      </c>
      <c r="F39" s="307" t="s">
        <v>214</v>
      </c>
    </row>
    <row r="40" spans="1:6" x14ac:dyDescent="0.2">
      <c r="A40" s="300" t="s">
        <v>211</v>
      </c>
      <c r="B40" s="304" t="s">
        <v>205</v>
      </c>
      <c r="C40" s="330">
        <v>21</v>
      </c>
      <c r="D40" s="329">
        <v>21</v>
      </c>
      <c r="E40" s="328">
        <v>21</v>
      </c>
      <c r="F40" s="307" t="s">
        <v>124</v>
      </c>
    </row>
    <row r="41" spans="1:6" x14ac:dyDescent="0.2">
      <c r="A41" s="300" t="s">
        <v>211</v>
      </c>
      <c r="B41" s="304" t="s">
        <v>206</v>
      </c>
      <c r="C41" s="330">
        <v>150</v>
      </c>
      <c r="D41" s="329">
        <v>150</v>
      </c>
      <c r="E41" s="328">
        <v>150</v>
      </c>
      <c r="F41" s="307" t="s">
        <v>124</v>
      </c>
    </row>
    <row r="42" spans="1:6" ht="13.5" thickBot="1" x14ac:dyDescent="0.25">
      <c r="A42" s="310" t="s">
        <v>211</v>
      </c>
      <c r="B42" s="333" t="s">
        <v>207</v>
      </c>
      <c r="C42" s="334">
        <v>3700</v>
      </c>
      <c r="D42" s="335">
        <v>4000</v>
      </c>
      <c r="E42" s="336">
        <v>4200</v>
      </c>
      <c r="F42" s="337" t="s">
        <v>124</v>
      </c>
    </row>
    <row r="43" spans="1:6" ht="13.5" thickBot="1" x14ac:dyDescent="0.25">
      <c r="A43" s="683" t="s">
        <v>220</v>
      </c>
      <c r="B43" s="684"/>
      <c r="C43" s="684"/>
      <c r="D43" s="684"/>
      <c r="E43" s="684"/>
      <c r="F43" s="685"/>
    </row>
    <row r="44" spans="1:6" ht="38.25" x14ac:dyDescent="0.2">
      <c r="A44" s="321" t="s">
        <v>221</v>
      </c>
      <c r="B44" s="331" t="s">
        <v>198</v>
      </c>
      <c r="C44" s="338">
        <v>100</v>
      </c>
      <c r="D44" s="339">
        <v>100</v>
      </c>
      <c r="E44" s="340">
        <v>100</v>
      </c>
      <c r="F44" s="327" t="s">
        <v>228</v>
      </c>
    </row>
    <row r="45" spans="1:6" ht="38.25" x14ac:dyDescent="0.2">
      <c r="A45" s="300" t="s">
        <v>221</v>
      </c>
      <c r="B45" s="304" t="s">
        <v>199</v>
      </c>
      <c r="C45" s="330">
        <v>4</v>
      </c>
      <c r="D45" s="329">
        <v>4</v>
      </c>
      <c r="E45" s="328">
        <v>4</v>
      </c>
      <c r="F45" s="307" t="s">
        <v>228</v>
      </c>
    </row>
    <row r="46" spans="1:6" ht="38.25" x14ac:dyDescent="0.2">
      <c r="A46" s="300" t="s">
        <v>221</v>
      </c>
      <c r="B46" s="304" t="s">
        <v>201</v>
      </c>
      <c r="C46" s="330">
        <v>8</v>
      </c>
      <c r="D46" s="329">
        <v>8</v>
      </c>
      <c r="E46" s="328">
        <v>8</v>
      </c>
      <c r="F46" s="307" t="s">
        <v>228</v>
      </c>
    </row>
    <row r="47" spans="1:6" ht="38.25" x14ac:dyDescent="0.2">
      <c r="A47" s="300" t="s">
        <v>221</v>
      </c>
      <c r="B47" s="304" t="s">
        <v>217</v>
      </c>
      <c r="C47" s="330">
        <v>2</v>
      </c>
      <c r="D47" s="329">
        <v>1</v>
      </c>
      <c r="E47" s="328">
        <v>1</v>
      </c>
      <c r="F47" s="307" t="s">
        <v>228</v>
      </c>
    </row>
    <row r="48" spans="1:6" x14ac:dyDescent="0.2">
      <c r="A48" s="300" t="s">
        <v>222</v>
      </c>
      <c r="B48" s="304" t="s">
        <v>203</v>
      </c>
      <c r="C48" s="330">
        <v>4</v>
      </c>
      <c r="D48" s="329">
        <v>5</v>
      </c>
      <c r="E48" s="328">
        <v>5</v>
      </c>
      <c r="F48" s="307" t="s">
        <v>229</v>
      </c>
    </row>
    <row r="49" spans="1:6" x14ac:dyDescent="0.2">
      <c r="A49" s="300" t="s">
        <v>222</v>
      </c>
      <c r="B49" s="304" t="s">
        <v>224</v>
      </c>
      <c r="C49" s="330">
        <v>50</v>
      </c>
      <c r="D49" s="329">
        <v>55</v>
      </c>
      <c r="E49" s="328">
        <v>60</v>
      </c>
      <c r="F49" s="307" t="s">
        <v>229</v>
      </c>
    </row>
    <row r="50" spans="1:6" ht="25.5" x14ac:dyDescent="0.2">
      <c r="A50" s="300" t="s">
        <v>222</v>
      </c>
      <c r="B50" s="306" t="s">
        <v>225</v>
      </c>
      <c r="C50" s="330">
        <v>5500</v>
      </c>
      <c r="D50" s="329">
        <v>5800</v>
      </c>
      <c r="E50" s="328">
        <v>6000</v>
      </c>
      <c r="F50" s="305" t="s">
        <v>229</v>
      </c>
    </row>
    <row r="51" spans="1:6" x14ac:dyDescent="0.2">
      <c r="A51" s="300" t="s">
        <v>222</v>
      </c>
      <c r="B51" s="304" t="s">
        <v>226</v>
      </c>
      <c r="C51" s="330">
        <v>5</v>
      </c>
      <c r="D51" s="329">
        <v>5</v>
      </c>
      <c r="E51" s="328">
        <v>5</v>
      </c>
      <c r="F51" s="307" t="s">
        <v>229</v>
      </c>
    </row>
    <row r="52" spans="1:6" x14ac:dyDescent="0.2">
      <c r="A52" s="300" t="s">
        <v>223</v>
      </c>
      <c r="B52" s="304" t="s">
        <v>205</v>
      </c>
      <c r="C52" s="330">
        <v>6</v>
      </c>
      <c r="D52" s="329">
        <v>6</v>
      </c>
      <c r="E52" s="328">
        <v>6</v>
      </c>
      <c r="F52" s="307" t="s">
        <v>230</v>
      </c>
    </row>
    <row r="53" spans="1:6" ht="25.5" x14ac:dyDescent="0.2">
      <c r="A53" s="300" t="s">
        <v>223</v>
      </c>
      <c r="B53" s="332" t="s">
        <v>227</v>
      </c>
      <c r="C53" s="330">
        <v>1</v>
      </c>
      <c r="D53" s="329">
        <v>1</v>
      </c>
      <c r="E53" s="328">
        <v>1</v>
      </c>
      <c r="F53" s="305" t="s">
        <v>230</v>
      </c>
    </row>
    <row r="54" spans="1:6" x14ac:dyDescent="0.2">
      <c r="A54" s="300" t="s">
        <v>223</v>
      </c>
      <c r="B54" s="304" t="s">
        <v>206</v>
      </c>
      <c r="C54" s="330">
        <v>8</v>
      </c>
      <c r="D54" s="329">
        <v>8</v>
      </c>
      <c r="E54" s="328">
        <v>8</v>
      </c>
      <c r="F54" s="307" t="s">
        <v>230</v>
      </c>
    </row>
    <row r="55" spans="1:6" ht="13.5" thickBot="1" x14ac:dyDescent="0.25">
      <c r="A55" s="310" t="s">
        <v>223</v>
      </c>
      <c r="B55" s="333" t="s">
        <v>207</v>
      </c>
      <c r="C55" s="334">
        <v>20000</v>
      </c>
      <c r="D55" s="335">
        <v>25000</v>
      </c>
      <c r="E55" s="336">
        <v>30000</v>
      </c>
      <c r="F55" s="337" t="s">
        <v>230</v>
      </c>
    </row>
    <row r="56" spans="1:6" ht="13.5" thickBot="1" x14ac:dyDescent="0.25">
      <c r="A56" s="683" t="s">
        <v>231</v>
      </c>
      <c r="B56" s="684"/>
      <c r="C56" s="684"/>
      <c r="D56" s="684"/>
      <c r="E56" s="684"/>
      <c r="F56" s="685"/>
    </row>
    <row r="57" spans="1:6" x14ac:dyDescent="0.2">
      <c r="A57" s="321" t="s">
        <v>232</v>
      </c>
      <c r="B57" s="331" t="s">
        <v>198</v>
      </c>
      <c r="C57" s="338">
        <v>100</v>
      </c>
      <c r="D57" s="339">
        <v>100</v>
      </c>
      <c r="E57" s="340">
        <v>100</v>
      </c>
      <c r="F57" s="327" t="s">
        <v>237</v>
      </c>
    </row>
    <row r="58" spans="1:6" x14ac:dyDescent="0.2">
      <c r="A58" s="300" t="s">
        <v>232</v>
      </c>
      <c r="B58" s="304" t="s">
        <v>199</v>
      </c>
      <c r="C58" s="330">
        <v>1</v>
      </c>
      <c r="D58" s="329">
        <v>1</v>
      </c>
      <c r="E58" s="328">
        <v>1</v>
      </c>
      <c r="F58" s="307" t="s">
        <v>237</v>
      </c>
    </row>
    <row r="59" spans="1:6" x14ac:dyDescent="0.2">
      <c r="A59" s="300" t="s">
        <v>232</v>
      </c>
      <c r="B59" s="304" t="s">
        <v>201</v>
      </c>
      <c r="C59" s="330">
        <v>2</v>
      </c>
      <c r="D59" s="329">
        <v>2</v>
      </c>
      <c r="E59" s="328">
        <v>2</v>
      </c>
      <c r="F59" s="307" t="s">
        <v>237</v>
      </c>
    </row>
    <row r="60" spans="1:6" x14ac:dyDescent="0.2">
      <c r="A60" s="300" t="s">
        <v>233</v>
      </c>
      <c r="B60" s="304" t="s">
        <v>235</v>
      </c>
      <c r="C60" s="330">
        <v>20</v>
      </c>
      <c r="D60" s="329">
        <v>25</v>
      </c>
      <c r="E60" s="328">
        <v>25</v>
      </c>
      <c r="F60" s="307" t="s">
        <v>237</v>
      </c>
    </row>
    <row r="61" spans="1:6" x14ac:dyDescent="0.2">
      <c r="A61" s="300" t="s">
        <v>233</v>
      </c>
      <c r="B61" s="304" t="s">
        <v>203</v>
      </c>
      <c r="C61" s="330">
        <v>2</v>
      </c>
      <c r="D61" s="329">
        <v>2</v>
      </c>
      <c r="E61" s="328">
        <v>2</v>
      </c>
      <c r="F61" s="307" t="s">
        <v>237</v>
      </c>
    </row>
    <row r="62" spans="1:6" x14ac:dyDescent="0.2">
      <c r="A62" s="300" t="s">
        <v>233</v>
      </c>
      <c r="B62" s="304" t="s">
        <v>236</v>
      </c>
      <c r="C62" s="330">
        <v>2</v>
      </c>
      <c r="D62" s="329">
        <v>2</v>
      </c>
      <c r="E62" s="328">
        <v>2</v>
      </c>
      <c r="F62" s="307" t="s">
        <v>237</v>
      </c>
    </row>
    <row r="63" spans="1:6" x14ac:dyDescent="0.2">
      <c r="A63" s="300" t="s">
        <v>234</v>
      </c>
      <c r="B63" s="304" t="s">
        <v>205</v>
      </c>
      <c r="C63" s="330">
        <v>2</v>
      </c>
      <c r="D63" s="329">
        <v>2</v>
      </c>
      <c r="E63" s="328">
        <v>2</v>
      </c>
      <c r="F63" s="307" t="s">
        <v>230</v>
      </c>
    </row>
    <row r="64" spans="1:6" ht="25.5" x14ac:dyDescent="0.2">
      <c r="A64" s="300" t="s">
        <v>234</v>
      </c>
      <c r="B64" s="306" t="s">
        <v>227</v>
      </c>
      <c r="C64" s="330">
        <v>1</v>
      </c>
      <c r="D64" s="329">
        <v>1</v>
      </c>
      <c r="E64" s="328">
        <v>1</v>
      </c>
      <c r="F64" s="305" t="s">
        <v>230</v>
      </c>
    </row>
    <row r="65" spans="1:6" x14ac:dyDescent="0.2">
      <c r="A65" s="300" t="s">
        <v>234</v>
      </c>
      <c r="B65" s="304" t="s">
        <v>206</v>
      </c>
      <c r="C65" s="330">
        <v>60</v>
      </c>
      <c r="D65" s="329">
        <v>65</v>
      </c>
      <c r="E65" s="328">
        <v>65</v>
      </c>
      <c r="F65" s="307" t="s">
        <v>124</v>
      </c>
    </row>
    <row r="66" spans="1:6" ht="13.5" thickBot="1" x14ac:dyDescent="0.25">
      <c r="A66" s="310" t="s">
        <v>234</v>
      </c>
      <c r="B66" s="333" t="s">
        <v>207</v>
      </c>
      <c r="C66" s="334">
        <v>2500</v>
      </c>
      <c r="D66" s="335">
        <v>3000</v>
      </c>
      <c r="E66" s="336">
        <v>3000</v>
      </c>
      <c r="F66" s="337" t="s">
        <v>124</v>
      </c>
    </row>
    <row r="67" spans="1:6" ht="13.5" thickBot="1" x14ac:dyDescent="0.25">
      <c r="A67" s="683" t="s">
        <v>238</v>
      </c>
      <c r="B67" s="684"/>
      <c r="C67" s="684"/>
      <c r="D67" s="684"/>
      <c r="E67" s="684"/>
      <c r="F67" s="685"/>
    </row>
    <row r="68" spans="1:6" ht="38.25" x14ac:dyDescent="0.2">
      <c r="A68" s="321" t="s">
        <v>239</v>
      </c>
      <c r="B68" s="331" t="s">
        <v>198</v>
      </c>
      <c r="C68" s="338">
        <v>100</v>
      </c>
      <c r="D68" s="339">
        <v>100</v>
      </c>
      <c r="E68" s="340">
        <v>100</v>
      </c>
      <c r="F68" s="327" t="s">
        <v>246</v>
      </c>
    </row>
    <row r="69" spans="1:6" ht="38.25" x14ac:dyDescent="0.2">
      <c r="A69" s="300" t="s">
        <v>239</v>
      </c>
      <c r="B69" s="304" t="s">
        <v>199</v>
      </c>
      <c r="C69" s="330">
        <v>2</v>
      </c>
      <c r="D69" s="329">
        <v>2</v>
      </c>
      <c r="E69" s="328">
        <v>2</v>
      </c>
      <c r="F69" s="307" t="s">
        <v>246</v>
      </c>
    </row>
    <row r="70" spans="1:6" ht="38.25" x14ac:dyDescent="0.2">
      <c r="A70" s="300" t="s">
        <v>239</v>
      </c>
      <c r="B70" s="304" t="s">
        <v>242</v>
      </c>
      <c r="C70" s="330">
        <v>30</v>
      </c>
      <c r="D70" s="329">
        <v>30</v>
      </c>
      <c r="E70" s="328">
        <v>30</v>
      </c>
      <c r="F70" s="307" t="s">
        <v>246</v>
      </c>
    </row>
    <row r="71" spans="1:6" ht="38.25" x14ac:dyDescent="0.2">
      <c r="A71" s="300" t="s">
        <v>239</v>
      </c>
      <c r="B71" s="304" t="s">
        <v>201</v>
      </c>
      <c r="C71" s="330">
        <v>5</v>
      </c>
      <c r="D71" s="329">
        <v>5</v>
      </c>
      <c r="E71" s="328">
        <v>5</v>
      </c>
      <c r="F71" s="307" t="s">
        <v>246</v>
      </c>
    </row>
    <row r="72" spans="1:6" x14ac:dyDescent="0.2">
      <c r="A72" s="300" t="s">
        <v>239</v>
      </c>
      <c r="B72" s="304" t="s">
        <v>217</v>
      </c>
      <c r="C72" s="330">
        <v>1</v>
      </c>
      <c r="D72" s="329">
        <v>0</v>
      </c>
      <c r="E72" s="328">
        <v>0</v>
      </c>
      <c r="F72" s="307" t="s">
        <v>124</v>
      </c>
    </row>
    <row r="73" spans="1:6" x14ac:dyDescent="0.2">
      <c r="A73" s="300" t="s">
        <v>240</v>
      </c>
      <c r="B73" s="304" t="s">
        <v>243</v>
      </c>
      <c r="C73" s="330">
        <v>2</v>
      </c>
      <c r="D73" s="329">
        <v>2</v>
      </c>
      <c r="E73" s="328">
        <v>2</v>
      </c>
      <c r="F73" s="307" t="s">
        <v>124</v>
      </c>
    </row>
    <row r="74" spans="1:6" x14ac:dyDescent="0.2">
      <c r="A74" s="300" t="s">
        <v>240</v>
      </c>
      <c r="B74" s="304" t="s">
        <v>244</v>
      </c>
      <c r="C74" s="330">
        <v>1</v>
      </c>
      <c r="D74" s="329">
        <v>0</v>
      </c>
      <c r="E74" s="328">
        <v>0</v>
      </c>
      <c r="F74" s="307" t="s">
        <v>124</v>
      </c>
    </row>
    <row r="75" spans="1:6" x14ac:dyDescent="0.2">
      <c r="A75" s="300" t="s">
        <v>240</v>
      </c>
      <c r="B75" s="304" t="s">
        <v>245</v>
      </c>
      <c r="C75" s="330">
        <v>1</v>
      </c>
      <c r="D75" s="329">
        <v>0</v>
      </c>
      <c r="E75" s="328">
        <v>0</v>
      </c>
      <c r="F75" s="307" t="s">
        <v>124</v>
      </c>
    </row>
    <row r="76" spans="1:6" x14ac:dyDescent="0.2">
      <c r="A76" s="300" t="s">
        <v>240</v>
      </c>
      <c r="B76" s="304" t="s">
        <v>219</v>
      </c>
      <c r="C76" s="330">
        <v>5000</v>
      </c>
      <c r="D76" s="329">
        <v>5000</v>
      </c>
      <c r="E76" s="328">
        <v>5000</v>
      </c>
      <c r="F76" s="307" t="s">
        <v>124</v>
      </c>
    </row>
    <row r="77" spans="1:6" ht="25.5" x14ac:dyDescent="0.2">
      <c r="A77" s="300" t="s">
        <v>241</v>
      </c>
      <c r="B77" s="306" t="s">
        <v>227</v>
      </c>
      <c r="C77" s="301">
        <v>2</v>
      </c>
      <c r="D77" s="302">
        <v>2</v>
      </c>
      <c r="E77" s="303">
        <v>2</v>
      </c>
      <c r="F77" s="307" t="s">
        <v>230</v>
      </c>
    </row>
    <row r="78" spans="1:6" x14ac:dyDescent="0.2">
      <c r="A78" s="300" t="s">
        <v>241</v>
      </c>
      <c r="B78" s="304" t="s">
        <v>205</v>
      </c>
      <c r="C78" s="301">
        <v>14</v>
      </c>
      <c r="D78" s="302">
        <v>14</v>
      </c>
      <c r="E78" s="303">
        <v>14</v>
      </c>
      <c r="F78" s="307"/>
    </row>
    <row r="79" spans="1:6" x14ac:dyDescent="0.2">
      <c r="A79" s="300" t="s">
        <v>241</v>
      </c>
      <c r="B79" s="304" t="s">
        <v>206</v>
      </c>
      <c r="C79" s="330">
        <v>2100</v>
      </c>
      <c r="D79" s="329">
        <v>2100</v>
      </c>
      <c r="E79" s="328">
        <v>2100</v>
      </c>
      <c r="F79" s="307"/>
    </row>
    <row r="80" spans="1:6" ht="13.5" thickBot="1" x14ac:dyDescent="0.25">
      <c r="A80" s="310" t="s">
        <v>241</v>
      </c>
      <c r="B80" s="333" t="s">
        <v>207</v>
      </c>
      <c r="C80" s="334">
        <v>5000</v>
      </c>
      <c r="D80" s="335">
        <v>5000</v>
      </c>
      <c r="E80" s="336">
        <v>5000</v>
      </c>
      <c r="F80" s="337"/>
    </row>
    <row r="81" spans="1:6" ht="13.5" thickBot="1" x14ac:dyDescent="0.25">
      <c r="A81" s="683" t="s">
        <v>247</v>
      </c>
      <c r="B81" s="684"/>
      <c r="C81" s="684"/>
      <c r="D81" s="684"/>
      <c r="E81" s="684"/>
      <c r="F81" s="685"/>
    </row>
    <row r="82" spans="1:6" ht="38.25" x14ac:dyDescent="0.2">
      <c r="A82" s="321" t="s">
        <v>248</v>
      </c>
      <c r="B82" s="331" t="s">
        <v>198</v>
      </c>
      <c r="C82" s="338">
        <v>100</v>
      </c>
      <c r="D82" s="339">
        <v>100</v>
      </c>
      <c r="E82" s="340">
        <v>100</v>
      </c>
      <c r="F82" s="327" t="s">
        <v>257</v>
      </c>
    </row>
    <row r="83" spans="1:6" ht="38.25" x14ac:dyDescent="0.2">
      <c r="A83" s="300" t="s">
        <v>248</v>
      </c>
      <c r="B83" s="304" t="s">
        <v>199</v>
      </c>
      <c r="C83" s="330">
        <v>1</v>
      </c>
      <c r="D83" s="329">
        <v>1</v>
      </c>
      <c r="E83" s="328">
        <v>1</v>
      </c>
      <c r="F83" s="307" t="s">
        <v>257</v>
      </c>
    </row>
    <row r="84" spans="1:6" ht="38.25" x14ac:dyDescent="0.2">
      <c r="A84" s="300" t="s">
        <v>248</v>
      </c>
      <c r="B84" s="304" t="s">
        <v>201</v>
      </c>
      <c r="C84" s="330">
        <v>3</v>
      </c>
      <c r="D84" s="329">
        <v>3</v>
      </c>
      <c r="E84" s="328">
        <v>3</v>
      </c>
      <c r="F84" s="307" t="s">
        <v>257</v>
      </c>
    </row>
    <row r="85" spans="1:6" x14ac:dyDescent="0.2">
      <c r="A85" s="300" t="s">
        <v>249</v>
      </c>
      <c r="B85" s="304" t="s">
        <v>251</v>
      </c>
      <c r="C85" s="330">
        <v>2</v>
      </c>
      <c r="D85" s="329">
        <v>2</v>
      </c>
      <c r="E85" s="328">
        <v>2</v>
      </c>
      <c r="F85" s="307" t="s">
        <v>124</v>
      </c>
    </row>
    <row r="86" spans="1:6" x14ac:dyDescent="0.2">
      <c r="A86" s="300" t="s">
        <v>249</v>
      </c>
      <c r="B86" s="304" t="s">
        <v>252</v>
      </c>
      <c r="C86" s="330">
        <v>1</v>
      </c>
      <c r="D86" s="329">
        <v>1</v>
      </c>
      <c r="E86" s="328">
        <v>1</v>
      </c>
      <c r="F86" s="307" t="s">
        <v>124</v>
      </c>
    </row>
    <row r="87" spans="1:6" x14ac:dyDescent="0.2">
      <c r="A87" s="300" t="s">
        <v>250</v>
      </c>
      <c r="B87" s="304" t="s">
        <v>205</v>
      </c>
      <c r="C87" s="330">
        <v>1</v>
      </c>
      <c r="D87" s="329">
        <v>1</v>
      </c>
      <c r="E87" s="328">
        <v>1</v>
      </c>
      <c r="F87" s="307" t="s">
        <v>124</v>
      </c>
    </row>
    <row r="88" spans="1:6" x14ac:dyDescent="0.2">
      <c r="A88" s="300" t="s">
        <v>250</v>
      </c>
      <c r="B88" s="304" t="s">
        <v>206</v>
      </c>
      <c r="C88" s="330">
        <v>3</v>
      </c>
      <c r="D88" s="329">
        <v>4</v>
      </c>
      <c r="E88" s="328">
        <v>1</v>
      </c>
      <c r="F88" s="307" t="s">
        <v>124</v>
      </c>
    </row>
    <row r="89" spans="1:6" ht="13.5" thickBot="1" x14ac:dyDescent="0.25">
      <c r="A89" s="310" t="s">
        <v>250</v>
      </c>
      <c r="B89" s="333" t="s">
        <v>207</v>
      </c>
      <c r="C89" s="334">
        <v>60</v>
      </c>
      <c r="D89" s="335">
        <v>100</v>
      </c>
      <c r="E89" s="336">
        <v>100</v>
      </c>
      <c r="F89" s="337" t="s">
        <v>124</v>
      </c>
    </row>
    <row r="90" spans="1:6" ht="13.5" thickBot="1" x14ac:dyDescent="0.25">
      <c r="A90" s="683" t="s">
        <v>253</v>
      </c>
      <c r="B90" s="684"/>
      <c r="C90" s="684"/>
      <c r="D90" s="684"/>
      <c r="E90" s="684"/>
      <c r="F90" s="685"/>
    </row>
    <row r="91" spans="1:6" ht="38.25" x14ac:dyDescent="0.2">
      <c r="A91" s="321" t="s">
        <v>254</v>
      </c>
      <c r="B91" s="331" t="s">
        <v>198</v>
      </c>
      <c r="C91" s="338">
        <v>100</v>
      </c>
      <c r="D91" s="339">
        <v>100</v>
      </c>
      <c r="E91" s="340">
        <v>100</v>
      </c>
      <c r="F91" s="327" t="s">
        <v>258</v>
      </c>
    </row>
    <row r="92" spans="1:6" ht="38.25" x14ac:dyDescent="0.2">
      <c r="A92" s="300" t="s">
        <v>254</v>
      </c>
      <c r="B92" s="304" t="s">
        <v>215</v>
      </c>
      <c r="C92" s="330">
        <v>0</v>
      </c>
      <c r="D92" s="329">
        <v>0</v>
      </c>
      <c r="E92" s="328">
        <v>0</v>
      </c>
      <c r="F92" s="307" t="s">
        <v>258</v>
      </c>
    </row>
    <row r="93" spans="1:6" ht="38.25" x14ac:dyDescent="0.2">
      <c r="A93" s="300" t="s">
        <v>254</v>
      </c>
      <c r="B93" s="304" t="s">
        <v>199</v>
      </c>
      <c r="C93" s="330">
        <v>1</v>
      </c>
      <c r="D93" s="329">
        <v>1</v>
      </c>
      <c r="E93" s="328">
        <v>1</v>
      </c>
      <c r="F93" s="307" t="s">
        <v>258</v>
      </c>
    </row>
    <row r="94" spans="1:6" ht="38.25" x14ac:dyDescent="0.2">
      <c r="A94" s="300" t="s">
        <v>254</v>
      </c>
      <c r="B94" s="304" t="s">
        <v>201</v>
      </c>
      <c r="C94" s="330">
        <v>1</v>
      </c>
      <c r="D94" s="329">
        <v>1</v>
      </c>
      <c r="E94" s="328">
        <v>1</v>
      </c>
      <c r="F94" s="307" t="s">
        <v>258</v>
      </c>
    </row>
    <row r="95" spans="1:6" ht="38.25" x14ac:dyDescent="0.2">
      <c r="A95" s="300" t="s">
        <v>254</v>
      </c>
      <c r="B95" s="304" t="s">
        <v>217</v>
      </c>
      <c r="C95" s="330">
        <v>0</v>
      </c>
      <c r="D95" s="329">
        <v>0</v>
      </c>
      <c r="E95" s="328">
        <v>0</v>
      </c>
      <c r="F95" s="307" t="s">
        <v>258</v>
      </c>
    </row>
    <row r="96" spans="1:6" x14ac:dyDescent="0.2">
      <c r="A96" s="300" t="s">
        <v>255</v>
      </c>
      <c r="B96" s="304" t="s">
        <v>251</v>
      </c>
      <c r="C96" s="330">
        <v>1</v>
      </c>
      <c r="D96" s="329">
        <v>1</v>
      </c>
      <c r="E96" s="328">
        <v>1</v>
      </c>
      <c r="F96" s="307" t="s">
        <v>124</v>
      </c>
    </row>
    <row r="97" spans="1:6" x14ac:dyDescent="0.2">
      <c r="A97" s="300" t="s">
        <v>255</v>
      </c>
      <c r="B97" s="304" t="s">
        <v>259</v>
      </c>
      <c r="C97" s="330">
        <v>1</v>
      </c>
      <c r="D97" s="329">
        <v>1</v>
      </c>
      <c r="E97" s="328">
        <v>1</v>
      </c>
      <c r="F97" s="307" t="s">
        <v>124</v>
      </c>
    </row>
    <row r="98" spans="1:6" x14ac:dyDescent="0.2">
      <c r="A98" s="300" t="s">
        <v>255</v>
      </c>
      <c r="B98" s="304" t="s">
        <v>260</v>
      </c>
      <c r="C98" s="330">
        <v>1</v>
      </c>
      <c r="D98" s="329">
        <v>1</v>
      </c>
      <c r="E98" s="328">
        <v>1</v>
      </c>
      <c r="F98" s="307" t="s">
        <v>124</v>
      </c>
    </row>
    <row r="99" spans="1:6" ht="25.5" x14ac:dyDescent="0.2">
      <c r="A99" s="300" t="s">
        <v>256</v>
      </c>
      <c r="B99" s="306" t="s">
        <v>227</v>
      </c>
      <c r="C99" s="330">
        <v>2</v>
      </c>
      <c r="D99" s="329">
        <v>2</v>
      </c>
      <c r="E99" s="328">
        <v>2</v>
      </c>
      <c r="F99" s="305" t="s">
        <v>230</v>
      </c>
    </row>
    <row r="100" spans="1:6" x14ac:dyDescent="0.2">
      <c r="A100" s="300" t="s">
        <v>256</v>
      </c>
      <c r="B100" s="304" t="s">
        <v>205</v>
      </c>
      <c r="C100" s="330">
        <v>5</v>
      </c>
      <c r="D100" s="329">
        <v>5</v>
      </c>
      <c r="E100" s="328">
        <v>5</v>
      </c>
      <c r="F100" s="307" t="s">
        <v>230</v>
      </c>
    </row>
    <row r="101" spans="1:6" x14ac:dyDescent="0.2">
      <c r="A101" s="300" t="s">
        <v>256</v>
      </c>
      <c r="B101" s="304" t="s">
        <v>206</v>
      </c>
      <c r="C101" s="301">
        <v>20</v>
      </c>
      <c r="D101" s="302">
        <v>20</v>
      </c>
      <c r="E101" s="303">
        <v>20</v>
      </c>
      <c r="F101" s="307" t="s">
        <v>230</v>
      </c>
    </row>
    <row r="102" spans="1:6" ht="13.5" thickBot="1" x14ac:dyDescent="0.25">
      <c r="A102" s="310" t="s">
        <v>256</v>
      </c>
      <c r="B102" s="333" t="s">
        <v>207</v>
      </c>
      <c r="C102" s="312">
        <v>900</v>
      </c>
      <c r="D102" s="313">
        <v>950</v>
      </c>
      <c r="E102" s="314">
        <v>950</v>
      </c>
      <c r="F102" s="337" t="s">
        <v>230</v>
      </c>
    </row>
    <row r="103" spans="1:6" ht="13.5" thickBot="1" x14ac:dyDescent="0.25">
      <c r="A103" s="683" t="s">
        <v>261</v>
      </c>
      <c r="B103" s="684"/>
      <c r="C103" s="684"/>
      <c r="D103" s="684"/>
      <c r="E103" s="684"/>
      <c r="F103" s="685"/>
    </row>
    <row r="104" spans="1:6" ht="51" x14ac:dyDescent="0.2">
      <c r="A104" s="321" t="s">
        <v>262</v>
      </c>
      <c r="B104" s="331" t="s">
        <v>198</v>
      </c>
      <c r="C104" s="323">
        <v>100</v>
      </c>
      <c r="D104" s="324">
        <v>100</v>
      </c>
      <c r="E104" s="325">
        <v>100</v>
      </c>
      <c r="F104" s="327" t="s">
        <v>266</v>
      </c>
    </row>
    <row r="105" spans="1:6" ht="51" x14ac:dyDescent="0.2">
      <c r="A105" s="300" t="s">
        <v>262</v>
      </c>
      <c r="B105" s="304" t="s">
        <v>199</v>
      </c>
      <c r="C105" s="301">
        <v>2</v>
      </c>
      <c r="D105" s="302">
        <v>2</v>
      </c>
      <c r="E105" s="303">
        <v>2</v>
      </c>
      <c r="F105" s="307" t="s">
        <v>266</v>
      </c>
    </row>
    <row r="106" spans="1:6" ht="51" x14ac:dyDescent="0.2">
      <c r="A106" s="300" t="s">
        <v>262</v>
      </c>
      <c r="B106" s="304" t="s">
        <v>201</v>
      </c>
      <c r="C106" s="301">
        <v>2</v>
      </c>
      <c r="D106" s="302">
        <v>2</v>
      </c>
      <c r="E106" s="303">
        <v>2</v>
      </c>
      <c r="F106" s="307" t="s">
        <v>266</v>
      </c>
    </row>
    <row r="107" spans="1:6" ht="51" x14ac:dyDescent="0.2">
      <c r="A107" s="300" t="s">
        <v>262</v>
      </c>
      <c r="B107" s="304" t="s">
        <v>217</v>
      </c>
      <c r="C107" s="301">
        <v>1</v>
      </c>
      <c r="D107" s="302">
        <v>1</v>
      </c>
      <c r="E107" s="303">
        <v>1</v>
      </c>
      <c r="F107" s="307" t="s">
        <v>266</v>
      </c>
    </row>
    <row r="108" spans="1:6" x14ac:dyDescent="0.2">
      <c r="A108" s="300" t="s">
        <v>263</v>
      </c>
      <c r="B108" s="304" t="s">
        <v>265</v>
      </c>
      <c r="C108" s="301">
        <v>0</v>
      </c>
      <c r="D108" s="302">
        <v>0</v>
      </c>
      <c r="E108" s="303">
        <v>0</v>
      </c>
      <c r="F108" s="307" t="s">
        <v>124</v>
      </c>
    </row>
    <row r="109" spans="1:6" x14ac:dyDescent="0.2">
      <c r="A109" s="300" t="s">
        <v>263</v>
      </c>
      <c r="B109" s="304" t="s">
        <v>260</v>
      </c>
      <c r="C109" s="301">
        <v>1</v>
      </c>
      <c r="D109" s="302">
        <v>1</v>
      </c>
      <c r="E109" s="303">
        <v>1</v>
      </c>
      <c r="F109" s="307" t="s">
        <v>124</v>
      </c>
    </row>
    <row r="110" spans="1:6" x14ac:dyDescent="0.2">
      <c r="A110" s="300" t="s">
        <v>264</v>
      </c>
      <c r="B110" s="304" t="s">
        <v>205</v>
      </c>
      <c r="C110" s="301">
        <v>3</v>
      </c>
      <c r="D110" s="302">
        <v>3</v>
      </c>
      <c r="E110" s="303">
        <v>3</v>
      </c>
      <c r="F110" s="307" t="s">
        <v>124</v>
      </c>
    </row>
    <row r="111" spans="1:6" x14ac:dyDescent="0.2">
      <c r="A111" s="316" t="s">
        <v>264</v>
      </c>
      <c r="B111" s="317" t="s">
        <v>206</v>
      </c>
      <c r="C111" s="318">
        <v>6</v>
      </c>
      <c r="D111" s="319">
        <v>8</v>
      </c>
      <c r="E111" s="320">
        <v>8</v>
      </c>
      <c r="F111" s="316" t="s">
        <v>124</v>
      </c>
    </row>
    <row r="112" spans="1:6" ht="13.5" thickBot="1" x14ac:dyDescent="0.25">
      <c r="A112" s="308" t="s">
        <v>264</v>
      </c>
      <c r="B112" s="309" t="s">
        <v>207</v>
      </c>
      <c r="C112" s="382">
        <v>200</v>
      </c>
      <c r="D112" s="383">
        <v>300</v>
      </c>
      <c r="E112" s="384">
        <v>300</v>
      </c>
      <c r="F112" s="308" t="s">
        <v>124</v>
      </c>
    </row>
  </sheetData>
  <mergeCells count="15">
    <mergeCell ref="A67:F67"/>
    <mergeCell ref="A81:F81"/>
    <mergeCell ref="A90:F90"/>
    <mergeCell ref="A103:F103"/>
    <mergeCell ref="A1:F1"/>
    <mergeCell ref="A2:A3"/>
    <mergeCell ref="B2:B3"/>
    <mergeCell ref="C2:E2"/>
    <mergeCell ref="F2:F3"/>
    <mergeCell ref="A5:F5"/>
    <mergeCell ref="A10:F10"/>
    <mergeCell ref="A19:F19"/>
    <mergeCell ref="A30:F30"/>
    <mergeCell ref="A43:F43"/>
    <mergeCell ref="A56:F56"/>
  </mergeCells>
  <pageMargins left="0.39370078740157483" right="0.39370078740157483" top="0.9842519685039370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1</vt:i4>
      </vt:variant>
    </vt:vector>
  </HeadingPairs>
  <TitlesOfParts>
    <vt:vector size="6" baseType="lpstr">
      <vt:lpstr>05 Programa</vt:lpstr>
      <vt:lpstr>05 Išlaidų suvestinė</vt:lpstr>
      <vt:lpstr>05 Šaltiniai</vt:lpstr>
      <vt:lpstr>05 Bendros lėšos</vt:lpstr>
      <vt:lpstr>05 Rodikliai</vt:lpstr>
      <vt:lpstr>'05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Pletra_IP</dc:creator>
  <cp:lastModifiedBy>Pletra_AS</cp:lastModifiedBy>
  <cp:lastPrinted>2024-03-06T14:52:12Z</cp:lastPrinted>
  <dcterms:created xsi:type="dcterms:W3CDTF">2010-10-01T08:57:15Z</dcterms:created>
  <dcterms:modified xsi:type="dcterms:W3CDTF">2024-03-08T17:39:07Z</dcterms:modified>
</cp:coreProperties>
</file>