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letra_AS\Desktop\2024-2026 SVP (biudžetas)\"/>
    </mc:Choice>
  </mc:AlternateContent>
  <xr:revisionPtr revIDLastSave="0" documentId="13_ncr:1_{BD52CB2F-806B-407C-BE56-6CEF5DBC4872}" xr6:coauthVersionLast="47" xr6:coauthVersionMax="47" xr10:uidLastSave="{00000000-0000-0000-0000-000000000000}"/>
  <bookViews>
    <workbookView xWindow="-120" yWindow="-120" windowWidth="29040" windowHeight="15720" tabRatio="634" xr2:uid="{00000000-000D-0000-FFFF-FFFF00000000}"/>
  </bookViews>
  <sheets>
    <sheet name="07 Programa" sheetId="2" r:id="rId1"/>
    <sheet name="07 Išlaidų suvestinė" sheetId="5" r:id="rId2"/>
    <sheet name="07 Šaltiniai" sheetId="4" r:id="rId3"/>
    <sheet name="07 Bendros lėšos" sheetId="6" r:id="rId4"/>
    <sheet name="07 Rodikliai" sheetId="7" r:id="rId5"/>
  </sheets>
  <externalReferences>
    <externalReference r:id="rId6"/>
  </externalReferences>
  <definedNames>
    <definedName name="_xlnm.Print_Area" localSheetId="0">'07 Programa'!$A$1:$AO$89</definedName>
    <definedName name="_xlnm.Print_Titles" localSheetId="0">'07 Programa'!$12:$14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B3" i="4"/>
  <c r="AA75" i="2"/>
  <c r="Z75" i="2"/>
  <c r="Y75" i="2"/>
  <c r="W75" i="2"/>
  <c r="V75" i="2"/>
  <c r="U75" i="2"/>
  <c r="S75" i="2"/>
  <c r="R75" i="2"/>
  <c r="Q75" i="2"/>
  <c r="O75" i="2"/>
  <c r="N75" i="2"/>
  <c r="M75" i="2"/>
  <c r="X74" i="2"/>
  <c r="T74" i="2"/>
  <c r="T75" i="2" s="1"/>
  <c r="P74" i="2"/>
  <c r="L74" i="2"/>
  <c r="X73" i="2"/>
  <c r="X75" i="2" s="1"/>
  <c r="T73" i="2"/>
  <c r="P73" i="2"/>
  <c r="L73" i="2"/>
  <c r="L75" i="2" s="1"/>
  <c r="C16" i="6"/>
  <c r="C15" i="6"/>
  <c r="E25" i="6"/>
  <c r="D25" i="6" s="1"/>
  <c r="C25" i="6"/>
  <c r="C24" i="6"/>
  <c r="D24" i="6" s="1"/>
  <c r="D23" i="6"/>
  <c r="C23" i="6"/>
  <c r="G18" i="6"/>
  <c r="C22" i="6"/>
  <c r="D21" i="6"/>
  <c r="F20" i="6"/>
  <c r="F18" i="6" s="1"/>
  <c r="E20" i="6"/>
  <c r="B20" i="6"/>
  <c r="C20" i="6" s="1"/>
  <c r="G16" i="6"/>
  <c r="G15" i="6"/>
  <c r="E27" i="4"/>
  <c r="D27" i="4"/>
  <c r="C27" i="4"/>
  <c r="B27" i="4"/>
  <c r="E24" i="4"/>
  <c r="D24" i="4"/>
  <c r="C24" i="4"/>
  <c r="B24" i="4"/>
  <c r="P75" i="2" l="1"/>
  <c r="C18" i="6"/>
  <c r="B18" i="6"/>
  <c r="D20" i="6"/>
  <c r="D22" i="6"/>
  <c r="E18" i="6"/>
  <c r="D18" i="6" l="1"/>
  <c r="U64" i="2" l="1"/>
  <c r="V64" i="2"/>
  <c r="W64" i="2"/>
  <c r="Y64" i="2"/>
  <c r="Z64" i="2"/>
  <c r="AA64" i="2"/>
  <c r="U59" i="2"/>
  <c r="V59" i="2"/>
  <c r="W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U56" i="2"/>
  <c r="V56" i="2"/>
  <c r="W56" i="2"/>
  <c r="Y56" i="2"/>
  <c r="Z56" i="2"/>
  <c r="AA56" i="2"/>
  <c r="U78" i="2"/>
  <c r="V78" i="2"/>
  <c r="W78" i="2"/>
  <c r="Y78" i="2"/>
  <c r="Z78" i="2"/>
  <c r="AA78" i="2"/>
  <c r="U72" i="2"/>
  <c r="V72" i="2"/>
  <c r="W72" i="2"/>
  <c r="Y72" i="2"/>
  <c r="Z72" i="2"/>
  <c r="AA72" i="2"/>
  <c r="U48" i="2"/>
  <c r="V48" i="2"/>
  <c r="W48" i="2"/>
  <c r="Y48" i="2"/>
  <c r="Z48" i="2"/>
  <c r="AA48" i="2"/>
  <c r="U45" i="2"/>
  <c r="V45" i="2"/>
  <c r="W45" i="2"/>
  <c r="Y45" i="2"/>
  <c r="Z45" i="2"/>
  <c r="AA45" i="2"/>
  <c r="U69" i="2"/>
  <c r="V69" i="2"/>
  <c r="W69" i="2"/>
  <c r="W79" i="2" s="1"/>
  <c r="Y69" i="2"/>
  <c r="Y79" i="2" s="1"/>
  <c r="Z69" i="2"/>
  <c r="Z79" i="2" s="1"/>
  <c r="AA69" i="2"/>
  <c r="AA79" i="2" s="1"/>
  <c r="U79" i="2" l="1"/>
  <c r="V79" i="2"/>
  <c r="T76" i="2"/>
  <c r="Y65" i="2" l="1"/>
  <c r="Z65" i="2"/>
  <c r="AA65" i="2"/>
  <c r="L58" i="2" l="1"/>
  <c r="L57" i="2"/>
  <c r="T62" i="2" l="1"/>
  <c r="W65" i="2" l="1"/>
  <c r="V65" i="2"/>
  <c r="U65" i="2"/>
  <c r="S64" i="2"/>
  <c r="S65" i="2" s="1"/>
  <c r="R64" i="2"/>
  <c r="R65" i="2" s="1"/>
  <c r="Q64" i="2"/>
  <c r="Q65" i="2" s="1"/>
  <c r="O64" i="2"/>
  <c r="O65" i="2" s="1"/>
  <c r="N64" i="2"/>
  <c r="N65" i="2" s="1"/>
  <c r="M64" i="2"/>
  <c r="M65" i="2" s="1"/>
  <c r="X63" i="2"/>
  <c r="T63" i="2"/>
  <c r="T64" i="2" s="1"/>
  <c r="T65" i="2" s="1"/>
  <c r="P63" i="2"/>
  <c r="L63" i="2"/>
  <c r="X62" i="2"/>
  <c r="X64" i="2" s="1"/>
  <c r="X65" i="2" s="1"/>
  <c r="P62" i="2"/>
  <c r="L62" i="2"/>
  <c r="P64" i="2" l="1"/>
  <c r="P65" i="2" s="1"/>
  <c r="L64" i="2"/>
  <c r="L65" i="2" s="1"/>
  <c r="P24" i="2" l="1"/>
  <c r="P67" i="2" l="1"/>
  <c r="O78" i="2"/>
  <c r="N78" i="2"/>
  <c r="M78" i="2"/>
  <c r="L77" i="2"/>
  <c r="L76" i="2"/>
  <c r="O72" i="2"/>
  <c r="N72" i="2"/>
  <c r="M72" i="2"/>
  <c r="L71" i="2"/>
  <c r="L70" i="2"/>
  <c r="O69" i="2"/>
  <c r="N69" i="2"/>
  <c r="M69" i="2"/>
  <c r="L68" i="2"/>
  <c r="L67" i="2"/>
  <c r="T58" i="2"/>
  <c r="T57" i="2"/>
  <c r="O59" i="2"/>
  <c r="N59" i="2"/>
  <c r="M59" i="2"/>
  <c r="L59" i="2"/>
  <c r="O56" i="2"/>
  <c r="N56" i="2"/>
  <c r="M56" i="2"/>
  <c r="L55" i="2"/>
  <c r="L54" i="2"/>
  <c r="O51" i="2"/>
  <c r="O52" i="2" s="1"/>
  <c r="N51" i="2"/>
  <c r="M51" i="2"/>
  <c r="L50" i="2"/>
  <c r="L49" i="2"/>
  <c r="M48" i="2"/>
  <c r="L47" i="2"/>
  <c r="L46" i="2"/>
  <c r="M45" i="2"/>
  <c r="L44" i="2"/>
  <c r="L43" i="2"/>
  <c r="L39" i="2"/>
  <c r="M36" i="2"/>
  <c r="N36" i="2"/>
  <c r="N41" i="2" s="1"/>
  <c r="O36" i="2"/>
  <c r="Q36" i="2"/>
  <c r="R36" i="2"/>
  <c r="S36" i="2"/>
  <c r="U36" i="2"/>
  <c r="V36" i="2"/>
  <c r="W36" i="2"/>
  <c r="Y36" i="2"/>
  <c r="Z36" i="2"/>
  <c r="Z41" i="2" s="1"/>
  <c r="AA36" i="2"/>
  <c r="AA41" i="2" s="1"/>
  <c r="T19" i="2"/>
  <c r="R32" i="2"/>
  <c r="X35" i="2"/>
  <c r="T35" i="2"/>
  <c r="P35" i="2"/>
  <c r="L35" i="2"/>
  <c r="X34" i="2"/>
  <c r="T34" i="2"/>
  <c r="P34" i="2"/>
  <c r="L34" i="2"/>
  <c r="X33" i="2"/>
  <c r="T33" i="2"/>
  <c r="P33" i="2"/>
  <c r="L33" i="2"/>
  <c r="Y60" i="2"/>
  <c r="Z60" i="2"/>
  <c r="AA60" i="2"/>
  <c r="U40" i="2"/>
  <c r="V40" i="2"/>
  <c r="W40" i="2"/>
  <c r="Y40" i="2"/>
  <c r="S40" i="2"/>
  <c r="R40" i="2"/>
  <c r="Q40" i="2"/>
  <c r="O40" i="2"/>
  <c r="M40" i="2"/>
  <c r="X39" i="2"/>
  <c r="P39" i="2"/>
  <c r="X38" i="2"/>
  <c r="T38" i="2"/>
  <c r="P38" i="2"/>
  <c r="L38" i="2"/>
  <c r="X37" i="2"/>
  <c r="X40" i="2" s="1"/>
  <c r="T37" i="2"/>
  <c r="P37" i="2"/>
  <c r="L37" i="2"/>
  <c r="L23" i="2"/>
  <c r="P23" i="2"/>
  <c r="T23" i="2"/>
  <c r="X23" i="2"/>
  <c r="L24" i="2"/>
  <c r="T24" i="2"/>
  <c r="X24" i="2"/>
  <c r="L25" i="2"/>
  <c r="B15" i="4" s="1"/>
  <c r="P25" i="2"/>
  <c r="T25" i="2"/>
  <c r="X25" i="2"/>
  <c r="M26" i="2"/>
  <c r="M27" i="2" s="1"/>
  <c r="N26" i="2"/>
  <c r="N27" i="2" s="1"/>
  <c r="O26" i="2"/>
  <c r="O27" i="2" s="1"/>
  <c r="Q26" i="2"/>
  <c r="Q27" i="2" s="1"/>
  <c r="R26" i="2"/>
  <c r="R27" i="2" s="1"/>
  <c r="S26" i="2"/>
  <c r="S27" i="2" s="1"/>
  <c r="U26" i="2"/>
  <c r="U27" i="2" s="1"/>
  <c r="V26" i="2"/>
  <c r="V27" i="2" s="1"/>
  <c r="W26" i="2"/>
  <c r="W27" i="2" s="1"/>
  <c r="Y26" i="2"/>
  <c r="Y27" i="2" s="1"/>
  <c r="Z26" i="2"/>
  <c r="Z27" i="2" s="1"/>
  <c r="AA26" i="2"/>
  <c r="AA27" i="2" s="1"/>
  <c r="S72" i="2"/>
  <c r="R72" i="2"/>
  <c r="Q72" i="2"/>
  <c r="X71" i="2"/>
  <c r="T71" i="2"/>
  <c r="P71" i="2"/>
  <c r="X70" i="2"/>
  <c r="T70" i="2"/>
  <c r="P70" i="2"/>
  <c r="AA51" i="2"/>
  <c r="AA52" i="2" s="1"/>
  <c r="Z51" i="2"/>
  <c r="Z52" i="2" s="1"/>
  <c r="Y51" i="2"/>
  <c r="Y52" i="2" s="1"/>
  <c r="W51" i="2"/>
  <c r="W52" i="2" s="1"/>
  <c r="V51" i="2"/>
  <c r="V52" i="2" s="1"/>
  <c r="U51" i="2"/>
  <c r="S51" i="2"/>
  <c r="S52" i="2" s="1"/>
  <c r="R51" i="2"/>
  <c r="R52" i="2" s="1"/>
  <c r="Q51" i="2"/>
  <c r="N52" i="2"/>
  <c r="S56" i="2"/>
  <c r="R56" i="2"/>
  <c r="Q56" i="2"/>
  <c r="X55" i="2"/>
  <c r="T55" i="2"/>
  <c r="P55" i="2"/>
  <c r="X54" i="2"/>
  <c r="X56" i="2" s="1"/>
  <c r="T54" i="2"/>
  <c r="P54" i="2"/>
  <c r="Q45" i="2"/>
  <c r="X44" i="2"/>
  <c r="T44" i="2"/>
  <c r="P44" i="2"/>
  <c r="X43" i="2"/>
  <c r="T43" i="2"/>
  <c r="P43" i="2"/>
  <c r="Q48" i="2"/>
  <c r="X47" i="2"/>
  <c r="T47" i="2"/>
  <c r="P47" i="2"/>
  <c r="X46" i="2"/>
  <c r="T46" i="2"/>
  <c r="P46" i="2"/>
  <c r="AO54" i="2"/>
  <c r="AM54" i="2"/>
  <c r="S78" i="2"/>
  <c r="R78" i="2"/>
  <c r="Q78" i="2"/>
  <c r="AL53" i="2"/>
  <c r="X77" i="2"/>
  <c r="T77" i="2"/>
  <c r="T78" i="2" s="1"/>
  <c r="P77" i="2"/>
  <c r="AL52" i="2"/>
  <c r="X76" i="2"/>
  <c r="P76" i="2"/>
  <c r="Q32" i="2"/>
  <c r="AA21" i="2"/>
  <c r="Z21" i="2"/>
  <c r="O21" i="2"/>
  <c r="N21" i="2"/>
  <c r="R69" i="2"/>
  <c r="S69" i="2"/>
  <c r="S79" i="2" s="1"/>
  <c r="T67" i="2"/>
  <c r="R20" i="2"/>
  <c r="R21" i="2" s="1"/>
  <c r="S20" i="2"/>
  <c r="S21" i="2" s="1"/>
  <c r="U20" i="2"/>
  <c r="U21" i="2" s="1"/>
  <c r="V20" i="2"/>
  <c r="V21" i="2" s="1"/>
  <c r="W20" i="2"/>
  <c r="W21" i="2" s="1"/>
  <c r="P57" i="2"/>
  <c r="L31" i="2"/>
  <c r="P19" i="2"/>
  <c r="P49" i="2"/>
  <c r="P30" i="2"/>
  <c r="C7" i="4" s="1"/>
  <c r="S59" i="2"/>
  <c r="R59" i="2"/>
  <c r="P31" i="2"/>
  <c r="P58" i="2"/>
  <c r="P29" i="2"/>
  <c r="P50" i="2"/>
  <c r="P68" i="2"/>
  <c r="P69" i="2" s="1"/>
  <c r="L29" i="2"/>
  <c r="L30" i="2"/>
  <c r="S32" i="2"/>
  <c r="Q69" i="2"/>
  <c r="Q20" i="2"/>
  <c r="Q21" i="2" s="1"/>
  <c r="M32" i="2"/>
  <c r="X68" i="2"/>
  <c r="T68" i="2"/>
  <c r="X67" i="2"/>
  <c r="X58" i="2"/>
  <c r="X57" i="2"/>
  <c r="X50" i="2"/>
  <c r="T50" i="2"/>
  <c r="X49" i="2"/>
  <c r="T49" i="2"/>
  <c r="X31" i="2"/>
  <c r="X30" i="2"/>
  <c r="X29" i="2"/>
  <c r="X32" i="2" s="1"/>
  <c r="T31" i="2"/>
  <c r="T30" i="2"/>
  <c r="T29" i="2"/>
  <c r="X19" i="2"/>
  <c r="X20" i="2" s="1"/>
  <c r="X21" i="2" s="1"/>
  <c r="Y20" i="2"/>
  <c r="Y21" i="2" s="1"/>
  <c r="U32" i="2"/>
  <c r="Y32" i="2"/>
  <c r="O32" i="2"/>
  <c r="M20" i="2"/>
  <c r="M21" i="2" s="1"/>
  <c r="Q59" i="2"/>
  <c r="L19" i="2"/>
  <c r="M79" i="2" l="1"/>
  <c r="B21" i="4"/>
  <c r="R79" i="2"/>
  <c r="Q79" i="2"/>
  <c r="D3" i="4"/>
  <c r="N79" i="2"/>
  <c r="O79" i="2"/>
  <c r="C3" i="4"/>
  <c r="C21" i="4" s="1"/>
  <c r="E3" i="4"/>
  <c r="E6" i="4"/>
  <c r="X78" i="2"/>
  <c r="E4" i="4"/>
  <c r="D4" i="4"/>
  <c r="X48" i="2"/>
  <c r="D21" i="4"/>
  <c r="X59" i="2"/>
  <c r="X60" i="2" s="1"/>
  <c r="X45" i="2"/>
  <c r="X69" i="2"/>
  <c r="T40" i="2"/>
  <c r="X72" i="2"/>
  <c r="AL54" i="2"/>
  <c r="P78" i="2"/>
  <c r="S60" i="2"/>
  <c r="P26" i="2"/>
  <c r="P27" i="2" s="1"/>
  <c r="C4" i="4"/>
  <c r="L45" i="2"/>
  <c r="O41" i="2"/>
  <c r="R60" i="2"/>
  <c r="W60" i="2"/>
  <c r="N60" i="2"/>
  <c r="X36" i="2"/>
  <c r="X41" i="2" s="1"/>
  <c r="U41" i="2"/>
  <c r="B6" i="4"/>
  <c r="R41" i="2"/>
  <c r="S41" i="2"/>
  <c r="Q60" i="2"/>
  <c r="P48" i="2"/>
  <c r="P40" i="2"/>
  <c r="W41" i="2"/>
  <c r="T59" i="2"/>
  <c r="Z81" i="2"/>
  <c r="X51" i="2"/>
  <c r="P51" i="2"/>
  <c r="O60" i="2"/>
  <c r="T56" i="2"/>
  <c r="L40" i="2"/>
  <c r="T51" i="2"/>
  <c r="T69" i="2"/>
  <c r="C6" i="4"/>
  <c r="D6" i="4"/>
  <c r="T36" i="2"/>
  <c r="T32" i="2"/>
  <c r="P45" i="2"/>
  <c r="T26" i="2"/>
  <c r="T27" i="2" s="1"/>
  <c r="M52" i="2"/>
  <c r="L32" i="2"/>
  <c r="P32" i="2"/>
  <c r="L26" i="2"/>
  <c r="L27" i="2" s="1"/>
  <c r="V41" i="2"/>
  <c r="V60" i="2"/>
  <c r="Z80" i="2"/>
  <c r="X26" i="2"/>
  <c r="X27" i="2" s="1"/>
  <c r="Y41" i="2"/>
  <c r="Y80" i="2" s="1"/>
  <c r="L51" i="2"/>
  <c r="AA81" i="2"/>
  <c r="AA80" i="2"/>
  <c r="T48" i="2"/>
  <c r="M41" i="2"/>
  <c r="L20" i="2"/>
  <c r="L21" i="2" s="1"/>
  <c r="T45" i="2"/>
  <c r="P56" i="2"/>
  <c r="T72" i="2"/>
  <c r="L48" i="2"/>
  <c r="L56" i="2"/>
  <c r="L60" i="2" s="1"/>
  <c r="Q41" i="2"/>
  <c r="P72" i="2"/>
  <c r="L78" i="2"/>
  <c r="M60" i="2"/>
  <c r="U52" i="2"/>
  <c r="Q52" i="2"/>
  <c r="P36" i="2"/>
  <c r="T20" i="2"/>
  <c r="T21" i="2" s="1"/>
  <c r="L72" i="2"/>
  <c r="L69" i="2"/>
  <c r="L36" i="2"/>
  <c r="U60" i="2"/>
  <c r="P59" i="2"/>
  <c r="P20" i="2"/>
  <c r="P21" i="2" s="1"/>
  <c r="P79" i="2" l="1"/>
  <c r="X79" i="2"/>
  <c r="L79" i="2"/>
  <c r="T79" i="2"/>
  <c r="X52" i="2"/>
  <c r="B14" i="6"/>
  <c r="C14" i="6" s="1"/>
  <c r="B22" i="4"/>
  <c r="E22" i="4"/>
  <c r="G14" i="6"/>
  <c r="G11" i="6"/>
  <c r="U6" i="5"/>
  <c r="U7" i="5" s="1"/>
  <c r="G10" i="6"/>
  <c r="T6" i="5"/>
  <c r="T7" i="5" s="1"/>
  <c r="B17" i="6"/>
  <c r="C17" i="6" s="1"/>
  <c r="B23" i="4"/>
  <c r="E16" i="4"/>
  <c r="E21" i="4"/>
  <c r="E17" i="6"/>
  <c r="C23" i="4"/>
  <c r="D22" i="4"/>
  <c r="F14" i="6"/>
  <c r="D23" i="4"/>
  <c r="F17" i="6"/>
  <c r="C22" i="4"/>
  <c r="E14" i="6"/>
  <c r="G17" i="6"/>
  <c r="E23" i="4"/>
  <c r="R81" i="2"/>
  <c r="S80" i="2"/>
  <c r="X81" i="2"/>
  <c r="R6" i="5" s="1"/>
  <c r="R7" i="5" s="1"/>
  <c r="N81" i="2"/>
  <c r="O81" i="2"/>
  <c r="B11" i="6" s="1"/>
  <c r="C11" i="6" s="1"/>
  <c r="P60" i="2"/>
  <c r="V81" i="2"/>
  <c r="F10" i="6" s="1"/>
  <c r="T60" i="2"/>
  <c r="N80" i="2"/>
  <c r="T41" i="2"/>
  <c r="X80" i="2"/>
  <c r="P41" i="2"/>
  <c r="W80" i="2"/>
  <c r="P52" i="2"/>
  <c r="R80" i="2"/>
  <c r="O80" i="2"/>
  <c r="L52" i="2"/>
  <c r="T52" i="2"/>
  <c r="Q80" i="2"/>
  <c r="W81" i="2"/>
  <c r="F11" i="6" s="1"/>
  <c r="M81" i="2"/>
  <c r="B16" i="4"/>
  <c r="Q81" i="2"/>
  <c r="V80" i="2"/>
  <c r="U80" i="2"/>
  <c r="L41" i="2"/>
  <c r="S81" i="2"/>
  <c r="E11" i="6" s="1"/>
  <c r="Y81" i="2"/>
  <c r="U81" i="2"/>
  <c r="D16" i="4"/>
  <c r="M80" i="2"/>
  <c r="C16" i="4"/>
  <c r="C20" i="4" l="1"/>
  <c r="C29" i="4" s="1"/>
  <c r="C32" i="4" s="1"/>
  <c r="D17" i="6"/>
  <c r="B20" i="4"/>
  <c r="B29" i="4" s="1"/>
  <c r="B32" i="4" s="1"/>
  <c r="E20" i="4"/>
  <c r="E29" i="4" s="1"/>
  <c r="E32" i="4" s="1"/>
  <c r="D11" i="6"/>
  <c r="D20" i="4"/>
  <c r="D29" i="4" s="1"/>
  <c r="K6" i="5"/>
  <c r="K7" i="5" s="1"/>
  <c r="E9" i="6"/>
  <c r="G9" i="6"/>
  <c r="G8" i="6" s="1"/>
  <c r="G13" i="6" s="1"/>
  <c r="G12" i="6" s="1"/>
  <c r="S6" i="5"/>
  <c r="S7" i="5" s="1"/>
  <c r="L6" i="5"/>
  <c r="L7" i="5" s="1"/>
  <c r="E10" i="6"/>
  <c r="H6" i="5"/>
  <c r="H7" i="5" s="1"/>
  <c r="B10" i="6"/>
  <c r="C10" i="6" s="1"/>
  <c r="O6" i="5"/>
  <c r="O7" i="5" s="1"/>
  <c r="F9" i="6"/>
  <c r="F8" i="6" s="1"/>
  <c r="F13" i="6" s="1"/>
  <c r="F12" i="6" s="1"/>
  <c r="G6" i="5"/>
  <c r="G7" i="5" s="1"/>
  <c r="B9" i="6"/>
  <c r="D14" i="6"/>
  <c r="I6" i="5"/>
  <c r="I7" i="5" s="1"/>
  <c r="P80" i="2"/>
  <c r="P81" i="2"/>
  <c r="P6" i="5"/>
  <c r="P7" i="5" s="1"/>
  <c r="T81" i="2"/>
  <c r="N6" i="5" s="1"/>
  <c r="N7" i="5" s="1"/>
  <c r="T80" i="2"/>
  <c r="Q6" i="5"/>
  <c r="Q7" i="5" s="1"/>
  <c r="M6" i="5"/>
  <c r="M7" i="5" s="1"/>
  <c r="L80" i="2"/>
  <c r="L81" i="2"/>
  <c r="E31" i="4" l="1"/>
  <c r="C31" i="4"/>
  <c r="B31" i="4"/>
  <c r="D31" i="4"/>
  <c r="D32" i="4"/>
  <c r="E8" i="6"/>
  <c r="D10" i="6"/>
  <c r="C9" i="6"/>
  <c r="D9" i="6" s="1"/>
  <c r="B8" i="6"/>
  <c r="J6" i="5"/>
  <c r="J7" i="5" s="1"/>
  <c r="F6" i="5"/>
  <c r="F7" i="5" s="1"/>
  <c r="C8" i="6" l="1"/>
  <c r="C13" i="6" s="1"/>
  <c r="C12" i="6" s="1"/>
  <c r="B13" i="6"/>
  <c r="B12" i="6"/>
  <c r="E13" i="6"/>
  <c r="E12" i="6" s="1"/>
  <c r="D8" i="6" l="1"/>
  <c r="D13" i="6" s="1"/>
  <c r="D12" i="6"/>
</calcChain>
</file>

<file path=xl/sharedStrings.xml><?xml version="1.0" encoding="utf-8"?>
<sst xmlns="http://schemas.openxmlformats.org/spreadsheetml/2006/main" count="494" uniqueCount="223">
  <si>
    <t>KTL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</si>
  <si>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</si>
  <si>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</si>
  <si>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</si>
  <si>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</si>
  <si>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</si>
  <si>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</si>
  <si>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</si>
  <si>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</si>
  <si>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</si>
  <si>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</si>
  <si>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</si>
  <si>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01</t>
  </si>
  <si>
    <t>02</t>
  </si>
  <si>
    <t>03</t>
  </si>
  <si>
    <t>04</t>
  </si>
  <si>
    <t>05</t>
  </si>
  <si>
    <t>06</t>
  </si>
  <si>
    <t>SB</t>
  </si>
  <si>
    <t>188723322</t>
  </si>
  <si>
    <t>188723323</t>
  </si>
  <si>
    <t>Sudaryti palankias sąlygas remtiniems gyventojams apsirūpinti gyvenamosiomis patalpomis</t>
  </si>
  <si>
    <t>Iš viso:</t>
  </si>
  <si>
    <t>01.03.02.01</t>
  </si>
  <si>
    <t>06.01.01.01</t>
  </si>
  <si>
    <t>SB(SP)</t>
  </si>
  <si>
    <t>Finansavimo šaltiniai</t>
  </si>
  <si>
    <t>SB(VB)</t>
  </si>
  <si>
    <t>VL</t>
  </si>
  <si>
    <t>VIETINIO ŪKIO  PROGRAMOS</t>
  </si>
  <si>
    <t>Strateginė sritis 02. Savivaldybės veiklos gerinimas/stiprinimas</t>
  </si>
  <si>
    <t>07 Vietinio ūkio programa</t>
  </si>
  <si>
    <t xml:space="preserve">07 </t>
  </si>
  <si>
    <t>Efektyviai vykdyti Savivaldybės veiklą</t>
  </si>
  <si>
    <t>Programos  kodas</t>
  </si>
  <si>
    <t>07</t>
  </si>
  <si>
    <t>Organizuoti vietinio susisiekimo keleivinio transporto maršrutus ir kontrolę, vesti kompensacijų už lengvatinį keleivių vežimą apskaitą</t>
  </si>
  <si>
    <t>SB(F)</t>
  </si>
  <si>
    <t>21-31</t>
  </si>
  <si>
    <t>04.01.02.01.</t>
  </si>
  <si>
    <t>Sudaryti sąlygas subalansuotai teritorijų ekonominei plėtrai</t>
  </si>
  <si>
    <t>Specialiųjų ir detaliųjų planų parengimas</t>
  </si>
  <si>
    <t>13</t>
  </si>
  <si>
    <t>09</t>
  </si>
  <si>
    <t>Prižiūrėti seniūnijų infrastruktūros objektus</t>
  </si>
  <si>
    <t>Dalyvauti rengiant ir įgyvendinant darbo rinkos politikos priemones</t>
  </si>
  <si>
    <t>Bendruomenės rėmimo programa</t>
  </si>
  <si>
    <t>Seniūnijų gatvių apšvietimas</t>
  </si>
  <si>
    <t>Seniūnijų sanitarija</t>
  </si>
  <si>
    <t xml:space="preserve">Moksleivių vežimo organizavimas, apskaita ir kontrolė </t>
  </si>
  <si>
    <t>Keleivių vežimas su 50-80 procentų nuolaida miesto ir priemiesčio maršrutais</t>
  </si>
  <si>
    <t>Keleivių vežimo gerinimas (nuostolingų maršrutų kompensavimas)</t>
  </si>
  <si>
    <t>Komunalinių atliekų tvarkymas</t>
  </si>
  <si>
    <t>Nekilnojamojo turto kadastro bylų parengimas ir teisinė registracija, parduodamų objektų žemės sklypų planų rengimas, rinkos vertės nustatymas, reklaminių dokumentų rengimas ir skelbimas</t>
  </si>
  <si>
    <t>Teisiškai įregistruoti neregistruotą Savivaldybei nuosavybės teise priklausantį nekilnojamąjį turtą, užtikrinti Savivaldybės turto, kuris nereikalingas Savivaldybės funkcijoms vydyti, pardavimą</t>
  </si>
  <si>
    <t>Valstybinės žemės ir kito turto valdymui</t>
  </si>
  <si>
    <t>Teritorijų, žemėtvarkos planavimo dokumentai; želdynų inventorizavimas; gyvenamųjų vietovių teritorijų ribų nustatymas</t>
  </si>
  <si>
    <t>Savivaldybės būsto fondo remontas, rekonstrukcija</t>
  </si>
  <si>
    <t>Būsto nuomos ar išperkamosios būsto nuomos mokesčių dalies kompensacijos</t>
  </si>
  <si>
    <t>10.06.01.01</t>
  </si>
  <si>
    <t>Tinkamai naudoti, saugoti, prižiūrėti ir eksplotuoti valstybės turtą.</t>
  </si>
  <si>
    <t>Pirktų butų paskolų lengvatinių palūkanų dengimas</t>
  </si>
  <si>
    <t>Strateginio tikslo kodas</t>
  </si>
  <si>
    <t>Programos kodas</t>
  </si>
  <si>
    <t>Programos pavadinimas</t>
  </si>
  <si>
    <t>Iš jų darbo užmokesčiui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</si>
  <si>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</si>
  <si>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</si>
  <si>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</si>
  <si>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</si>
  <si>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</si>
  <si>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</si>
  <si>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</si>
  <si>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</si>
  <si>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</si>
  <si>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</si>
  <si>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</si>
  <si>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</si>
  <si>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Vietinio ūkio programa</t>
  </si>
  <si>
    <t>Gyventojų užimtumo didinimas</t>
  </si>
  <si>
    <t>Turtui įsigyti ir finansiniams įsipareigojimams vykdyti</t>
  </si>
  <si>
    <t>17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</si>
  <si>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</si>
  <si>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</si>
  <si>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</si>
  <si>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t>tūkst. Eur</t>
  </si>
  <si>
    <t>16</t>
  </si>
  <si>
    <t>20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</si>
  <si>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</si>
  <si>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specialioji programa </t>
    </r>
    <r>
      <rPr>
        <b/>
        <sz val="10"/>
        <rFont val="Times New Roman"/>
        <family val="1"/>
        <charset val="186"/>
      </rPr>
      <t>SB(AA)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</si>
  <si>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</si>
  <si>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</si>
  <si>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</si>
  <si>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Kitos lėšos </t>
    </r>
    <r>
      <rPr>
        <b/>
        <sz val="10"/>
        <rFont val="Times New Roman"/>
        <family val="1"/>
      </rPr>
      <t>KTL</t>
    </r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</si>
  <si>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</si>
  <si>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</si>
  <si>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2.1.4. iš jo: pajamos už suteiktas paslaugas</t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</si>
  <si>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</si>
  <si>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</si>
  <si>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</si>
  <si>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</si>
  <si>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</si>
  <si>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</si>
  <si>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t>PATVIRTINTA</t>
  </si>
  <si>
    <t>14</t>
  </si>
  <si>
    <t xml:space="preserve">01.03.02.01     06.01.01.01   10.06.01.01  01.07.01.01  10.02.01.40  09.06.01.01  04.05.01.01   06.04.01.01  04.01.02.01 10.09.01.01   06.06.01.01   04.07.04.01  05.01.01.01  </t>
  </si>
  <si>
    <t>01.07.01.01</t>
  </si>
  <si>
    <t>10.02.01.40</t>
  </si>
  <si>
    <t>09.06.01.01</t>
  </si>
  <si>
    <t>04.05.01.01</t>
  </si>
  <si>
    <t>05.01.01.01</t>
  </si>
  <si>
    <t>10.09.01.01  06.06.01.01  04.07.04.01</t>
  </si>
  <si>
    <t>04.01.02.01</t>
  </si>
  <si>
    <t>06.04.01.01</t>
  </si>
  <si>
    <t>Šilutės rajono savivaldybės tarybos 2024 m. sausio 25 d.</t>
  </si>
  <si>
    <t>2023 m. faktas</t>
  </si>
  <si>
    <t>2024 m. poreikis</t>
  </si>
  <si>
    <t>2025 m. poreikis</t>
  </si>
  <si>
    <t>2026 m. poreikis</t>
  </si>
  <si>
    <t>Savivaldybės SPP tikslo / uždavinio / priemonės kodas</t>
  </si>
  <si>
    <t>Iš viso uždaviniui</t>
  </si>
  <si>
    <t>Iš viso tikslui</t>
  </si>
  <si>
    <t>IŠ VISO</t>
  </si>
  <si>
    <t>2024–2026 M. ŠILUTĖS RAJONO SAVIVALDYBĖS</t>
  </si>
  <si>
    <t>Šilutės rajono savivaldybės 2024–2026 m. Vietinio ūkio programos išlaidų suvestinė</t>
  </si>
  <si>
    <t>RP - regiono pažangos priemonė (projektas), PP - pažangos priemonė (projektas), TP - tęstinės veiklos priemonė, NF - nefinansinė priemonė</t>
  </si>
  <si>
    <t>10</t>
  </si>
  <si>
    <t>TP</t>
  </si>
  <si>
    <t>-</t>
  </si>
  <si>
    <t>4.3.2.1  4.3.2.2</t>
  </si>
  <si>
    <t>4.3.2.2</t>
  </si>
  <si>
    <t>3.1.4.3</t>
  </si>
  <si>
    <t>3.1.5.1</t>
  </si>
  <si>
    <t>4.3.1.5  1.1.3.4</t>
  </si>
  <si>
    <t>3.1.5.4</t>
  </si>
  <si>
    <t>1.2.4.2  1.2.7.13  3.1.1.15  3.1.5.1</t>
  </si>
  <si>
    <t>1.1.3.1  1.1.3.4</t>
  </si>
  <si>
    <t>07. Vietinio ūkio  programos lėšų poreikis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</si>
  <si>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</si>
  <si>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</si>
  <si>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</si>
  <si>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</si>
  <si>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</si>
  <si>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</si>
  <si>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</si>
  <si>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</si>
  <si>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</si>
  <si>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</si>
  <si>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</si>
  <si>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</si>
  <si>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</si>
  <si>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</si>
  <si>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07. Vietinio ūkio programos bendras lėšų poreikis ir numatomi finansavimo šaltiniai</t>
  </si>
  <si>
    <t>2023 m. asignavimai</t>
  </si>
  <si>
    <t>2.2.3. Valstybės investicijų programa</t>
  </si>
  <si>
    <t xml:space="preserve">2.2.4.Užsienio valstybių, tarptautinių organizacijų ir Europos Sąjungos lėšos </t>
  </si>
  <si>
    <t>Iš viso 07 programai</t>
  </si>
  <si>
    <t>TIKSLŲ, PROGRAMŲ, UŽDAVINIŲ, PRIEMONIŲ IR PRIEMONIŲ IŠLAIDŲ SUVESTINĖ</t>
  </si>
  <si>
    <t>sprendimu Nr. T1-205</t>
  </si>
  <si>
    <t>(Šilutės rajono savivaldybės tarybos 2024 m. vasario 29 d.</t>
  </si>
  <si>
    <t>sprendimo Nr. T1-      redakcija)</t>
  </si>
  <si>
    <t>Dalyvaujamojo biudžeto priemonių įgyvendinimas</t>
  </si>
  <si>
    <t>1.1.3.3</t>
  </si>
  <si>
    <t>04.07.04.01</t>
  </si>
  <si>
    <t>Stebėsenos rodiklio kodas</t>
  </si>
  <si>
    <t>Stebėsenos rodiklio pavadinimas (matavimo vnt.)</t>
  </si>
  <si>
    <t>Siektinos stebėsenos rodiklių reikšmės</t>
  </si>
  <si>
    <t>2024 m.</t>
  </si>
  <si>
    <t>2025 m.</t>
  </si>
  <si>
    <t>2026 m.</t>
  </si>
  <si>
    <t>Savivaldybės strateginio plėtros plano rodiklis</t>
  </si>
  <si>
    <t>07.01.01 uždavinys „Teisiškai įregistruoti neregistruotą Savivaldybei nuosavybės teise priklausantį nekilnojamąjį turtą, užtikrinti Savivaldybės turto, kuris nereikalingas Savivaldybės funkcijoms vykdyti, pardavimą“</t>
  </si>
  <si>
    <t>P-07-01-01-01</t>
  </si>
  <si>
    <t>Nekilnojamojo turto kadastriniai matavimai, teisinė registracija, parengtos bylos, vnt.</t>
  </si>
  <si>
    <t>07.01.02 uždavinys „Tinkamai naudoti, saugoti, prižiūrėti ir eksploatuoti valstybės turtą“</t>
  </si>
  <si>
    <t>P-07-01-02-01</t>
  </si>
  <si>
    <t>Skelbimai, kitos paslaugos, vnt.</t>
  </si>
  <si>
    <t>07.01.03 uždavinys „Sudaryti palankias sąlygas remtiniems gyventojams apsirūpinti gyvenamosiomis patalpomis“</t>
  </si>
  <si>
    <t>P-07-01-03-01</t>
  </si>
  <si>
    <t>P-07-01-03-02</t>
  </si>
  <si>
    <t>P-07-01-03-03</t>
  </si>
  <si>
    <t>Suremontuotų butų skaičius, vnt.</t>
  </si>
  <si>
    <t>Išmokėtos nuomos mokesčių kompensacijos remtiniems asmenims, vnt.</t>
  </si>
  <si>
    <t>Lengvatinės  palūkanos, vnt.</t>
  </si>
  <si>
    <t>07.01.04 uždavinys „Organizuoti vietinio susisiekimo keleivinio transporto maršrutus ir kontrolę, vesti kompensacijų už lengvatinį keleivių vežimą apskaitą“</t>
  </si>
  <si>
    <t>P-07-01-04-01</t>
  </si>
  <si>
    <t>P-07-01-04-02</t>
  </si>
  <si>
    <t>P-07-01-04-03</t>
  </si>
  <si>
    <t>Atlikta lengvatinio keleivių vežimo apskaita ir kontrolė, vnt.</t>
  </si>
  <si>
    <t>Atlikta moksleivių vežimo apskaita bei kontrolė, vnt.</t>
  </si>
  <si>
    <t>Atlikta nuostolingų maršrutų kompensavimo apskaita bei kontrolė, vnt.</t>
  </si>
  <si>
    <t>07.01.05 uždavinys „Prižiūrėti seniūnijų infrastruktūros objektus“</t>
  </si>
  <si>
    <t>P-07-01-05-01</t>
  </si>
  <si>
    <t>P-07-01-05-02</t>
  </si>
  <si>
    <t>Apšviestos gatvės, prižiūrėti žalieji plotai, šaligatviai, proc.</t>
  </si>
  <si>
    <t>07.01.06 uždavinys „Dalyvauti rengiant ir įgyvendinant darbo rinkos politikos priemones“</t>
  </si>
  <si>
    <t>P-07-01-06-01</t>
  </si>
  <si>
    <t>Laikinai įdarbinti ieškantys darbo asmenys, vnt.</t>
  </si>
  <si>
    <t>07.01.07 uždavinys „Sudaryti sąlygas subalansuotai teritorijų ekonominei plėtrai“</t>
  </si>
  <si>
    <t>P-07-01-07-01</t>
  </si>
  <si>
    <t>P-07-01-07-02</t>
  </si>
  <si>
    <t>P-07-01-07-03</t>
  </si>
  <si>
    <t>P-07-01-07-05</t>
  </si>
  <si>
    <t>Parengti detalieji ir specialieji planai, vnt.</t>
  </si>
  <si>
    <t>Želdynų ir želdinių inventorizavimas, jų apskaita, vnt.</t>
  </si>
  <si>
    <t>Žemės sklypų formavimo ir pertvarkymo projektai, vnt.</t>
  </si>
  <si>
    <t>Bendrojo plano koregavimas, vnt.</t>
  </si>
  <si>
    <t>Gyvenamųjų vietovių teritorijų ribų nustatymo planai, vnt.</t>
  </si>
  <si>
    <t>Finansuota bendruomenių paraiškų, vnt.</t>
  </si>
  <si>
    <t>Komunalinių atliekų surinkimas ir tvarkymas, t</t>
  </si>
  <si>
    <t>07. Programos uždaviniai, priemonės ir jų stebėsenos rodikliai</t>
  </si>
  <si>
    <t>Pateikti projektai, vnt.</t>
  </si>
  <si>
    <t>sprendimo Nr. T1-224 redakcija)</t>
  </si>
  <si>
    <t>(Šilutės rajono savivaldybės tarybos 2024 m. kovo 28 d.</t>
  </si>
  <si>
    <t>4.3.2.1.
4.3.2.2.</t>
  </si>
  <si>
    <t>4.3.2.2.</t>
  </si>
  <si>
    <t>3.1.4.3.</t>
  </si>
  <si>
    <t>1.2.4.2.
1.2.7.13.
3.1.1.15.
3.1.5.1.</t>
  </si>
  <si>
    <t>1.1.3.1.
1.1.3.4.</t>
  </si>
  <si>
    <t>3.1.5.1.</t>
  </si>
  <si>
    <t>4.3.1.5.
1.1.3.4.</t>
  </si>
  <si>
    <t>3.1.5.4.</t>
  </si>
  <si>
    <t>1.1.3.3.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</si>
</sst>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sz val="11"/>
      <color rgb="FF00610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1"/>
        <bgColor indexed="26"/>
      </patternFill>
    </fill>
    <fill>
      <patternFill patternType="solid">
        <fgColor indexed="41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27"/>
      </patternFill>
    </fill>
    <fill>
      <patternFill patternType="solid">
        <fgColor rgb="FFCCFFCC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4" tint="0.59999389629810485"/>
        <bgColor indexed="64"/>
      </patternFill>
    </fill>
  </fills>
  <borders count="1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11" borderId="0" applyNumberFormat="0" applyBorder="0" applyAlignment="0" applyProtection="0"/>
  </cellStyleXfs>
  <cellXfs count="661">
    <xf numFmtId="0" fontId="0" fillId="0" borderId="0" xfId="0"/>
    <xf numFmtId="0" fontId="3" fillId="2" borderId="0" xfId="0" applyFont="1" applyFill="1"/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 vertical="top" wrapText="1"/>
    </xf>
    <xf numFmtId="164" fontId="2" fillId="12" borderId="31" xfId="0" applyNumberFormat="1" applyFont="1" applyFill="1" applyBorder="1" applyAlignment="1">
      <alignment horizontal="center" vertical="top"/>
    </xf>
    <xf numFmtId="164" fontId="2" fillId="12" borderId="32" xfId="0" applyNumberFormat="1" applyFont="1" applyFill="1" applyBorder="1" applyAlignment="1">
      <alignment horizontal="center" vertical="top"/>
    </xf>
    <xf numFmtId="164" fontId="2" fillId="3" borderId="28" xfId="0" applyNumberFormat="1" applyFont="1" applyFill="1" applyBorder="1" applyAlignment="1">
      <alignment horizontal="center" vertical="top"/>
    </xf>
    <xf numFmtId="164" fontId="3" fillId="2" borderId="86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3" fillId="13" borderId="0" xfId="0" applyFont="1" applyFill="1"/>
    <xf numFmtId="49" fontId="2" fillId="5" borderId="14" xfId="0" applyNumberFormat="1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center"/>
    </xf>
    <xf numFmtId="0" fontId="3" fillId="4" borderId="0" xfId="0" applyFont="1" applyFill="1"/>
    <xf numFmtId="0" fontId="3" fillId="0" borderId="0" xfId="0" applyFont="1"/>
    <xf numFmtId="0" fontId="2" fillId="0" borderId="0" xfId="0" applyFont="1"/>
    <xf numFmtId="164" fontId="3" fillId="0" borderId="8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2" fillId="12" borderId="37" xfId="0" applyNumberFormat="1" applyFont="1" applyFill="1" applyBorder="1" applyAlignment="1">
      <alignment horizontal="center" vertical="top"/>
    </xf>
    <xf numFmtId="0" fontId="2" fillId="12" borderId="39" xfId="0" applyFont="1" applyFill="1" applyBorder="1" applyAlignment="1">
      <alignment horizontal="center" vertical="top" wrapText="1"/>
    </xf>
    <xf numFmtId="164" fontId="2" fillId="12" borderId="38" xfId="0" applyNumberFormat="1" applyFont="1" applyFill="1" applyBorder="1" applyAlignment="1">
      <alignment horizontal="center" vertical="top"/>
    </xf>
    <xf numFmtId="164" fontId="2" fillId="12" borderId="33" xfId="0" applyNumberFormat="1" applyFont="1" applyFill="1" applyBorder="1" applyAlignment="1">
      <alignment horizontal="center" vertical="top"/>
    </xf>
    <xf numFmtId="164" fontId="2" fillId="12" borderId="39" xfId="0" applyNumberFormat="1" applyFont="1" applyFill="1" applyBorder="1" applyAlignment="1">
      <alignment horizontal="center" vertical="top"/>
    </xf>
    <xf numFmtId="164" fontId="3" fillId="7" borderId="0" xfId="0" applyNumberFormat="1" applyFont="1" applyFill="1"/>
    <xf numFmtId="164" fontId="3" fillId="0" borderId="0" xfId="0" applyNumberFormat="1" applyFont="1"/>
    <xf numFmtId="164" fontId="2" fillId="3" borderId="47" xfId="0" applyNumberFormat="1" applyFont="1" applyFill="1" applyBorder="1" applyAlignment="1">
      <alignment horizontal="center" vertical="top"/>
    </xf>
    <xf numFmtId="49" fontId="2" fillId="5" borderId="24" xfId="0" applyNumberFormat="1" applyFont="1" applyFill="1" applyBorder="1" applyAlignment="1">
      <alignment horizontal="center" vertical="top"/>
    </xf>
    <xf numFmtId="0" fontId="3" fillId="6" borderId="0" xfId="0" applyFont="1" applyFill="1"/>
    <xf numFmtId="0" fontId="2" fillId="6" borderId="0" xfId="0" applyFont="1" applyFill="1"/>
    <xf numFmtId="164" fontId="3" fillId="0" borderId="20" xfId="0" applyNumberFormat="1" applyFont="1" applyBorder="1" applyAlignment="1">
      <alignment horizontal="center" vertical="center"/>
    </xf>
    <xf numFmtId="164" fontId="3" fillId="0" borderId="68" xfId="0" applyNumberFormat="1" applyFont="1" applyBorder="1" applyAlignment="1">
      <alignment horizontal="center" vertical="center"/>
    </xf>
    <xf numFmtId="164" fontId="2" fillId="12" borderId="76" xfId="0" applyNumberFormat="1" applyFont="1" applyFill="1" applyBorder="1" applyAlignment="1">
      <alignment horizontal="center" vertical="top"/>
    </xf>
    <xf numFmtId="164" fontId="2" fillId="12" borderId="36" xfId="0" applyNumberFormat="1" applyFont="1" applyFill="1" applyBorder="1" applyAlignment="1">
      <alignment horizontal="center" vertical="top"/>
    </xf>
    <xf numFmtId="164" fontId="2" fillId="12" borderId="79" xfId="0" applyNumberFormat="1" applyFont="1" applyFill="1" applyBorder="1" applyAlignment="1">
      <alignment horizontal="center" vertical="top"/>
    </xf>
    <xf numFmtId="164" fontId="2" fillId="12" borderId="80" xfId="0" applyNumberFormat="1" applyFont="1" applyFill="1" applyBorder="1" applyAlignment="1">
      <alignment horizontal="center" vertical="top"/>
    </xf>
    <xf numFmtId="164" fontId="2" fillId="12" borderId="35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/>
    </xf>
    <xf numFmtId="164" fontId="3" fillId="0" borderId="19" xfId="0" applyNumberFormat="1" applyFont="1" applyBorder="1" applyAlignment="1">
      <alignment horizontal="center" vertical="top"/>
    </xf>
    <xf numFmtId="49" fontId="2" fillId="5" borderId="23" xfId="0" applyNumberFormat="1" applyFont="1" applyFill="1" applyBorder="1" applyAlignment="1">
      <alignment horizontal="center" vertical="top"/>
    </xf>
    <xf numFmtId="0" fontId="2" fillId="0" borderId="26" xfId="0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/>
    </xf>
    <xf numFmtId="164" fontId="2" fillId="0" borderId="17" xfId="0" applyNumberFormat="1" applyFont="1" applyBorder="1" applyAlignment="1">
      <alignment horizontal="center" vertical="top"/>
    </xf>
    <xf numFmtId="164" fontId="2" fillId="0" borderId="19" xfId="0" applyNumberFormat="1" applyFont="1" applyBorder="1" applyAlignment="1">
      <alignment horizontal="center" vertical="top"/>
    </xf>
    <xf numFmtId="164" fontId="3" fillId="6" borderId="0" xfId="0" applyNumberFormat="1" applyFont="1" applyFill="1"/>
    <xf numFmtId="0" fontId="2" fillId="12" borderId="75" xfId="0" applyFont="1" applyFill="1" applyBorder="1" applyAlignment="1">
      <alignment horizontal="center" vertical="top" wrapText="1"/>
    </xf>
    <xf numFmtId="164" fontId="3" fillId="13" borderId="20" xfId="0" applyNumberFormat="1" applyFont="1" applyFill="1" applyBorder="1" applyAlignment="1">
      <alignment horizontal="center" vertical="center"/>
    </xf>
    <xf numFmtId="164" fontId="2" fillId="12" borderId="43" xfId="0" applyNumberFormat="1" applyFont="1" applyFill="1" applyBorder="1" applyAlignment="1">
      <alignment horizontal="center" vertical="top"/>
    </xf>
    <xf numFmtId="164" fontId="3" fillId="2" borderId="57" xfId="0" applyNumberFormat="1" applyFont="1" applyFill="1" applyBorder="1" applyAlignment="1">
      <alignment horizontal="center" vertical="center"/>
    </xf>
    <xf numFmtId="164" fontId="3" fillId="2" borderId="49" xfId="0" applyNumberFormat="1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38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32" xfId="0" applyFont="1" applyBorder="1" applyAlignment="1">
      <alignment vertical="top" wrapText="1"/>
    </xf>
    <xf numFmtId="0" fontId="3" fillId="0" borderId="31" xfId="0" applyFont="1" applyBorder="1" applyAlignment="1">
      <alignment horizontal="center" vertical="center" wrapText="1" indent="1"/>
    </xf>
    <xf numFmtId="164" fontId="3" fillId="0" borderId="38" xfId="0" applyNumberFormat="1" applyFont="1" applyBorder="1" applyAlignment="1">
      <alignment horizontal="center" vertical="top"/>
    </xf>
    <xf numFmtId="164" fontId="3" fillId="0" borderId="32" xfId="0" applyNumberFormat="1" applyFont="1" applyBorder="1" applyAlignment="1">
      <alignment horizontal="center" vertical="top"/>
    </xf>
    <xf numFmtId="164" fontId="3" fillId="0" borderId="51" xfId="0" applyNumberFormat="1" applyFont="1" applyBorder="1" applyAlignment="1">
      <alignment horizontal="center" vertical="top"/>
    </xf>
    <xf numFmtId="164" fontId="3" fillId="0" borderId="86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top" wrapText="1"/>
    </xf>
    <xf numFmtId="164" fontId="3" fillId="0" borderId="61" xfId="0" applyNumberFormat="1" applyFont="1" applyBorder="1" applyAlignment="1">
      <alignment horizontal="center" vertical="top" wrapText="1"/>
    </xf>
    <xf numFmtId="164" fontId="3" fillId="0" borderId="62" xfId="0" applyNumberFormat="1" applyFont="1" applyBorder="1" applyAlignment="1">
      <alignment horizontal="center" vertical="top" wrapText="1"/>
    </xf>
    <xf numFmtId="164" fontId="2" fillId="0" borderId="48" xfId="0" applyNumberFormat="1" applyFont="1" applyBorder="1" applyAlignment="1">
      <alignment horizontal="center" vertical="top" wrapText="1"/>
    </xf>
    <xf numFmtId="164" fontId="3" fillId="0" borderId="48" xfId="0" applyNumberFormat="1" applyFont="1" applyBorder="1" applyAlignment="1">
      <alignment horizontal="center" vertical="top" wrapText="1"/>
    </xf>
    <xf numFmtId="164" fontId="3" fillId="0" borderId="62" xfId="0" applyNumberFormat="1" applyFont="1" applyBorder="1" applyAlignment="1">
      <alignment horizontal="center" wrapText="1"/>
    </xf>
    <xf numFmtId="164" fontId="2" fillId="9" borderId="38" xfId="0" applyNumberFormat="1" applyFont="1" applyFill="1" applyBorder="1" applyAlignment="1">
      <alignment horizontal="center" vertical="top"/>
    </xf>
    <xf numFmtId="164" fontId="2" fillId="9" borderId="32" xfId="0" applyNumberFormat="1" applyFont="1" applyFill="1" applyBorder="1" applyAlignment="1">
      <alignment horizontal="center" vertical="top"/>
    </xf>
    <xf numFmtId="164" fontId="2" fillId="9" borderId="51" xfId="0" applyNumberFormat="1" applyFont="1" applyFill="1" applyBorder="1" applyAlignment="1">
      <alignment horizontal="center" vertical="top"/>
    </xf>
    <xf numFmtId="164" fontId="3" fillId="0" borderId="108" xfId="0" applyNumberFormat="1" applyFont="1" applyBorder="1" applyAlignment="1">
      <alignment horizontal="center" vertical="top" wrapText="1"/>
    </xf>
    <xf numFmtId="164" fontId="3" fillId="0" borderId="111" xfId="0" applyNumberFormat="1" applyFont="1" applyBorder="1" applyAlignment="1">
      <alignment horizontal="center" vertical="top" wrapText="1"/>
    </xf>
    <xf numFmtId="164" fontId="3" fillId="0" borderId="109" xfId="0" applyNumberFormat="1" applyFont="1" applyBorder="1" applyAlignment="1">
      <alignment horizontal="center" vertical="top" wrapText="1"/>
    </xf>
    <xf numFmtId="164" fontId="3" fillId="0" borderId="108" xfId="0" applyNumberFormat="1" applyFont="1" applyBorder="1" applyAlignment="1">
      <alignment horizontal="center" vertical="top"/>
    </xf>
    <xf numFmtId="164" fontId="2" fillId="0" borderId="108" xfId="0" applyNumberFormat="1" applyFont="1" applyBorder="1" applyAlignment="1">
      <alignment horizontal="center" vertical="top" wrapText="1"/>
    </xf>
    <xf numFmtId="164" fontId="3" fillId="0" borderId="108" xfId="0" applyNumberFormat="1" applyFont="1" applyBorder="1" applyAlignment="1">
      <alignment horizontal="center" wrapText="1"/>
    </xf>
    <xf numFmtId="164" fontId="3" fillId="0" borderId="112" xfId="0" applyNumberFormat="1" applyFont="1" applyBorder="1" applyAlignment="1">
      <alignment horizontal="center" vertical="top" wrapText="1"/>
    </xf>
    <xf numFmtId="164" fontId="3" fillId="0" borderId="113" xfId="0" applyNumberFormat="1" applyFont="1" applyBorder="1" applyAlignment="1">
      <alignment horizontal="center" vertical="top" wrapText="1"/>
    </xf>
    <xf numFmtId="164" fontId="3" fillId="0" borderId="28" xfId="0" applyNumberFormat="1" applyFont="1" applyBorder="1" applyAlignment="1">
      <alignment horizontal="center" vertical="top" wrapText="1"/>
    </xf>
    <xf numFmtId="0" fontId="3" fillId="0" borderId="29" xfId="0" applyFont="1" applyBorder="1" applyAlignment="1" applyProtection="1">
      <alignment horizontal="center" vertical="center" textRotation="90"/>
      <protection locked="0"/>
    </xf>
    <xf numFmtId="0" fontId="3" fillId="0" borderId="29" xfId="0" applyFont="1" applyBorder="1" applyAlignment="1" applyProtection="1">
      <alignment horizontal="center" vertical="center" textRotation="90" wrapText="1"/>
      <protection locked="0"/>
    </xf>
    <xf numFmtId="0" fontId="3" fillId="0" borderId="51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164" fontId="2" fillId="12" borderId="51" xfId="0" applyNumberFormat="1" applyFont="1" applyFill="1" applyBorder="1" applyAlignment="1">
      <alignment horizontal="center" vertical="top"/>
    </xf>
    <xf numFmtId="0" fontId="3" fillId="13" borderId="65" xfId="0" applyFont="1" applyFill="1" applyBorder="1" applyAlignment="1">
      <alignment horizontal="center" vertical="center" textRotation="90" wrapText="1"/>
    </xf>
    <xf numFmtId="0" fontId="3" fillId="0" borderId="65" xfId="0" applyFont="1" applyBorder="1" applyAlignment="1">
      <alignment horizontal="center" vertical="center" textRotation="90" wrapText="1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31" xfId="0" applyNumberFormat="1" applyFont="1" applyFill="1" applyBorder="1" applyAlignment="1">
      <alignment horizontal="center" vertical="top"/>
    </xf>
    <xf numFmtId="49" fontId="2" fillId="3" borderId="32" xfId="0" applyNumberFormat="1" applyFont="1" applyFill="1" applyBorder="1" applyAlignment="1">
      <alignment horizontal="center" vertical="top"/>
    </xf>
    <xf numFmtId="0" fontId="3" fillId="2" borderId="75" xfId="0" applyFont="1" applyFill="1" applyBorder="1" applyAlignment="1">
      <alignment horizontal="center" vertical="center" wrapText="1"/>
    </xf>
    <xf numFmtId="164" fontId="2" fillId="3" borderId="38" xfId="0" applyNumberFormat="1" applyFont="1" applyFill="1" applyBorder="1" applyAlignment="1">
      <alignment horizontal="center" vertical="top"/>
    </xf>
    <xf numFmtId="164" fontId="2" fillId="3" borderId="31" xfId="0" applyNumberFormat="1" applyFont="1" applyFill="1" applyBorder="1" applyAlignment="1">
      <alignment horizontal="center" vertical="top"/>
    </xf>
    <xf numFmtId="164" fontId="2" fillId="3" borderId="33" xfId="0" applyNumberFormat="1" applyFont="1" applyFill="1" applyBorder="1" applyAlignment="1">
      <alignment horizontal="center" vertical="top"/>
    </xf>
    <xf numFmtId="164" fontId="2" fillId="3" borderId="81" xfId="0" applyNumberFormat="1" applyFont="1" applyFill="1" applyBorder="1" applyAlignment="1">
      <alignment horizontal="center" vertical="top"/>
    </xf>
    <xf numFmtId="164" fontId="2" fillId="3" borderId="14" xfId="0" applyNumberFormat="1" applyFont="1" applyFill="1" applyBorder="1" applyAlignment="1">
      <alignment horizontal="center" vertical="top"/>
    </xf>
    <xf numFmtId="164" fontId="2" fillId="3" borderId="84" xfId="0" applyNumberFormat="1" applyFont="1" applyFill="1" applyBorder="1" applyAlignment="1">
      <alignment horizontal="center" vertical="top"/>
    </xf>
    <xf numFmtId="164" fontId="2" fillId="3" borderId="106" xfId="0" applyNumberFormat="1" applyFont="1" applyFill="1" applyBorder="1" applyAlignment="1">
      <alignment horizontal="center" vertical="top"/>
    </xf>
    <xf numFmtId="164" fontId="2" fillId="3" borderId="81" xfId="0" applyNumberFormat="1" applyFont="1" applyFill="1" applyBorder="1" applyAlignment="1">
      <alignment horizontal="center" vertical="center"/>
    </xf>
    <xf numFmtId="164" fontId="2" fillId="3" borderId="82" xfId="0" applyNumberFormat="1" applyFont="1" applyFill="1" applyBorder="1" applyAlignment="1">
      <alignment horizontal="center" vertical="center"/>
    </xf>
    <xf numFmtId="164" fontId="2" fillId="3" borderId="106" xfId="0" applyNumberFormat="1" applyFont="1" applyFill="1" applyBorder="1" applyAlignment="1">
      <alignment horizontal="center" vertical="center"/>
    </xf>
    <xf numFmtId="0" fontId="3" fillId="2" borderId="107" xfId="0" applyFont="1" applyFill="1" applyBorder="1" applyAlignment="1">
      <alignment horizontal="center" vertical="center" wrapText="1"/>
    </xf>
    <xf numFmtId="0" fontId="3" fillId="2" borderId="109" xfId="0" applyFont="1" applyFill="1" applyBorder="1" applyAlignment="1">
      <alignment horizontal="center" vertical="center" wrapText="1"/>
    </xf>
    <xf numFmtId="0" fontId="3" fillId="2" borderId="113" xfId="0" applyFont="1" applyFill="1" applyBorder="1" applyAlignment="1">
      <alignment horizontal="center" vertical="center" wrapText="1"/>
    </xf>
    <xf numFmtId="164" fontId="3" fillId="2" borderId="58" xfId="0" applyNumberFormat="1" applyFont="1" applyFill="1" applyBorder="1" applyAlignment="1">
      <alignment horizontal="center" vertical="center"/>
    </xf>
    <xf numFmtId="164" fontId="3" fillId="2" borderId="48" xfId="0" applyNumberFormat="1" applyFont="1" applyFill="1" applyBorder="1" applyAlignment="1">
      <alignment horizontal="center" vertical="center"/>
    </xf>
    <xf numFmtId="164" fontId="3" fillId="2" borderId="64" xfId="0" applyNumberFormat="1" applyFont="1" applyFill="1" applyBorder="1" applyAlignment="1">
      <alignment horizontal="center" vertical="center"/>
    </xf>
    <xf numFmtId="164" fontId="3" fillId="2" borderId="47" xfId="0" applyNumberFormat="1" applyFont="1" applyFill="1" applyBorder="1" applyAlignment="1">
      <alignment horizontal="center" vertical="center"/>
    </xf>
    <xf numFmtId="164" fontId="3" fillId="2" borderId="65" xfId="0" applyNumberFormat="1" applyFont="1" applyFill="1" applyBorder="1" applyAlignment="1">
      <alignment horizontal="center" vertical="center"/>
    </xf>
    <xf numFmtId="164" fontId="3" fillId="2" borderId="66" xfId="0" applyNumberFormat="1" applyFont="1" applyFill="1" applyBorder="1" applyAlignment="1">
      <alignment horizontal="center" vertical="center"/>
    </xf>
    <xf numFmtId="164" fontId="2" fillId="3" borderId="32" xfId="0" applyNumberFormat="1" applyFont="1" applyFill="1" applyBorder="1" applyAlignment="1">
      <alignment horizontal="center" vertical="top"/>
    </xf>
    <xf numFmtId="164" fontId="3" fillId="2" borderId="81" xfId="0" applyNumberFormat="1" applyFont="1" applyFill="1" applyBorder="1" applyAlignment="1">
      <alignment horizontal="center" vertical="center"/>
    </xf>
    <xf numFmtId="164" fontId="3" fillId="2" borderId="59" xfId="0" applyNumberFormat="1" applyFont="1" applyFill="1" applyBorder="1" applyAlignment="1">
      <alignment horizontal="center" vertical="center"/>
    </xf>
    <xf numFmtId="49" fontId="3" fillId="3" borderId="37" xfId="0" applyNumberFormat="1" applyFont="1" applyFill="1" applyBorder="1" applyAlignment="1">
      <alignment horizontal="center" vertical="top" wrapText="1"/>
    </xf>
    <xf numFmtId="0" fontId="3" fillId="0" borderId="107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 wrapText="1"/>
    </xf>
    <xf numFmtId="164" fontId="3" fillId="0" borderId="58" xfId="0" applyNumberFormat="1" applyFont="1" applyBorder="1" applyAlignment="1">
      <alignment horizontal="center" vertical="center"/>
    </xf>
    <xf numFmtId="164" fontId="3" fillId="0" borderId="114" xfId="0" applyNumberFormat="1" applyFont="1" applyBorder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164" fontId="3" fillId="0" borderId="110" xfId="0" applyNumberFormat="1" applyFont="1" applyBorder="1" applyAlignment="1">
      <alignment horizontal="center" vertical="center"/>
    </xf>
    <xf numFmtId="164" fontId="3" fillId="0" borderId="52" xfId="0" applyNumberFormat="1" applyFont="1" applyBorder="1" applyAlignment="1">
      <alignment horizontal="center" vertical="center"/>
    </xf>
    <xf numFmtId="164" fontId="3" fillId="0" borderId="120" xfId="0" applyNumberFormat="1" applyFont="1" applyBorder="1" applyAlignment="1">
      <alignment horizontal="center" vertical="center"/>
    </xf>
    <xf numFmtId="164" fontId="3" fillId="0" borderId="119" xfId="0" applyNumberFormat="1" applyFont="1" applyBorder="1" applyAlignment="1">
      <alignment horizontal="center" vertical="center"/>
    </xf>
    <xf numFmtId="164" fontId="3" fillId="0" borderId="73" xfId="0" applyNumberFormat="1" applyFont="1" applyBorder="1" applyAlignment="1">
      <alignment horizontal="center" vertical="center"/>
    </xf>
    <xf numFmtId="164" fontId="2" fillId="3" borderId="115" xfId="0" applyNumberFormat="1" applyFont="1" applyFill="1" applyBorder="1" applyAlignment="1">
      <alignment horizontal="center" vertical="top"/>
    </xf>
    <xf numFmtId="49" fontId="2" fillId="5" borderId="35" xfId="0" applyNumberFormat="1" applyFont="1" applyFill="1" applyBorder="1" applyAlignment="1">
      <alignment horizontal="center" vertical="top"/>
    </xf>
    <xf numFmtId="49" fontId="2" fillId="3" borderId="36" xfId="0" applyNumberFormat="1" applyFont="1" applyFill="1" applyBorder="1" applyAlignment="1">
      <alignment horizontal="center" vertical="top"/>
    </xf>
    <xf numFmtId="0" fontId="3" fillId="0" borderId="126" xfId="0" applyFont="1" applyBorder="1" applyAlignment="1">
      <alignment horizontal="center" vertical="center" wrapText="1"/>
    </xf>
    <xf numFmtId="0" fontId="3" fillId="0" borderId="129" xfId="0" applyFont="1" applyBorder="1" applyAlignment="1">
      <alignment horizontal="center" vertical="center" wrapText="1"/>
    </xf>
    <xf numFmtId="0" fontId="3" fillId="0" borderId="111" xfId="0" applyFont="1" applyBorder="1" applyAlignment="1">
      <alignment horizontal="center" vertical="center" wrapText="1"/>
    </xf>
    <xf numFmtId="164" fontId="2" fillId="9" borderId="80" xfId="0" applyNumberFormat="1" applyFont="1" applyFill="1" applyBorder="1" applyAlignment="1">
      <alignment horizontal="center" vertical="top"/>
    </xf>
    <xf numFmtId="164" fontId="2" fillId="9" borderId="35" xfId="0" applyNumberFormat="1" applyFont="1" applyFill="1" applyBorder="1" applyAlignment="1">
      <alignment horizontal="center" vertical="top"/>
    </xf>
    <xf numFmtId="164" fontId="2" fillId="9" borderId="79" xfId="0" applyNumberFormat="1" applyFont="1" applyFill="1" applyBorder="1" applyAlignment="1">
      <alignment horizontal="center" vertical="top"/>
    </xf>
    <xf numFmtId="164" fontId="3" fillId="2" borderId="131" xfId="0" applyNumberFormat="1" applyFont="1" applyFill="1" applyBorder="1" applyAlignment="1">
      <alignment horizontal="center" vertical="center"/>
    </xf>
    <xf numFmtId="0" fontId="3" fillId="0" borderId="134" xfId="0" applyFont="1" applyBorder="1" applyAlignment="1">
      <alignment horizontal="center" vertical="center" wrapText="1"/>
    </xf>
    <xf numFmtId="0" fontId="3" fillId="0" borderId="135" xfId="0" applyFont="1" applyBorder="1" applyAlignment="1">
      <alignment horizontal="center" vertical="center" wrapText="1"/>
    </xf>
    <xf numFmtId="0" fontId="3" fillId="0" borderId="136" xfId="0" applyFont="1" applyBorder="1" applyAlignment="1">
      <alignment horizontal="center" vertical="center" wrapText="1"/>
    </xf>
    <xf numFmtId="164" fontId="3" fillId="0" borderId="49" xfId="0" applyNumberFormat="1" applyFont="1" applyBorder="1" applyAlignment="1">
      <alignment horizontal="center" vertical="center"/>
    </xf>
    <xf numFmtId="164" fontId="2" fillId="9" borderId="100" xfId="0" applyNumberFormat="1" applyFont="1" applyFill="1" applyBorder="1" applyAlignment="1">
      <alignment horizontal="center" vertical="top"/>
    </xf>
    <xf numFmtId="164" fontId="2" fillId="9" borderId="96" xfId="0" applyNumberFormat="1" applyFont="1" applyFill="1" applyBorder="1" applyAlignment="1">
      <alignment horizontal="center" vertical="top"/>
    </xf>
    <xf numFmtId="164" fontId="2" fillId="9" borderId="90" xfId="0" applyNumberFormat="1" applyFont="1" applyFill="1" applyBorder="1" applyAlignment="1">
      <alignment horizontal="center" vertical="top"/>
    </xf>
    <xf numFmtId="0" fontId="3" fillId="13" borderId="126" xfId="0" applyFont="1" applyFill="1" applyBorder="1" applyAlignment="1">
      <alignment horizontal="center" vertical="center" wrapText="1"/>
    </xf>
    <xf numFmtId="0" fontId="3" fillId="13" borderId="129" xfId="0" applyFont="1" applyFill="1" applyBorder="1" applyAlignment="1">
      <alignment horizontal="center" vertical="center" wrapText="1"/>
    </xf>
    <xf numFmtId="164" fontId="3" fillId="13" borderId="49" xfId="0" applyNumberFormat="1" applyFont="1" applyFill="1" applyBorder="1" applyAlignment="1">
      <alignment horizontal="center" vertical="center"/>
    </xf>
    <xf numFmtId="164" fontId="3" fillId="13" borderId="68" xfId="0" applyNumberFormat="1" applyFont="1" applyFill="1" applyBorder="1" applyAlignment="1">
      <alignment horizontal="center" vertical="center"/>
    </xf>
    <xf numFmtId="49" fontId="2" fillId="8" borderId="67" xfId="0" applyNumberFormat="1" applyFont="1" applyFill="1" applyBorder="1" applyAlignment="1">
      <alignment horizontal="center" vertical="top"/>
    </xf>
    <xf numFmtId="164" fontId="3" fillId="0" borderId="137" xfId="0" applyNumberFormat="1" applyFont="1" applyBorder="1" applyAlignment="1">
      <alignment horizontal="center" vertical="center"/>
    </xf>
    <xf numFmtId="0" fontId="3" fillId="13" borderId="13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164" fontId="2" fillId="10" borderId="28" xfId="0" applyNumberFormat="1" applyFont="1" applyFill="1" applyBorder="1" applyAlignment="1">
      <alignment horizontal="center" vertical="top"/>
    </xf>
    <xf numFmtId="164" fontId="2" fillId="10" borderId="47" xfId="0" applyNumberFormat="1" applyFont="1" applyFill="1" applyBorder="1" applyAlignment="1">
      <alignment horizontal="center" vertical="top"/>
    </xf>
    <xf numFmtId="164" fontId="2" fillId="10" borderId="115" xfId="0" applyNumberFormat="1" applyFont="1" applyFill="1" applyBorder="1" applyAlignment="1">
      <alignment horizontal="center" vertical="top"/>
    </xf>
    <xf numFmtId="164" fontId="2" fillId="10" borderId="29" xfId="0" applyNumberFormat="1" applyFont="1" applyFill="1" applyBorder="1" applyAlignment="1">
      <alignment horizontal="center" vertical="top"/>
    </xf>
    <xf numFmtId="164" fontId="2" fillId="10" borderId="101" xfId="0" applyNumberFormat="1" applyFont="1" applyFill="1" applyBorder="1" applyAlignment="1">
      <alignment horizontal="center" vertical="top"/>
    </xf>
    <xf numFmtId="49" fontId="2" fillId="16" borderId="39" xfId="0" applyNumberFormat="1" applyFont="1" applyFill="1" applyBorder="1" applyAlignment="1">
      <alignment horizontal="center" vertical="top"/>
    </xf>
    <xf numFmtId="49" fontId="2" fillId="16" borderId="38" xfId="0" applyNumberFormat="1" applyFont="1" applyFill="1" applyBorder="1" applyAlignment="1">
      <alignment horizontal="center" vertical="top"/>
    </xf>
    <xf numFmtId="49" fontId="2" fillId="16" borderId="38" xfId="0" applyNumberFormat="1" applyFont="1" applyFill="1" applyBorder="1" applyAlignment="1">
      <alignment vertical="top"/>
    </xf>
    <xf numFmtId="49" fontId="2" fillId="16" borderId="28" xfId="0" applyNumberFormat="1" applyFont="1" applyFill="1" applyBorder="1" applyAlignment="1">
      <alignment vertical="top"/>
    </xf>
    <xf numFmtId="49" fontId="2" fillId="16" borderId="59" xfId="0" applyNumberFormat="1" applyFont="1" applyFill="1" applyBorder="1" applyAlignment="1">
      <alignment vertical="top"/>
    </xf>
    <xf numFmtId="164" fontId="2" fillId="18" borderId="38" xfId="0" applyNumberFormat="1" applyFont="1" applyFill="1" applyBorder="1" applyAlignment="1">
      <alignment horizontal="center" vertical="top"/>
    </xf>
    <xf numFmtId="164" fontId="2" fillId="18" borderId="32" xfId="0" applyNumberFormat="1" applyFont="1" applyFill="1" applyBorder="1" applyAlignment="1">
      <alignment horizontal="center" vertical="top"/>
    </xf>
    <xf numFmtId="164" fontId="2" fillId="18" borderId="33" xfId="0" applyNumberFormat="1" applyFont="1" applyFill="1" applyBorder="1" applyAlignment="1">
      <alignment horizontal="center" vertical="top"/>
    </xf>
    <xf numFmtId="164" fontId="2" fillId="18" borderId="80" xfId="0" applyNumberFormat="1" applyFont="1" applyFill="1" applyBorder="1" applyAlignment="1">
      <alignment horizontal="center" vertical="top"/>
    </xf>
    <xf numFmtId="164" fontId="2" fillId="18" borderId="35" xfId="0" applyNumberFormat="1" applyFont="1" applyFill="1" applyBorder="1" applyAlignment="1">
      <alignment horizontal="center" vertical="top"/>
    </xf>
    <xf numFmtId="49" fontId="2" fillId="19" borderId="47" xfId="0" applyNumberFormat="1" applyFont="1" applyFill="1" applyBorder="1" applyAlignment="1">
      <alignment horizontal="center" vertical="top"/>
    </xf>
    <xf numFmtId="49" fontId="2" fillId="19" borderId="32" xfId="0" applyNumberFormat="1" applyFont="1" applyFill="1" applyBorder="1" applyAlignment="1">
      <alignment horizontal="center" vertical="top"/>
    </xf>
    <xf numFmtId="49" fontId="2" fillId="15" borderId="36" xfId="0" applyNumberFormat="1" applyFont="1" applyFill="1" applyBorder="1" applyAlignment="1">
      <alignment horizontal="center" vertical="top"/>
    </xf>
    <xf numFmtId="164" fontId="3" fillId="2" borderId="5" xfId="0" applyNumberFormat="1" applyFont="1" applyFill="1" applyBorder="1" applyAlignment="1">
      <alignment horizontal="center" vertical="top"/>
    </xf>
    <xf numFmtId="49" fontId="2" fillId="0" borderId="18" xfId="0" applyNumberFormat="1" applyFont="1" applyBorder="1" applyAlignment="1">
      <alignment horizontal="center" vertical="top"/>
    </xf>
    <xf numFmtId="49" fontId="2" fillId="3" borderId="18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right" vertical="top" wrapText="1"/>
    </xf>
    <xf numFmtId="49" fontId="2" fillId="3" borderId="82" xfId="0" applyNumberFormat="1" applyFont="1" applyFill="1" applyBorder="1" applyAlignment="1">
      <alignment horizontal="center" vertical="top"/>
    </xf>
    <xf numFmtId="49" fontId="2" fillId="3" borderId="3" xfId="0" applyNumberFormat="1" applyFont="1" applyFill="1" applyBorder="1" applyAlignment="1">
      <alignment horizontal="center" vertical="top"/>
    </xf>
    <xf numFmtId="49" fontId="2" fillId="16" borderId="81" xfId="0" applyNumberFormat="1" applyFont="1" applyFill="1" applyBorder="1" applyAlignment="1">
      <alignment horizontal="center" vertical="top"/>
    </xf>
    <xf numFmtId="164" fontId="3" fillId="0" borderId="69" xfId="0" applyNumberFormat="1" applyFont="1" applyBorder="1" applyAlignment="1">
      <alignment horizontal="center"/>
    </xf>
    <xf numFmtId="164" fontId="3" fillId="0" borderId="69" xfId="0" applyNumberFormat="1" applyFont="1" applyBorder="1" applyAlignment="1">
      <alignment horizontal="center" vertical="top"/>
    </xf>
    <xf numFmtId="0" fontId="2" fillId="12" borderId="50" xfId="0" applyFont="1" applyFill="1" applyBorder="1" applyAlignment="1">
      <alignment horizontal="center" vertical="center" wrapText="1"/>
    </xf>
    <xf numFmtId="164" fontId="3" fillId="0" borderId="54" xfId="0" applyNumberFormat="1" applyFont="1" applyBorder="1" applyAlignment="1">
      <alignment horizontal="center"/>
    </xf>
    <xf numFmtId="164" fontId="2" fillId="12" borderId="117" xfId="0" applyNumberFormat="1" applyFont="1" applyFill="1" applyBorder="1" applyAlignment="1">
      <alignment horizontal="center"/>
    </xf>
    <xf numFmtId="49" fontId="2" fillId="17" borderId="138" xfId="0" applyNumberFormat="1" applyFont="1" applyFill="1" applyBorder="1" applyAlignment="1">
      <alignment horizontal="center" vertical="top"/>
    </xf>
    <xf numFmtId="0" fontId="2" fillId="12" borderId="51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/>
    </xf>
    <xf numFmtId="0" fontId="3" fillId="0" borderId="120" xfId="0" applyFont="1" applyBorder="1" applyAlignment="1">
      <alignment horizontal="center"/>
    </xf>
    <xf numFmtId="164" fontId="2" fillId="12" borderId="119" xfId="0" applyNumberFormat="1" applyFont="1" applyFill="1" applyBorder="1" applyAlignment="1">
      <alignment horizontal="center"/>
    </xf>
    <xf numFmtId="164" fontId="2" fillId="12" borderId="121" xfId="0" applyNumberFormat="1" applyFont="1" applyFill="1" applyBorder="1" applyAlignment="1">
      <alignment horizontal="center" vertical="top"/>
    </xf>
    <xf numFmtId="164" fontId="2" fillId="12" borderId="1" xfId="0" applyNumberFormat="1" applyFont="1" applyFill="1" applyBorder="1" applyAlignment="1">
      <alignment horizontal="center" vertical="top"/>
    </xf>
    <xf numFmtId="164" fontId="2" fillId="12" borderId="5" xfId="0" applyNumberFormat="1" applyFont="1" applyFill="1" applyBorder="1" applyAlignment="1">
      <alignment horizontal="center" vertical="top"/>
    </xf>
    <xf numFmtId="164" fontId="2" fillId="9" borderId="28" xfId="0" applyNumberFormat="1" applyFont="1" applyFill="1" applyBorder="1" applyAlignment="1">
      <alignment horizontal="center" vertical="top"/>
    </xf>
    <xf numFmtId="164" fontId="2" fillId="9" borderId="47" xfId="0" applyNumberFormat="1" applyFont="1" applyFill="1" applyBorder="1" applyAlignment="1">
      <alignment horizontal="center" vertical="top"/>
    </xf>
    <xf numFmtId="164" fontId="2" fillId="9" borderId="52" xfId="0" applyNumberFormat="1" applyFont="1" applyFill="1" applyBorder="1" applyAlignment="1">
      <alignment horizontal="center" vertical="top"/>
    </xf>
    <xf numFmtId="164" fontId="2" fillId="9" borderId="138" xfId="0" applyNumberFormat="1" applyFont="1" applyFill="1" applyBorder="1" applyAlignment="1">
      <alignment horizontal="center" vertical="top" wrapText="1"/>
    </xf>
    <xf numFmtId="164" fontId="2" fillId="9" borderId="23" xfId="0" applyNumberFormat="1" applyFont="1" applyFill="1" applyBorder="1" applyAlignment="1">
      <alignment horizontal="center" vertical="top" wrapText="1"/>
    </xf>
    <xf numFmtId="164" fontId="2" fillId="9" borderId="140" xfId="0" applyNumberFormat="1" applyFont="1" applyFill="1" applyBorder="1" applyAlignment="1">
      <alignment horizontal="center" vertical="top" wrapText="1"/>
    </xf>
    <xf numFmtId="164" fontId="3" fillId="0" borderId="45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right"/>
      <protection locked="0"/>
    </xf>
    <xf numFmtId="0" fontId="2" fillId="12" borderId="63" xfId="0" applyFont="1" applyFill="1" applyBorder="1"/>
    <xf numFmtId="0" fontId="3" fillId="0" borderId="61" xfId="0" applyFont="1" applyBorder="1"/>
    <xf numFmtId="0" fontId="3" fillId="0" borderId="72" xfId="0" applyFont="1" applyBorder="1"/>
    <xf numFmtId="0" fontId="2" fillId="12" borderId="39" xfId="0" applyFont="1" applyFill="1" applyBorder="1" applyAlignment="1">
      <alignment vertical="center"/>
    </xf>
    <xf numFmtId="0" fontId="3" fillId="0" borderId="61" xfId="0" applyFont="1" applyBorder="1" applyAlignment="1">
      <alignment wrapText="1"/>
    </xf>
    <xf numFmtId="0" fontId="5" fillId="0" borderId="0" xfId="0" applyFont="1" applyAlignment="1">
      <alignment horizontal="right"/>
    </xf>
    <xf numFmtId="164" fontId="3" fillId="0" borderId="120" xfId="0" applyNumberFormat="1" applyFont="1" applyBorder="1" applyAlignment="1">
      <alignment horizontal="center"/>
    </xf>
    <xf numFmtId="164" fontId="3" fillId="0" borderId="120" xfId="0" applyNumberFormat="1" applyFont="1" applyBorder="1" applyAlignment="1">
      <alignment horizontal="center" vertical="top"/>
    </xf>
    <xf numFmtId="0" fontId="2" fillId="12" borderId="39" xfId="0" applyFont="1" applyFill="1" applyBorder="1" applyAlignment="1">
      <alignment horizontal="center" vertical="center" wrapText="1"/>
    </xf>
    <xf numFmtId="0" fontId="2" fillId="12" borderId="75" xfId="0" applyFont="1" applyFill="1" applyBorder="1" applyAlignment="1">
      <alignment horizontal="center" vertical="center" wrapText="1"/>
    </xf>
    <xf numFmtId="0" fontId="2" fillId="14" borderId="72" xfId="0" applyFont="1" applyFill="1" applyBorder="1" applyAlignment="1">
      <alignment horizontal="left" vertical="top" wrapText="1"/>
    </xf>
    <xf numFmtId="164" fontId="2" fillId="14" borderId="107" xfId="0" applyNumberFormat="1" applyFont="1" applyFill="1" applyBorder="1" applyAlignment="1">
      <alignment horizontal="center" vertical="top" wrapText="1"/>
    </xf>
    <xf numFmtId="0" fontId="3" fillId="0" borderId="136" xfId="0" applyFont="1" applyBorder="1" applyAlignment="1">
      <alignment vertical="top" wrapText="1"/>
    </xf>
    <xf numFmtId="0" fontId="3" fillId="0" borderId="141" xfId="0" applyFont="1" applyBorder="1" applyAlignment="1">
      <alignment vertical="top" wrapText="1"/>
    </xf>
    <xf numFmtId="164" fontId="3" fillId="0" borderId="127" xfId="0" applyNumberFormat="1" applyFont="1" applyBorder="1" applyAlignment="1">
      <alignment horizontal="center" vertical="top" wrapText="1"/>
    </xf>
    <xf numFmtId="0" fontId="2" fillId="20" borderId="39" xfId="0" applyFont="1" applyFill="1" applyBorder="1" applyAlignment="1">
      <alignment horizontal="left" vertical="top" wrapText="1"/>
    </xf>
    <xf numFmtId="164" fontId="2" fillId="20" borderId="75" xfId="0" applyNumberFormat="1" applyFont="1" applyFill="1" applyBorder="1" applyAlignment="1">
      <alignment horizontal="center" vertical="top" wrapText="1"/>
    </xf>
    <xf numFmtId="0" fontId="3" fillId="0" borderId="134" xfId="0" applyFont="1" applyBorder="1" applyAlignment="1">
      <alignment horizontal="left" vertical="top" wrapText="1"/>
    </xf>
    <xf numFmtId="164" fontId="3" fillId="0" borderId="126" xfId="0" applyNumberFormat="1" applyFont="1" applyBorder="1" applyAlignment="1">
      <alignment horizontal="center" vertical="top" wrapText="1"/>
    </xf>
    <xf numFmtId="0" fontId="2" fillId="21" borderId="142" xfId="0" applyFont="1" applyFill="1" applyBorder="1" applyAlignment="1">
      <alignment horizontal="right" vertical="top" wrapText="1"/>
    </xf>
    <xf numFmtId="164" fontId="2" fillId="21" borderId="143" xfId="0" applyNumberFormat="1" applyFont="1" applyFill="1" applyBorder="1" applyAlignment="1">
      <alignment horizontal="center" vertical="top" wrapText="1"/>
    </xf>
    <xf numFmtId="0" fontId="2" fillId="12" borderId="157" xfId="0" applyFont="1" applyFill="1" applyBorder="1" applyAlignment="1">
      <alignment vertical="top" wrapText="1"/>
    </xf>
    <xf numFmtId="164" fontId="2" fillId="12" borderId="158" xfId="0" applyNumberFormat="1" applyFont="1" applyFill="1" applyBorder="1" applyAlignment="1">
      <alignment horizontal="center" vertical="top" wrapText="1"/>
    </xf>
    <xf numFmtId="164" fontId="2" fillId="12" borderId="7" xfId="0" applyNumberFormat="1" applyFont="1" applyFill="1" applyBorder="1" applyAlignment="1">
      <alignment horizontal="center" vertical="top" wrapText="1"/>
    </xf>
    <xf numFmtId="164" fontId="2" fillId="12" borderId="159" xfId="0" applyNumberFormat="1" applyFont="1" applyFill="1" applyBorder="1" applyAlignment="1">
      <alignment horizontal="center" vertical="top" wrapText="1"/>
    </xf>
    <xf numFmtId="164" fontId="2" fillId="12" borderId="108" xfId="0" applyNumberFormat="1" applyFont="1" applyFill="1" applyBorder="1" applyAlignment="1">
      <alignment horizontal="center" vertical="top" wrapText="1"/>
    </xf>
    <xf numFmtId="0" fontId="2" fillId="0" borderId="157" xfId="0" applyFont="1" applyBorder="1" applyAlignment="1">
      <alignment horizontal="left" vertical="top" wrapText="1" indent="1"/>
    </xf>
    <xf numFmtId="164" fontId="3" fillId="0" borderId="158" xfId="0" applyNumberFormat="1" applyFont="1" applyBorder="1" applyAlignment="1">
      <alignment horizontal="center" vertical="top" wrapText="1"/>
    </xf>
    <xf numFmtId="164" fontId="3" fillId="0" borderId="160" xfId="0" applyNumberFormat="1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0" fontId="3" fillId="0" borderId="157" xfId="0" applyFont="1" applyBorder="1" applyAlignment="1">
      <alignment horizontal="left" vertical="top" wrapText="1" indent="2"/>
    </xf>
    <xf numFmtId="164" fontId="3" fillId="0" borderId="161" xfId="0" applyNumberFormat="1" applyFont="1" applyBorder="1" applyAlignment="1">
      <alignment horizontal="center" vertical="top" wrapText="1"/>
    </xf>
    <xf numFmtId="164" fontId="3" fillId="0" borderId="162" xfId="0" applyNumberFormat="1" applyFont="1" applyBorder="1" applyAlignment="1">
      <alignment horizontal="center" vertical="top" wrapText="1"/>
    </xf>
    <xf numFmtId="0" fontId="2" fillId="0" borderId="152" xfId="0" applyFont="1" applyBorder="1" applyAlignment="1">
      <alignment horizontal="left" vertical="top" wrapText="1" indent="1"/>
    </xf>
    <xf numFmtId="164" fontId="3" fillId="0" borderId="163" xfId="0" applyNumberFormat="1" applyFont="1" applyBorder="1" applyAlignment="1">
      <alignment horizontal="center" vertical="top" wrapText="1"/>
    </xf>
    <xf numFmtId="164" fontId="3" fillId="0" borderId="151" xfId="0" applyNumberFormat="1" applyFont="1" applyBorder="1" applyAlignment="1">
      <alignment horizontal="center" vertical="top" wrapText="1"/>
    </xf>
    <xf numFmtId="164" fontId="3" fillId="2" borderId="164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0" fontId="2" fillId="12" borderId="148" xfId="0" applyFont="1" applyFill="1" applyBorder="1" applyAlignment="1">
      <alignment vertical="top" wrapText="1"/>
    </xf>
    <xf numFmtId="164" fontId="2" fillId="12" borderId="72" xfId="0" applyNumberFormat="1" applyFont="1" applyFill="1" applyBorder="1" applyAlignment="1">
      <alignment horizontal="center" vertical="top" wrapText="1"/>
    </xf>
    <xf numFmtId="164" fontId="2" fillId="12" borderId="57" xfId="0" applyNumberFormat="1" applyFont="1" applyFill="1" applyBorder="1" applyAlignment="1">
      <alignment horizontal="center" vertical="top" wrapText="1"/>
    </xf>
    <xf numFmtId="164" fontId="2" fillId="12" borderId="86" xfId="0" applyNumberFormat="1" applyFont="1" applyFill="1" applyBorder="1" applyAlignment="1">
      <alignment horizontal="center" vertical="top" wrapText="1"/>
    </xf>
    <xf numFmtId="164" fontId="2" fillId="12" borderId="54" xfId="0" applyNumberFormat="1" applyFont="1" applyFill="1" applyBorder="1" applyAlignment="1">
      <alignment horizontal="center" vertical="top" wrapText="1"/>
    </xf>
    <xf numFmtId="164" fontId="2" fillId="12" borderId="107" xfId="0" applyNumberFormat="1" applyFont="1" applyFill="1" applyBorder="1" applyAlignment="1">
      <alignment horizontal="center" vertical="top" wrapText="1"/>
    </xf>
    <xf numFmtId="0" fontId="2" fillId="0" borderId="165" xfId="0" applyFont="1" applyBorder="1" applyAlignment="1">
      <alignment horizontal="left" vertical="top" wrapText="1" indent="1"/>
    </xf>
    <xf numFmtId="164" fontId="2" fillId="0" borderId="6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164" fontId="2" fillId="0" borderId="109" xfId="0" applyNumberFormat="1" applyFont="1" applyBorder="1" applyAlignment="1">
      <alignment horizontal="center" vertical="top" wrapText="1"/>
    </xf>
    <xf numFmtId="0" fontId="3" fillId="0" borderId="165" xfId="0" applyFont="1" applyBorder="1" applyAlignment="1">
      <alignment horizontal="left" vertical="top" wrapText="1" indent="2"/>
    </xf>
    <xf numFmtId="164" fontId="3" fillId="0" borderId="6" xfId="0" applyNumberFormat="1" applyFont="1" applyBorder="1" applyAlignment="1">
      <alignment horizontal="center" vertical="top" wrapText="1"/>
    </xf>
    <xf numFmtId="0" fontId="3" fillId="0" borderId="148" xfId="0" applyFont="1" applyBorder="1" applyAlignment="1">
      <alignment horizontal="left" vertical="top" wrapText="1" indent="2"/>
    </xf>
    <xf numFmtId="164" fontId="3" fillId="0" borderId="56" xfId="0" applyNumberFormat="1" applyFont="1" applyBorder="1" applyAlignment="1">
      <alignment horizontal="center" vertical="top" wrapText="1"/>
    </xf>
    <xf numFmtId="164" fontId="3" fillId="0" borderId="56" xfId="0" applyNumberFormat="1" applyFont="1" applyBorder="1" applyAlignment="1">
      <alignment horizontal="center" vertical="top"/>
    </xf>
    <xf numFmtId="164" fontId="3" fillId="0" borderId="7" xfId="0" applyNumberFormat="1" applyFont="1" applyBorder="1" applyAlignment="1">
      <alignment horizontal="center" vertical="top"/>
    </xf>
    <xf numFmtId="0" fontId="2" fillId="0" borderId="148" xfId="0" applyFont="1" applyBorder="1" applyAlignment="1">
      <alignment vertical="top" wrapText="1"/>
    </xf>
    <xf numFmtId="164" fontId="2" fillId="0" borderId="56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3" fillId="0" borderId="56" xfId="0" applyFont="1" applyBorder="1" applyAlignment="1">
      <alignment horizontal="left" vertical="top" wrapText="1" indent="2"/>
    </xf>
    <xf numFmtId="164" fontId="3" fillId="0" borderId="8" xfId="0" applyNumberFormat="1" applyFont="1" applyBorder="1" applyAlignment="1">
      <alignment horizontal="center" vertical="top" wrapText="1"/>
    </xf>
    <xf numFmtId="164" fontId="3" fillId="0" borderId="56" xfId="0" applyNumberFormat="1" applyFont="1" applyBorder="1" applyAlignment="1">
      <alignment horizontal="center" wrapText="1"/>
    </xf>
    <xf numFmtId="164" fontId="3" fillId="0" borderId="8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0" fontId="3" fillId="0" borderId="61" xfId="0" applyFont="1" applyBorder="1" applyAlignment="1">
      <alignment horizontal="left" vertical="top" wrapText="1" indent="2"/>
    </xf>
    <xf numFmtId="164" fontId="3" fillId="0" borderId="166" xfId="0" applyNumberFormat="1" applyFont="1" applyBorder="1" applyAlignment="1">
      <alignment horizontal="center" vertical="top" wrapText="1"/>
    </xf>
    <xf numFmtId="164" fontId="3" fillId="0" borderId="167" xfId="0" applyNumberFormat="1" applyFont="1" applyBorder="1" applyAlignment="1">
      <alignment horizontal="center" vertical="top" wrapText="1"/>
    </xf>
    <xf numFmtId="0" fontId="3" fillId="0" borderId="63" xfId="0" applyFont="1" applyBorder="1" applyAlignment="1">
      <alignment horizontal="left" vertical="top" wrapText="1" indent="2"/>
    </xf>
    <xf numFmtId="164" fontId="3" fillId="0" borderId="63" xfId="0" applyNumberFormat="1" applyFont="1" applyBorder="1" applyAlignment="1">
      <alignment horizontal="center" vertical="top" wrapText="1"/>
    </xf>
    <xf numFmtId="164" fontId="3" fillId="0" borderId="29" xfId="0" applyNumberFormat="1" applyFont="1" applyBorder="1" applyAlignment="1">
      <alignment horizontal="center" vertical="top" wrapText="1"/>
    </xf>
    <xf numFmtId="164" fontId="3" fillId="0" borderId="116" xfId="0" applyNumberFormat="1" applyFont="1" applyBorder="1" applyAlignment="1">
      <alignment horizontal="center" vertical="top" wrapText="1"/>
    </xf>
    <xf numFmtId="164" fontId="3" fillId="2" borderId="5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7" fillId="0" borderId="48" xfId="0" applyNumberFormat="1" applyFont="1" applyBorder="1" applyAlignment="1">
      <alignment horizontal="center" vertical="top" wrapText="1"/>
    </xf>
    <xf numFmtId="0" fontId="7" fillId="0" borderId="0" xfId="0" applyFont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5" fillId="22" borderId="64" xfId="0" applyFont="1" applyFill="1" applyBorder="1" applyAlignment="1">
      <alignment horizontal="center"/>
    </xf>
    <xf numFmtId="0" fontId="5" fillId="22" borderId="65" xfId="0" applyFont="1" applyFill="1" applyBorder="1" applyAlignment="1">
      <alignment horizontal="center"/>
    </xf>
    <xf numFmtId="0" fontId="5" fillId="22" borderId="119" xfId="0" applyFont="1" applyFill="1" applyBorder="1" applyAlignment="1">
      <alignment horizontal="center"/>
    </xf>
    <xf numFmtId="0" fontId="7" fillId="0" borderId="48" xfId="0" applyFont="1" applyBorder="1" applyAlignment="1">
      <alignment horizontal="center" vertical="top"/>
    </xf>
    <xf numFmtId="0" fontId="7" fillId="0" borderId="120" xfId="0" applyFont="1" applyBorder="1" applyAlignment="1">
      <alignment horizontal="center" vertical="top"/>
    </xf>
    <xf numFmtId="0" fontId="7" fillId="0" borderId="48" xfId="0" applyFont="1" applyBorder="1" applyAlignment="1">
      <alignment horizontal="center"/>
    </xf>
    <xf numFmtId="0" fontId="7" fillId="0" borderId="120" xfId="0" applyFont="1" applyBorder="1" applyAlignment="1">
      <alignment horizontal="center"/>
    </xf>
    <xf numFmtId="0" fontId="5" fillId="22" borderId="104" xfId="0" applyFont="1" applyFill="1" applyBorder="1" applyAlignment="1">
      <alignment horizontal="center"/>
    </xf>
    <xf numFmtId="0" fontId="5" fillId="22" borderId="28" xfId="0" applyFont="1" applyFill="1" applyBorder="1" applyAlignment="1">
      <alignment horizontal="center"/>
    </xf>
    <xf numFmtId="0" fontId="5" fillId="22" borderId="47" xfId="0" applyFont="1" applyFill="1" applyBorder="1" applyAlignment="1">
      <alignment horizontal="center"/>
    </xf>
    <xf numFmtId="0" fontId="5" fillId="22" borderId="52" xfId="0" applyFont="1" applyFill="1" applyBorder="1" applyAlignment="1">
      <alignment horizontal="center"/>
    </xf>
    <xf numFmtId="0" fontId="7" fillId="0" borderId="75" xfId="0" applyFont="1" applyBorder="1" applyAlignment="1">
      <alignment horizontal="center" vertical="top"/>
    </xf>
    <xf numFmtId="0" fontId="7" fillId="0" borderId="75" xfId="0" applyFont="1" applyBorder="1" applyAlignment="1">
      <alignment vertical="top" wrapText="1"/>
    </xf>
    <xf numFmtId="0" fontId="7" fillId="0" borderId="38" xfId="0" applyFont="1" applyBorder="1" applyAlignment="1">
      <alignment horizontal="center" vertical="top"/>
    </xf>
    <xf numFmtId="0" fontId="7" fillId="0" borderId="32" xfId="0" applyFont="1" applyBorder="1" applyAlignment="1">
      <alignment horizontal="center" vertical="top"/>
    </xf>
    <xf numFmtId="0" fontId="7" fillId="0" borderId="51" xfId="0" applyFont="1" applyBorder="1" applyAlignment="1">
      <alignment horizontal="center" vertical="top"/>
    </xf>
    <xf numFmtId="0" fontId="7" fillId="0" borderId="75" xfId="0" applyFont="1" applyBorder="1" applyAlignment="1">
      <alignment horizontal="center"/>
    </xf>
    <xf numFmtId="0" fontId="7" fillId="0" borderId="75" xfId="0" applyFont="1" applyBorder="1"/>
    <xf numFmtId="0" fontId="7" fillId="0" borderId="38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107" xfId="0" applyFont="1" applyBorder="1" applyAlignment="1">
      <alignment horizontal="center" vertical="top"/>
    </xf>
    <xf numFmtId="0" fontId="7" fillId="0" borderId="109" xfId="0" applyFont="1" applyBorder="1" applyAlignment="1">
      <alignment horizontal="center" vertical="top"/>
    </xf>
    <xf numFmtId="0" fontId="7" fillId="0" borderId="113" xfId="0" applyFont="1" applyBorder="1" applyAlignment="1">
      <alignment horizontal="center"/>
    </xf>
    <xf numFmtId="0" fontId="7" fillId="0" borderId="107" xfId="0" applyFont="1" applyBorder="1" applyAlignment="1">
      <alignment vertical="top"/>
    </xf>
    <xf numFmtId="0" fontId="7" fillId="0" borderId="109" xfId="0" applyFont="1" applyBorder="1" applyAlignment="1">
      <alignment wrapText="1"/>
    </xf>
    <xf numFmtId="0" fontId="7" fillId="0" borderId="113" xfId="0" applyFont="1" applyBorder="1"/>
    <xf numFmtId="0" fontId="7" fillId="0" borderId="57" xfId="0" applyFont="1" applyBorder="1" applyAlignment="1">
      <alignment horizontal="center" vertical="top"/>
    </xf>
    <xf numFmtId="0" fontId="7" fillId="0" borderId="86" xfId="0" applyFont="1" applyBorder="1" applyAlignment="1">
      <alignment horizontal="center" vertical="top"/>
    </xf>
    <xf numFmtId="0" fontId="7" fillId="0" borderId="58" xfId="0" applyFont="1" applyBorder="1" applyAlignment="1">
      <alignment horizontal="center" vertical="top"/>
    </xf>
    <xf numFmtId="0" fontId="7" fillId="0" borderId="64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119" xfId="0" applyFont="1" applyBorder="1" applyAlignment="1">
      <alignment horizontal="center"/>
    </xf>
    <xf numFmtId="0" fontId="7" fillId="0" borderId="107" xfId="0" applyFont="1" applyBorder="1" applyAlignment="1">
      <alignment horizontal="center" wrapText="1"/>
    </xf>
    <xf numFmtId="0" fontId="7" fillId="0" borderId="113" xfId="0" applyFont="1" applyBorder="1" applyAlignment="1">
      <alignment horizontal="center" vertical="top"/>
    </xf>
    <xf numFmtId="0" fontId="7" fillId="0" borderId="107" xfId="0" applyFont="1" applyBorder="1" applyAlignment="1">
      <alignment vertical="top" wrapText="1"/>
    </xf>
    <xf numFmtId="0" fontId="7" fillId="0" borderId="109" xfId="0" applyFont="1" applyBorder="1"/>
    <xf numFmtId="0" fontId="7" fillId="0" borderId="113" xfId="0" applyFont="1" applyBorder="1" applyAlignment="1">
      <alignment wrapText="1"/>
    </xf>
    <xf numFmtId="0" fontId="7" fillId="0" borderId="64" xfId="0" applyFont="1" applyBorder="1" applyAlignment="1">
      <alignment horizontal="center" vertical="top"/>
    </xf>
    <xf numFmtId="0" fontId="7" fillId="0" borderId="65" xfId="0" applyFont="1" applyBorder="1" applyAlignment="1">
      <alignment horizontal="center" vertical="top"/>
    </xf>
    <xf numFmtId="0" fontId="7" fillId="0" borderId="119" xfId="0" applyFont="1" applyBorder="1" applyAlignment="1">
      <alignment horizontal="center" vertical="top"/>
    </xf>
    <xf numFmtId="0" fontId="7" fillId="0" borderId="113" xfId="0" applyFont="1" applyBorder="1" applyAlignment="1">
      <alignment vertical="top" wrapText="1"/>
    </xf>
    <xf numFmtId="0" fontId="7" fillId="0" borderId="113" xfId="0" applyFont="1" applyBorder="1" applyAlignment="1">
      <alignment horizontal="center" vertical="top" wrapText="1"/>
    </xf>
    <xf numFmtId="0" fontId="7" fillId="0" borderId="75" xfId="0" applyFont="1" applyBorder="1" applyAlignment="1">
      <alignment vertical="top"/>
    </xf>
    <xf numFmtId="0" fontId="7" fillId="0" borderId="75" xfId="0" applyFont="1" applyBorder="1" applyAlignment="1">
      <alignment horizontal="center" vertical="top" wrapText="1"/>
    </xf>
    <xf numFmtId="0" fontId="7" fillId="0" borderId="107" xfId="0" applyFont="1" applyBorder="1" applyAlignment="1">
      <alignment horizontal="center"/>
    </xf>
    <xf numFmtId="0" fontId="7" fillId="0" borderId="109" xfId="0" applyFont="1" applyBorder="1" applyAlignment="1">
      <alignment horizontal="center"/>
    </xf>
    <xf numFmtId="0" fontId="7" fillId="0" borderId="107" xfId="0" applyFont="1" applyBorder="1"/>
    <xf numFmtId="0" fontId="7" fillId="0" borderId="109" xfId="0" applyFont="1" applyBorder="1" applyAlignment="1">
      <alignment vertical="top"/>
    </xf>
    <xf numFmtId="0" fontId="7" fillId="0" borderId="57" xfId="0" applyFont="1" applyBorder="1" applyAlignment="1">
      <alignment horizontal="center"/>
    </xf>
    <xf numFmtId="0" fontId="7" fillId="0" borderId="86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109" xfId="0" applyFont="1" applyBorder="1" applyAlignment="1">
      <alignment horizontal="center" vertical="top" wrapText="1"/>
    </xf>
    <xf numFmtId="164" fontId="3" fillId="0" borderId="131" xfId="0" applyNumberFormat="1" applyFont="1" applyBorder="1" applyAlignment="1">
      <alignment horizontal="center" vertical="center"/>
    </xf>
    <xf numFmtId="164" fontId="2" fillId="12" borderId="81" xfId="0" applyNumberFormat="1" applyFont="1" applyFill="1" applyBorder="1" applyAlignment="1">
      <alignment horizontal="center" vertical="top"/>
    </xf>
    <xf numFmtId="164" fontId="2" fillId="12" borderId="14" xfId="0" applyNumberFormat="1" applyFont="1" applyFill="1" applyBorder="1" applyAlignment="1">
      <alignment horizontal="center" vertical="top"/>
    </xf>
    <xf numFmtId="164" fontId="2" fillId="12" borderId="82" xfId="0" applyNumberFormat="1" applyFont="1" applyFill="1" applyBorder="1" applyAlignment="1">
      <alignment horizontal="center" vertical="top"/>
    </xf>
    <xf numFmtId="164" fontId="2" fillId="12" borderId="106" xfId="0" applyNumberFormat="1" applyFont="1" applyFill="1" applyBorder="1" applyAlignment="1">
      <alignment horizontal="center" vertical="top"/>
    </xf>
    <xf numFmtId="164" fontId="2" fillId="12" borderId="97" xfId="0" applyNumberFormat="1" applyFont="1" applyFill="1" applyBorder="1" applyAlignment="1">
      <alignment horizontal="center" vertical="top"/>
    </xf>
    <xf numFmtId="164" fontId="2" fillId="12" borderId="84" xfId="0" applyNumberFormat="1" applyFont="1" applyFill="1" applyBorder="1" applyAlignment="1">
      <alignment horizontal="center" vertical="top"/>
    </xf>
    <xf numFmtId="164" fontId="2" fillId="16" borderId="39" xfId="0" applyNumberFormat="1" applyFont="1" applyFill="1" applyBorder="1" applyAlignment="1">
      <alignment horizontal="right" vertical="top"/>
    </xf>
    <xf numFmtId="164" fontId="2" fillId="16" borderId="37" xfId="0" applyNumberFormat="1" applyFont="1" applyFill="1" applyBorder="1" applyAlignment="1">
      <alignment horizontal="right" vertical="top"/>
    </xf>
    <xf numFmtId="164" fontId="2" fillId="16" borderId="33" xfId="0" applyNumberFormat="1" applyFont="1" applyFill="1" applyBorder="1" applyAlignment="1">
      <alignment horizontal="right" vertical="top"/>
    </xf>
    <xf numFmtId="0" fontId="2" fillId="3" borderId="7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60" xfId="0" applyFont="1" applyFill="1" applyBorder="1" applyAlignment="1">
      <alignment horizontal="left" vertical="center" wrapText="1"/>
    </xf>
    <xf numFmtId="49" fontId="2" fillId="3" borderId="121" xfId="0" applyNumberFormat="1" applyFont="1" applyFill="1" applyBorder="1" applyAlignment="1">
      <alignment horizontal="left" vertical="center"/>
    </xf>
    <xf numFmtId="49" fontId="2" fillId="3" borderId="37" xfId="0" applyNumberFormat="1" applyFont="1" applyFill="1" applyBorder="1" applyAlignment="1">
      <alignment horizontal="left" vertical="center"/>
    </xf>
    <xf numFmtId="49" fontId="2" fillId="3" borderId="33" xfId="0" applyNumberFormat="1" applyFont="1" applyFill="1" applyBorder="1" applyAlignment="1">
      <alignment horizontal="left" vertical="center"/>
    </xf>
    <xf numFmtId="49" fontId="3" fillId="0" borderId="126" xfId="0" applyNumberFormat="1" applyFont="1" applyBorder="1" applyAlignment="1">
      <alignment horizontal="center" vertical="top" textRotation="90" wrapText="1"/>
    </xf>
    <xf numFmtId="49" fontId="3" fillId="0" borderId="127" xfId="0" applyNumberFormat="1" applyFont="1" applyBorder="1" applyAlignment="1">
      <alignment horizontal="center" vertical="top" textRotation="90" wrapText="1"/>
    </xf>
    <xf numFmtId="49" fontId="3" fillId="0" borderId="129" xfId="0" applyNumberFormat="1" applyFont="1" applyBorder="1" applyAlignment="1">
      <alignment horizontal="center" vertical="top" textRotation="90" wrapText="1"/>
    </xf>
    <xf numFmtId="49" fontId="3" fillId="0" borderId="102" xfId="0" applyNumberFormat="1" applyFont="1" applyBorder="1" applyAlignment="1">
      <alignment horizontal="center" vertical="top"/>
    </xf>
    <xf numFmtId="49" fontId="3" fillId="0" borderId="103" xfId="0" applyNumberFormat="1" applyFont="1" applyBorder="1" applyAlignment="1">
      <alignment horizontal="center" vertical="top"/>
    </xf>
    <xf numFmtId="49" fontId="3" fillId="0" borderId="104" xfId="0" applyNumberFormat="1" applyFont="1" applyBorder="1" applyAlignment="1">
      <alignment horizontal="center" vertical="top"/>
    </xf>
    <xf numFmtId="0" fontId="3" fillId="0" borderId="99" xfId="0" applyFont="1" applyBorder="1" applyAlignment="1">
      <alignment horizontal="center" vertical="top" wrapText="1"/>
    </xf>
    <xf numFmtId="0" fontId="3" fillId="0" borderId="122" xfId="0" applyFont="1" applyBorder="1" applyAlignment="1">
      <alignment horizontal="center" vertical="top" wrapText="1"/>
    </xf>
    <xf numFmtId="0" fontId="3" fillId="0" borderId="98" xfId="0" applyFont="1" applyBorder="1" applyAlignment="1">
      <alignment horizontal="center" vertical="top" wrapText="1"/>
    </xf>
    <xf numFmtId="49" fontId="2" fillId="0" borderId="88" xfId="0" applyNumberFormat="1" applyFont="1" applyBorder="1" applyAlignment="1">
      <alignment horizontal="center" vertical="top"/>
    </xf>
    <xf numFmtId="49" fontId="2" fillId="0" borderId="18" xfId="0" applyNumberFormat="1" applyFont="1" applyBorder="1" applyAlignment="1">
      <alignment horizontal="center" vertical="top"/>
    </xf>
    <xf numFmtId="49" fontId="2" fillId="0" borderId="92" xfId="0" applyNumberFormat="1" applyFont="1" applyBorder="1" applyAlignment="1">
      <alignment horizontal="center" vertical="top"/>
    </xf>
    <xf numFmtId="49" fontId="2" fillId="16" borderId="57" xfId="0" applyNumberFormat="1" applyFont="1" applyFill="1" applyBorder="1" applyAlignment="1">
      <alignment vertical="top"/>
    </xf>
    <xf numFmtId="49" fontId="2" fillId="16" borderId="48" xfId="0" applyNumberFormat="1" applyFont="1" applyFill="1" applyBorder="1" applyAlignment="1">
      <alignment vertical="top"/>
    </xf>
    <xf numFmtId="49" fontId="2" fillId="16" borderId="64" xfId="0" applyNumberFormat="1" applyFont="1" applyFill="1" applyBorder="1" applyAlignment="1">
      <alignment vertical="top"/>
    </xf>
    <xf numFmtId="0" fontId="3" fillId="0" borderId="7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93" xfId="0" applyFont="1" applyBorder="1" applyAlignment="1">
      <alignment horizontal="left" vertical="top" wrapText="1"/>
    </xf>
    <xf numFmtId="164" fontId="3" fillId="0" borderId="123" xfId="0" applyNumberFormat="1" applyFont="1" applyBorder="1" applyAlignment="1">
      <alignment horizontal="center" vertical="top" textRotation="90"/>
    </xf>
    <xf numFmtId="164" fontId="3" fillId="0" borderId="124" xfId="0" applyNumberFormat="1" applyFont="1" applyBorder="1" applyAlignment="1">
      <alignment horizontal="center" vertical="top" textRotation="90"/>
    </xf>
    <xf numFmtId="164" fontId="3" fillId="0" borderId="125" xfId="0" applyNumberFormat="1" applyFont="1" applyBorder="1" applyAlignment="1">
      <alignment horizontal="center" vertical="top" textRotation="90"/>
    </xf>
    <xf numFmtId="49" fontId="3" fillId="0" borderId="128" xfId="0" applyNumberFormat="1" applyFont="1" applyBorder="1" applyAlignment="1">
      <alignment horizontal="center" vertical="top" textRotation="90" wrapText="1"/>
    </xf>
    <xf numFmtId="164" fontId="3" fillId="0" borderId="123" xfId="0" applyNumberFormat="1" applyFont="1" applyBorder="1" applyAlignment="1">
      <alignment horizontal="center" vertical="top" textRotation="90" wrapText="1"/>
    </xf>
    <xf numFmtId="164" fontId="3" fillId="0" borderId="124" xfId="0" applyNumberFormat="1" applyFont="1" applyBorder="1" applyAlignment="1">
      <alignment horizontal="center" vertical="top" textRotation="90" wrapText="1"/>
    </xf>
    <xf numFmtId="164" fontId="3" fillId="0" borderId="125" xfId="0" applyNumberFormat="1" applyFont="1" applyBorder="1" applyAlignment="1">
      <alignment horizontal="center" vertical="top" textRotation="90" wrapText="1"/>
    </xf>
    <xf numFmtId="164" fontId="3" fillId="0" borderId="137" xfId="0" applyNumberFormat="1" applyFont="1" applyBorder="1" applyAlignment="1">
      <alignment horizontal="center" vertical="top" textRotation="90"/>
    </xf>
    <xf numFmtId="49" fontId="2" fillId="5" borderId="87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3" borderId="88" xfId="0" applyNumberFormat="1" applyFont="1" applyFill="1" applyBorder="1" applyAlignment="1">
      <alignment horizontal="center" vertical="top"/>
    </xf>
    <xf numFmtId="49" fontId="2" fillId="3" borderId="18" xfId="0" applyNumberFormat="1" applyFont="1" applyFill="1" applyBorder="1" applyAlignment="1">
      <alignment horizontal="center" vertical="top"/>
    </xf>
    <xf numFmtId="0" fontId="3" fillId="0" borderId="94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49" fontId="2" fillId="5" borderId="91" xfId="0" applyNumberFormat="1" applyFont="1" applyFill="1" applyBorder="1" applyAlignment="1">
      <alignment horizontal="center" vertical="top"/>
    </xf>
    <xf numFmtId="49" fontId="2" fillId="3" borderId="92" xfId="0" applyNumberFormat="1" applyFont="1" applyFill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 textRotation="90" wrapText="1"/>
    </xf>
    <xf numFmtId="49" fontId="3" fillId="0" borderId="26" xfId="0" applyNumberFormat="1" applyFont="1" applyBorder="1" applyAlignment="1">
      <alignment horizontal="center" vertical="top" textRotation="90" wrapText="1"/>
    </xf>
    <xf numFmtId="164" fontId="3" fillId="0" borderId="126" xfId="0" applyNumberFormat="1" applyFont="1" applyBorder="1" applyAlignment="1">
      <alignment horizontal="center" vertical="top"/>
    </xf>
    <xf numFmtId="164" fontId="3" fillId="0" borderId="127" xfId="0" applyNumberFormat="1" applyFont="1" applyBorder="1" applyAlignment="1">
      <alignment horizontal="center" vertical="top"/>
    </xf>
    <xf numFmtId="164" fontId="3" fillId="0" borderId="128" xfId="0" applyNumberFormat="1" applyFont="1" applyBorder="1" applyAlignment="1">
      <alignment horizontal="center" vertical="top"/>
    </xf>
    <xf numFmtId="49" fontId="3" fillId="4" borderId="5" xfId="0" applyNumberFormat="1" applyFont="1" applyFill="1" applyBorder="1" applyAlignment="1">
      <alignment vertical="top"/>
    </xf>
    <xf numFmtId="0" fontId="3" fillId="14" borderId="17" xfId="0" applyFont="1" applyFill="1" applyBorder="1" applyAlignment="1">
      <alignment horizontal="left" vertical="top" wrapText="1"/>
    </xf>
    <xf numFmtId="0" fontId="3" fillId="14" borderId="20" xfId="0" applyFont="1" applyFill="1" applyBorder="1" applyAlignment="1">
      <alignment horizontal="left" vertical="top" wrapText="1"/>
    </xf>
    <xf numFmtId="164" fontId="3" fillId="0" borderId="19" xfId="0" applyNumberFormat="1" applyFont="1" applyBorder="1" applyAlignment="1">
      <alignment horizontal="center" vertical="top" textRotation="90"/>
    </xf>
    <xf numFmtId="164" fontId="3" fillId="0" borderId="34" xfId="0" applyNumberFormat="1" applyFont="1" applyBorder="1" applyAlignment="1">
      <alignment horizontal="center" vertical="top" textRotation="90"/>
    </xf>
    <xf numFmtId="164" fontId="3" fillId="13" borderId="123" xfId="0" applyNumberFormat="1" applyFont="1" applyFill="1" applyBorder="1" applyAlignment="1">
      <alignment horizontal="center" vertical="top" textRotation="90"/>
    </xf>
    <xf numFmtId="164" fontId="3" fillId="13" borderId="124" xfId="0" applyNumberFormat="1" applyFont="1" applyFill="1" applyBorder="1" applyAlignment="1">
      <alignment horizontal="center" vertical="top" textRotation="90"/>
    </xf>
    <xf numFmtId="164" fontId="3" fillId="13" borderId="125" xfId="0" applyNumberFormat="1" applyFont="1" applyFill="1" applyBorder="1" applyAlignment="1">
      <alignment horizontal="center" vertical="top" textRotation="90"/>
    </xf>
    <xf numFmtId="49" fontId="3" fillId="13" borderId="126" xfId="0" applyNumberFormat="1" applyFont="1" applyFill="1" applyBorder="1" applyAlignment="1">
      <alignment horizontal="center" vertical="top" textRotation="90" wrapText="1"/>
    </xf>
    <xf numFmtId="49" fontId="3" fillId="13" borderId="127" xfId="0" applyNumberFormat="1" applyFont="1" applyFill="1" applyBorder="1" applyAlignment="1">
      <alignment horizontal="center" vertical="top" textRotation="90" wrapText="1"/>
    </xf>
    <xf numFmtId="49" fontId="3" fillId="13" borderId="128" xfId="0" applyNumberFormat="1" applyFont="1" applyFill="1" applyBorder="1" applyAlignment="1">
      <alignment horizontal="center" vertical="top" textRotation="90" wrapText="1"/>
    </xf>
    <xf numFmtId="49" fontId="3" fillId="13" borderId="102" xfId="0" applyNumberFormat="1" applyFont="1" applyFill="1" applyBorder="1" applyAlignment="1">
      <alignment horizontal="center" vertical="top"/>
    </xf>
    <xf numFmtId="49" fontId="3" fillId="13" borderId="103" xfId="0" applyNumberFormat="1" applyFont="1" applyFill="1" applyBorder="1" applyAlignment="1">
      <alignment horizontal="center" vertical="top"/>
    </xf>
    <xf numFmtId="49" fontId="3" fillId="13" borderId="104" xfId="0" applyNumberFormat="1" applyFont="1" applyFill="1" applyBorder="1" applyAlignment="1">
      <alignment horizontal="center" vertical="top"/>
    </xf>
    <xf numFmtId="49" fontId="2" fillId="15" borderId="88" xfId="0" applyNumberFormat="1" applyFont="1" applyFill="1" applyBorder="1" applyAlignment="1">
      <alignment horizontal="center" vertical="top"/>
    </xf>
    <xf numFmtId="49" fontId="2" fillId="15" borderId="18" xfId="0" applyNumberFormat="1" applyFont="1" applyFill="1" applyBorder="1" applyAlignment="1">
      <alignment horizontal="center" vertical="top"/>
    </xf>
    <xf numFmtId="49" fontId="2" fillId="15" borderId="92" xfId="0" applyNumberFormat="1" applyFont="1" applyFill="1" applyBorder="1" applyAlignment="1">
      <alignment horizontal="center" vertical="top"/>
    </xf>
    <xf numFmtId="0" fontId="3" fillId="0" borderId="8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9" fontId="2" fillId="2" borderId="8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7" xfId="0" applyNumberFormat="1" applyFont="1" applyFill="1" applyBorder="1" applyAlignment="1">
      <alignment horizontal="center" vertical="top"/>
    </xf>
    <xf numFmtId="49" fontId="2" fillId="5" borderId="82" xfId="0" applyNumberFormat="1" applyFont="1" applyFill="1" applyBorder="1" applyAlignment="1">
      <alignment horizontal="center" vertical="top"/>
    </xf>
    <xf numFmtId="49" fontId="2" fillId="5" borderId="3" xfId="0" applyNumberFormat="1" applyFont="1" applyFill="1" applyBorder="1" applyAlignment="1">
      <alignment horizontal="center" vertical="top"/>
    </xf>
    <xf numFmtId="49" fontId="2" fillId="5" borderId="47" xfId="0" applyNumberFormat="1" applyFont="1" applyFill="1" applyBorder="1" applyAlignment="1">
      <alignment horizontal="center" vertical="top"/>
    </xf>
    <xf numFmtId="49" fontId="2" fillId="11" borderId="87" xfId="1" applyNumberFormat="1" applyFont="1" applyBorder="1" applyAlignment="1">
      <alignment horizontal="center" vertical="top"/>
    </xf>
    <xf numFmtId="49" fontId="3" fillId="11" borderId="70" xfId="1" applyNumberFormat="1" applyFont="1" applyBorder="1" applyAlignment="1">
      <alignment horizontal="center" vertical="top"/>
    </xf>
    <xf numFmtId="49" fontId="3" fillId="11" borderId="91" xfId="1" applyNumberFormat="1" applyFont="1" applyBorder="1" applyAlignment="1">
      <alignment horizontal="center" vertical="top"/>
    </xf>
    <xf numFmtId="0" fontId="3" fillId="13" borderId="77" xfId="0" applyFont="1" applyFill="1" applyBorder="1" applyAlignment="1">
      <alignment horizontal="left" vertical="top" wrapText="1"/>
    </xf>
    <xf numFmtId="0" fontId="3" fillId="13" borderId="17" xfId="0" applyFont="1" applyFill="1" applyBorder="1" applyAlignment="1">
      <alignment horizontal="left" vertical="top" wrapText="1"/>
    </xf>
    <xf numFmtId="0" fontId="3" fillId="13" borderId="93" xfId="0" applyFont="1" applyFill="1" applyBorder="1" applyAlignment="1">
      <alignment horizontal="left" vertical="top" wrapText="1"/>
    </xf>
    <xf numFmtId="49" fontId="3" fillId="2" borderId="106" xfId="0" applyNumberFormat="1" applyFont="1" applyFill="1" applyBorder="1" applyAlignment="1">
      <alignment horizontal="center" vertical="top" textRotation="90"/>
    </xf>
    <xf numFmtId="0" fontId="3" fillId="0" borderId="115" xfId="0" applyFont="1" applyBorder="1" applyAlignment="1">
      <alignment vertical="top" textRotation="90"/>
    </xf>
    <xf numFmtId="0" fontId="3" fillId="2" borderId="102" xfId="0" applyFont="1" applyFill="1" applyBorder="1" applyAlignment="1">
      <alignment horizontal="center" vertical="center" textRotation="90" wrapText="1"/>
    </xf>
    <xf numFmtId="0" fontId="3" fillId="2" borderId="103" xfId="0" applyFont="1" applyFill="1" applyBorder="1" applyAlignment="1">
      <alignment horizontal="center" vertical="center" textRotation="90" wrapText="1"/>
    </xf>
    <xf numFmtId="0" fontId="3" fillId="2" borderId="104" xfId="0" applyFont="1" applyFill="1" applyBorder="1" applyAlignment="1">
      <alignment horizontal="center" vertical="center" textRotation="90" wrapText="1"/>
    </xf>
    <xf numFmtId="0" fontId="2" fillId="13" borderId="72" xfId="0" applyFont="1" applyFill="1" applyBorder="1" applyAlignment="1">
      <alignment horizontal="center" vertical="top" wrapText="1"/>
    </xf>
    <xf numFmtId="0" fontId="2" fillId="13" borderId="53" xfId="0" applyFont="1" applyFill="1" applyBorder="1" applyAlignment="1">
      <alignment horizontal="center" vertical="top" wrapText="1"/>
    </xf>
    <xf numFmtId="0" fontId="2" fillId="13" borderId="55" xfId="0" applyFont="1" applyFill="1" applyBorder="1" applyAlignment="1">
      <alignment horizontal="center" vertical="top" wrapText="1"/>
    </xf>
    <xf numFmtId="0" fontId="3" fillId="13" borderId="104" xfId="0" applyFont="1" applyFill="1" applyBorder="1" applyAlignment="1">
      <alignment horizontal="center" vertical="center" textRotation="90" wrapText="1"/>
    </xf>
    <xf numFmtId="0" fontId="3" fillId="0" borderId="73" xfId="0" applyFont="1" applyBorder="1" applyAlignment="1">
      <alignment horizontal="center" vertical="center" textRotation="90" wrapText="1"/>
    </xf>
    <xf numFmtId="0" fontId="3" fillId="0" borderId="52" xfId="0" applyFont="1" applyBorder="1" applyAlignment="1">
      <alignment horizontal="center" vertical="center" textRotation="90" wrapText="1"/>
    </xf>
    <xf numFmtId="0" fontId="3" fillId="2" borderId="8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7" xfId="0" applyFont="1" applyFill="1" applyBorder="1" applyAlignment="1">
      <alignment horizontal="center" vertical="top" wrapText="1"/>
    </xf>
    <xf numFmtId="0" fontId="3" fillId="0" borderId="123" xfId="0" applyFont="1" applyBorder="1" applyAlignment="1">
      <alignment horizontal="center" vertical="top" textRotation="90"/>
    </xf>
    <xf numFmtId="0" fontId="3" fillId="0" borderId="124" xfId="0" applyFont="1" applyBorder="1" applyAlignment="1">
      <alignment horizontal="center" vertical="top" textRotation="90"/>
    </xf>
    <xf numFmtId="0" fontId="3" fillId="0" borderId="125" xfId="0" applyFont="1" applyBorder="1" applyAlignment="1">
      <alignment horizontal="center" vertical="top" textRotation="90"/>
    </xf>
    <xf numFmtId="49" fontId="2" fillId="16" borderId="81" xfId="0" applyNumberFormat="1" applyFont="1" applyFill="1" applyBorder="1" applyAlignment="1">
      <alignment horizontal="center" vertical="top"/>
    </xf>
    <xf numFmtId="49" fontId="2" fillId="16" borderId="59" xfId="0" applyNumberFormat="1" applyFont="1" applyFill="1" applyBorder="1" applyAlignment="1">
      <alignment horizontal="center" vertical="top"/>
    </xf>
    <xf numFmtId="49" fontId="2" fillId="16" borderId="28" xfId="0" applyNumberFormat="1" applyFont="1" applyFill="1" applyBorder="1" applyAlignment="1">
      <alignment horizontal="center" vertical="top"/>
    </xf>
    <xf numFmtId="49" fontId="2" fillId="3" borderId="82" xfId="0" applyNumberFormat="1" applyFont="1" applyFill="1" applyBorder="1" applyAlignment="1">
      <alignment horizontal="center" vertical="top"/>
    </xf>
    <xf numFmtId="49" fontId="2" fillId="3" borderId="3" xfId="0" applyNumberFormat="1" applyFont="1" applyFill="1" applyBorder="1" applyAlignment="1">
      <alignment horizontal="center" vertical="top"/>
    </xf>
    <xf numFmtId="49" fontId="2" fillId="3" borderId="47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right" vertical="top"/>
    </xf>
    <xf numFmtId="0" fontId="3" fillId="13" borderId="73" xfId="0" applyFont="1" applyFill="1" applyBorder="1" applyAlignment="1">
      <alignment horizontal="center" vertical="center" textRotation="90" wrapText="1"/>
    </xf>
    <xf numFmtId="0" fontId="3" fillId="13" borderId="52" xfId="0" applyFont="1" applyFill="1" applyBorder="1" applyAlignment="1">
      <alignment horizontal="center" vertical="center" textRotation="90" wrapText="1"/>
    </xf>
    <xf numFmtId="0" fontId="3" fillId="2" borderId="8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47" xfId="0" applyFont="1" applyFill="1" applyBorder="1" applyAlignment="1">
      <alignment horizontal="center" vertical="center" textRotation="90" wrapText="1"/>
    </xf>
    <xf numFmtId="0" fontId="3" fillId="3" borderId="82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47" xfId="0" applyFont="1" applyFill="1" applyBorder="1" applyAlignment="1">
      <alignment horizontal="center" vertical="center" textRotation="90" wrapText="1"/>
    </xf>
    <xf numFmtId="0" fontId="2" fillId="0" borderId="72" xfId="0" applyFont="1" applyBorder="1" applyAlignment="1">
      <alignment horizontal="center" vertical="top" wrapText="1"/>
    </xf>
    <xf numFmtId="0" fontId="2" fillId="0" borderId="53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top" wrapText="1"/>
    </xf>
    <xf numFmtId="0" fontId="3" fillId="0" borderId="6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13" borderId="49" xfId="0" applyFont="1" applyFill="1" applyBorder="1" applyAlignment="1">
      <alignment horizontal="center" vertical="center" textRotation="90" wrapText="1"/>
    </xf>
    <xf numFmtId="0" fontId="3" fillId="13" borderId="28" xfId="0" applyFont="1" applyFill="1" applyBorder="1" applyAlignment="1">
      <alignment horizontal="center" vertical="center" textRotation="90" wrapText="1"/>
    </xf>
    <xf numFmtId="0" fontId="3" fillId="2" borderId="8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49" fontId="3" fillId="2" borderId="102" xfId="0" applyNumberFormat="1" applyFont="1" applyFill="1" applyBorder="1" applyAlignment="1">
      <alignment horizontal="center" vertical="top"/>
    </xf>
    <xf numFmtId="49" fontId="3" fillId="2" borderId="103" xfId="0" applyNumberFormat="1" applyFont="1" applyFill="1" applyBorder="1" applyAlignment="1">
      <alignment horizontal="center" vertical="top"/>
    </xf>
    <xf numFmtId="49" fontId="3" fillId="2" borderId="104" xfId="0" applyNumberFormat="1" applyFont="1" applyFill="1" applyBorder="1" applyAlignment="1">
      <alignment horizontal="center" vertical="top"/>
    </xf>
    <xf numFmtId="0" fontId="2" fillId="3" borderId="37" xfId="0" applyFont="1" applyFill="1" applyBorder="1" applyAlignment="1">
      <alignment horizontal="right" vertical="top" wrapText="1"/>
    </xf>
    <xf numFmtId="0" fontId="2" fillId="3" borderId="33" xfId="0" applyFont="1" applyFill="1" applyBorder="1" applyAlignment="1">
      <alignment horizontal="right" vertical="top" wrapText="1"/>
    </xf>
    <xf numFmtId="49" fontId="3" fillId="2" borderId="60" xfId="0" applyNumberFormat="1" applyFont="1" applyFill="1" applyBorder="1" applyAlignment="1">
      <alignment horizontal="center" vertical="top" textRotation="90"/>
    </xf>
    <xf numFmtId="49" fontId="3" fillId="2" borderId="115" xfId="0" applyNumberFormat="1" applyFont="1" applyFill="1" applyBorder="1" applyAlignment="1">
      <alignment horizontal="center" vertical="top" textRotation="90"/>
    </xf>
    <xf numFmtId="49" fontId="3" fillId="2" borderId="102" xfId="0" applyNumberFormat="1" applyFont="1" applyFill="1" applyBorder="1" applyAlignment="1">
      <alignment horizontal="center" vertical="top" textRotation="90"/>
    </xf>
    <xf numFmtId="49" fontId="3" fillId="2" borderId="103" xfId="0" applyNumberFormat="1" applyFont="1" applyFill="1" applyBorder="1" applyAlignment="1">
      <alignment horizontal="center" vertical="top" textRotation="90"/>
    </xf>
    <xf numFmtId="49" fontId="3" fillId="2" borderId="104" xfId="0" applyNumberFormat="1" applyFont="1" applyFill="1" applyBorder="1" applyAlignment="1">
      <alignment horizontal="center" vertical="top" textRotation="90"/>
    </xf>
    <xf numFmtId="0" fontId="3" fillId="13" borderId="82" xfId="0" applyFont="1" applyFill="1" applyBorder="1" applyAlignment="1">
      <alignment horizontal="left" vertical="top" wrapText="1"/>
    </xf>
    <xf numFmtId="0" fontId="3" fillId="13" borderId="3" xfId="0" applyFont="1" applyFill="1" applyBorder="1" applyAlignment="1">
      <alignment horizontal="left" vertical="top" wrapText="1"/>
    </xf>
    <xf numFmtId="0" fontId="3" fillId="13" borderId="47" xfId="0" applyFont="1" applyFill="1" applyBorder="1" applyAlignment="1">
      <alignment horizontal="left" vertical="top" wrapText="1"/>
    </xf>
    <xf numFmtId="0" fontId="3" fillId="0" borderId="8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3" fillId="13" borderId="69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2" fillId="16" borderId="39" xfId="0" applyFont="1" applyFill="1" applyBorder="1" applyAlignment="1">
      <alignment horizontal="left" vertical="top" wrapText="1"/>
    </xf>
    <xf numFmtId="0" fontId="2" fillId="16" borderId="37" xfId="0" applyFont="1" applyFill="1" applyBorder="1" applyAlignment="1">
      <alignment horizontal="left" vertical="top" wrapText="1"/>
    </xf>
    <xf numFmtId="0" fontId="2" fillId="16" borderId="33" xfId="0" applyFont="1" applyFill="1" applyBorder="1" applyAlignment="1">
      <alignment horizontal="left" vertical="top" wrapText="1"/>
    </xf>
    <xf numFmtId="49" fontId="2" fillId="5" borderId="50" xfId="0" applyNumberFormat="1" applyFont="1" applyFill="1" applyBorder="1" applyAlignment="1">
      <alignment horizontal="left" vertical="top" wrapText="1"/>
    </xf>
    <xf numFmtId="49" fontId="2" fillId="5" borderId="37" xfId="0" applyNumberFormat="1" applyFont="1" applyFill="1" applyBorder="1" applyAlignment="1">
      <alignment horizontal="left" vertical="top" wrapText="1"/>
    </xf>
    <xf numFmtId="49" fontId="2" fillId="5" borderId="33" xfId="0" applyNumberFormat="1" applyFont="1" applyFill="1" applyBorder="1" applyAlignment="1">
      <alignment horizontal="left" vertical="top" wrapText="1"/>
    </xf>
    <xf numFmtId="0" fontId="4" fillId="2" borderId="83" xfId="0" applyFont="1" applyFill="1" applyBorder="1" applyAlignment="1">
      <alignment horizontal="left" vertical="top" wrapText="1"/>
    </xf>
    <xf numFmtId="0" fontId="4" fillId="2" borderId="85" xfId="0" applyFont="1" applyFill="1" applyBorder="1" applyAlignment="1">
      <alignment horizontal="left" vertical="top" wrapText="1"/>
    </xf>
    <xf numFmtId="0" fontId="3" fillId="16" borderId="105" xfId="0" applyFont="1" applyFill="1" applyBorder="1" applyAlignment="1">
      <alignment horizontal="center" vertical="center" textRotation="90" wrapText="1"/>
    </xf>
    <xf numFmtId="0" fontId="3" fillId="16" borderId="10" xfId="0" applyFont="1" applyFill="1" applyBorder="1" applyAlignment="1">
      <alignment horizontal="center" vertical="center" textRotation="90" wrapText="1"/>
    </xf>
    <xf numFmtId="0" fontId="3" fillId="16" borderId="118" xfId="0" applyFont="1" applyFill="1" applyBorder="1" applyAlignment="1">
      <alignment horizontal="center" vertical="center" textRotation="90" wrapText="1"/>
    </xf>
    <xf numFmtId="0" fontId="2" fillId="3" borderId="50" xfId="0" applyFont="1" applyFill="1" applyBorder="1" applyAlignment="1">
      <alignment horizontal="left" vertical="top" wrapText="1"/>
    </xf>
    <xf numFmtId="0" fontId="2" fillId="3" borderId="37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horizontal="left" vertical="top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49" fontId="3" fillId="2" borderId="102" xfId="0" applyNumberFormat="1" applyFont="1" applyFill="1" applyBorder="1" applyAlignment="1">
      <alignment horizontal="center" vertical="top" wrapText="1"/>
    </xf>
    <xf numFmtId="49" fontId="3" fillId="2" borderId="103" xfId="0" applyNumberFormat="1" applyFont="1" applyFill="1" applyBorder="1" applyAlignment="1">
      <alignment horizontal="center" vertical="top" wrapText="1"/>
    </xf>
    <xf numFmtId="49" fontId="3" fillId="2" borderId="104" xfId="0" applyNumberFormat="1" applyFont="1" applyFill="1" applyBorder="1" applyAlignment="1">
      <alignment horizontal="center" vertical="top" wrapText="1"/>
    </xf>
    <xf numFmtId="49" fontId="2" fillId="3" borderId="83" xfId="0" applyNumberFormat="1" applyFont="1" applyFill="1" applyBorder="1" applyAlignment="1">
      <alignment horizontal="right" vertical="top"/>
    </xf>
    <xf numFmtId="0" fontId="2" fillId="3" borderId="97" xfId="0" applyFont="1" applyFill="1" applyBorder="1" applyAlignment="1">
      <alignment horizontal="right" vertical="top"/>
    </xf>
    <xf numFmtId="0" fontId="2" fillId="3" borderId="106" xfId="0" applyFont="1" applyFill="1" applyBorder="1" applyAlignment="1">
      <alignment horizontal="right" vertical="top"/>
    </xf>
    <xf numFmtId="49" fontId="2" fillId="3" borderId="50" xfId="0" applyNumberFormat="1" applyFont="1" applyFill="1" applyBorder="1" applyAlignment="1">
      <alignment horizontal="right" vertical="top"/>
    </xf>
    <xf numFmtId="49" fontId="2" fillId="3" borderId="37" xfId="0" applyNumberFormat="1" applyFont="1" applyFill="1" applyBorder="1" applyAlignment="1">
      <alignment horizontal="right" vertical="top"/>
    </xf>
    <xf numFmtId="49" fontId="2" fillId="3" borderId="33" xfId="0" applyNumberFormat="1" applyFont="1" applyFill="1" applyBorder="1" applyAlignment="1">
      <alignment horizontal="right" vertical="top"/>
    </xf>
    <xf numFmtId="49" fontId="2" fillId="2" borderId="39" xfId="0" applyNumberFormat="1" applyFont="1" applyFill="1" applyBorder="1" applyAlignment="1">
      <alignment horizontal="left" vertical="top" wrapText="1"/>
    </xf>
    <xf numFmtId="49" fontId="2" fillId="2" borderId="37" xfId="0" applyNumberFormat="1" applyFont="1" applyFill="1" applyBorder="1" applyAlignment="1">
      <alignment horizontal="left" vertical="top" wrapText="1"/>
    </xf>
    <xf numFmtId="49" fontId="2" fillId="2" borderId="33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3" fillId="5" borderId="82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3" fillId="5" borderId="47" xfId="0" applyFont="1" applyFill="1" applyBorder="1" applyAlignment="1">
      <alignment horizontal="center" vertical="center" textRotation="90" wrapText="1"/>
    </xf>
    <xf numFmtId="0" fontId="3" fillId="2" borderId="84" xfId="0" applyFont="1" applyFill="1" applyBorder="1" applyAlignment="1">
      <alignment horizontal="center" vertical="center" textRotation="90" wrapText="1"/>
    </xf>
    <xf numFmtId="0" fontId="3" fillId="2" borderId="74" xfId="0" applyFont="1" applyFill="1" applyBorder="1" applyAlignment="1">
      <alignment horizontal="center" vertical="center" textRotation="90" wrapText="1"/>
    </xf>
    <xf numFmtId="0" fontId="3" fillId="0" borderId="49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center" vertical="top" wrapText="1"/>
    </xf>
    <xf numFmtId="0" fontId="6" fillId="2" borderId="97" xfId="0" applyFont="1" applyFill="1" applyBorder="1" applyAlignment="1">
      <alignment horizontal="left"/>
    </xf>
    <xf numFmtId="164" fontId="3" fillId="0" borderId="102" xfId="0" applyNumberFormat="1" applyFont="1" applyBorder="1" applyAlignment="1">
      <alignment horizontal="center" vertical="top"/>
    </xf>
    <xf numFmtId="164" fontId="3" fillId="0" borderId="103" xfId="0" applyNumberFormat="1" applyFont="1" applyBorder="1" applyAlignment="1">
      <alignment horizontal="center" vertical="top"/>
    </xf>
    <xf numFmtId="164" fontId="3" fillId="0" borderId="104" xfId="0" applyNumberFormat="1" applyFont="1" applyBorder="1" applyAlignment="1">
      <alignment horizontal="center" vertical="top"/>
    </xf>
    <xf numFmtId="164" fontId="3" fillId="0" borderId="102" xfId="0" applyNumberFormat="1" applyFont="1" applyBorder="1" applyAlignment="1">
      <alignment horizontal="center" vertical="top" wrapText="1"/>
    </xf>
    <xf numFmtId="164" fontId="3" fillId="0" borderId="103" xfId="0" applyNumberFormat="1" applyFont="1" applyBorder="1" applyAlignment="1">
      <alignment horizontal="center" vertical="top" wrapText="1"/>
    </xf>
    <xf numFmtId="164" fontId="3" fillId="0" borderId="104" xfId="0" applyNumberFormat="1" applyFont="1" applyBorder="1" applyAlignment="1">
      <alignment horizontal="center" vertical="top" wrapText="1"/>
    </xf>
    <xf numFmtId="49" fontId="3" fillId="13" borderId="102" xfId="0" applyNumberFormat="1" applyFont="1" applyFill="1" applyBorder="1" applyAlignment="1">
      <alignment horizontal="center" vertical="top" wrapText="1"/>
    </xf>
    <xf numFmtId="49" fontId="3" fillId="13" borderId="103" xfId="0" applyNumberFormat="1" applyFont="1" applyFill="1" applyBorder="1" applyAlignment="1">
      <alignment horizontal="center" vertical="top" wrapText="1"/>
    </xf>
    <xf numFmtId="49" fontId="3" fillId="13" borderId="104" xfId="0" applyNumberFormat="1" applyFont="1" applyFill="1" applyBorder="1" applyAlignment="1">
      <alignment horizontal="center" vertical="top" wrapText="1"/>
    </xf>
    <xf numFmtId="49" fontId="3" fillId="0" borderId="102" xfId="0" applyNumberFormat="1" applyFont="1" applyBorder="1" applyAlignment="1">
      <alignment horizontal="center" vertical="top" wrapText="1"/>
    </xf>
    <xf numFmtId="49" fontId="3" fillId="0" borderId="103" xfId="0" applyNumberFormat="1" applyFont="1" applyBorder="1" applyAlignment="1">
      <alignment horizontal="center" vertical="top" wrapText="1"/>
    </xf>
    <xf numFmtId="49" fontId="3" fillId="0" borderId="104" xfId="0" applyNumberFormat="1" applyFont="1" applyBorder="1" applyAlignment="1">
      <alignment horizontal="center" vertical="top" wrapText="1"/>
    </xf>
    <xf numFmtId="164" fontId="2" fillId="9" borderId="30" xfId="0" applyNumberFormat="1" applyFont="1" applyFill="1" applyBorder="1" applyAlignment="1">
      <alignment horizontal="right" vertical="top" wrapText="1"/>
    </xf>
    <xf numFmtId="164" fontId="2" fillId="9" borderId="37" xfId="0" applyNumberFormat="1" applyFont="1" applyFill="1" applyBorder="1" applyAlignment="1">
      <alignment horizontal="right" vertical="top" wrapText="1"/>
    </xf>
    <xf numFmtId="164" fontId="2" fillId="9" borderId="33" xfId="0" applyNumberFormat="1" applyFont="1" applyFill="1" applyBorder="1" applyAlignment="1">
      <alignment horizontal="right" vertical="top" wrapText="1"/>
    </xf>
    <xf numFmtId="0" fontId="3" fillId="13" borderId="99" xfId="0" applyFont="1" applyFill="1" applyBorder="1" applyAlignment="1">
      <alignment horizontal="center" vertical="top" wrapText="1"/>
    </xf>
    <xf numFmtId="0" fontId="3" fillId="13" borderId="122" xfId="0" applyFont="1" applyFill="1" applyBorder="1" applyAlignment="1">
      <alignment horizontal="center" vertical="top" wrapText="1"/>
    </xf>
    <xf numFmtId="0" fontId="3" fillId="13" borderId="98" xfId="0" applyFont="1" applyFill="1" applyBorder="1" applyAlignment="1">
      <alignment horizontal="center" vertical="top" wrapText="1"/>
    </xf>
    <xf numFmtId="49" fontId="2" fillId="13" borderId="88" xfId="0" applyNumberFormat="1" applyFont="1" applyFill="1" applyBorder="1" applyAlignment="1">
      <alignment horizontal="center" vertical="top"/>
    </xf>
    <xf numFmtId="49" fontId="2" fillId="13" borderId="18" xfId="0" applyNumberFormat="1" applyFont="1" applyFill="1" applyBorder="1" applyAlignment="1">
      <alignment horizontal="center" vertical="top"/>
    </xf>
    <xf numFmtId="49" fontId="2" fillId="13" borderId="92" xfId="0" applyNumberFormat="1" applyFont="1" applyFill="1" applyBorder="1" applyAlignment="1">
      <alignment horizontal="center" vertical="top"/>
    </xf>
    <xf numFmtId="0" fontId="2" fillId="15" borderId="37" xfId="0" applyFont="1" applyFill="1" applyBorder="1" applyAlignment="1">
      <alignment horizontal="right" vertical="top"/>
    </xf>
    <xf numFmtId="164" fontId="2" fillId="10" borderId="30" xfId="0" applyNumberFormat="1" applyFont="1" applyFill="1" applyBorder="1" applyAlignment="1">
      <alignment horizontal="right" vertical="top" wrapText="1"/>
    </xf>
    <xf numFmtId="164" fontId="2" fillId="10" borderId="115" xfId="0" applyNumberFormat="1" applyFont="1" applyFill="1" applyBorder="1" applyAlignment="1">
      <alignment horizontal="right" vertical="top" wrapText="1"/>
    </xf>
    <xf numFmtId="0" fontId="2" fillId="15" borderId="33" xfId="0" applyFont="1" applyFill="1" applyBorder="1" applyAlignment="1">
      <alignment horizontal="right" vertical="top"/>
    </xf>
    <xf numFmtId="0" fontId="3" fillId="0" borderId="49" xfId="0" applyFont="1" applyBorder="1" applyAlignment="1" applyProtection="1">
      <alignment horizontal="center" vertical="center" textRotation="90" wrapText="1"/>
      <protection locked="0"/>
    </xf>
    <xf numFmtId="0" fontId="3" fillId="0" borderId="28" xfId="0" applyFont="1" applyBorder="1" applyAlignment="1" applyProtection="1">
      <alignment horizontal="center" vertical="center" textRotation="90" wrapText="1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2" fillId="0" borderId="72" xfId="0" applyFont="1" applyBorder="1" applyAlignment="1" applyProtection="1">
      <alignment horizontal="center" vertical="top"/>
      <protection locked="0"/>
    </xf>
    <xf numFmtId="0" fontId="2" fillId="0" borderId="53" xfId="0" applyFont="1" applyBorder="1" applyAlignment="1" applyProtection="1">
      <alignment horizontal="center" vertical="top"/>
      <protection locked="0"/>
    </xf>
    <xf numFmtId="0" fontId="2" fillId="0" borderId="55" xfId="0" applyFont="1" applyBorder="1" applyAlignment="1" applyProtection="1">
      <alignment horizontal="center" vertical="top"/>
      <protection locked="0"/>
    </xf>
    <xf numFmtId="0" fontId="2" fillId="0" borderId="72" xfId="0" applyFont="1" applyBorder="1" applyAlignment="1" applyProtection="1">
      <alignment horizontal="center" vertical="top" wrapText="1"/>
      <protection locked="0"/>
    </xf>
    <xf numFmtId="0" fontId="2" fillId="0" borderId="53" xfId="0" applyFont="1" applyBorder="1" applyAlignment="1" applyProtection="1">
      <alignment horizontal="center" vertical="top" wrapText="1"/>
      <protection locked="0"/>
    </xf>
    <xf numFmtId="0" fontId="2" fillId="0" borderId="55" xfId="0" applyFont="1" applyBorder="1" applyAlignment="1" applyProtection="1">
      <alignment horizontal="center" vertical="top" wrapText="1"/>
      <protection locked="0"/>
    </xf>
    <xf numFmtId="0" fontId="3" fillId="0" borderId="73" xfId="0" applyFont="1" applyBorder="1" applyAlignment="1" applyProtection="1">
      <alignment horizontal="center" vertical="center" textRotation="90" wrapText="1"/>
      <protection locked="0"/>
    </xf>
    <xf numFmtId="0" fontId="3" fillId="0" borderId="52" xfId="0" applyFont="1" applyBorder="1" applyAlignment="1" applyProtection="1">
      <alignment horizontal="center" vertical="center" textRotation="90" wrapText="1"/>
      <protection locked="0"/>
    </xf>
    <xf numFmtId="0" fontId="3" fillId="0" borderId="49" xfId="0" applyFont="1" applyBorder="1" applyAlignment="1" applyProtection="1">
      <alignment horizontal="center" vertical="center" textRotation="90"/>
      <protection locked="0"/>
    </xf>
    <xf numFmtId="0" fontId="3" fillId="0" borderId="28" xfId="0" applyFont="1" applyBorder="1" applyAlignment="1" applyProtection="1">
      <alignment horizontal="center" vertical="center" textRotation="90"/>
      <protection locked="0"/>
    </xf>
    <xf numFmtId="0" fontId="2" fillId="12" borderId="39" xfId="0" applyFont="1" applyFill="1" applyBorder="1" applyAlignment="1">
      <alignment horizontal="right" vertical="top"/>
    </xf>
    <xf numFmtId="0" fontId="2" fillId="12" borderId="37" xfId="0" applyFont="1" applyFill="1" applyBorder="1" applyAlignment="1">
      <alignment horizontal="right" vertical="top"/>
    </xf>
    <xf numFmtId="0" fontId="2" fillId="12" borderId="33" xfId="0" applyFont="1" applyFill="1" applyBorder="1" applyAlignment="1">
      <alignment horizontal="right" vertical="top"/>
    </xf>
    <xf numFmtId="0" fontId="3" fillId="0" borderId="82" xfId="0" applyFont="1" applyBorder="1" applyAlignment="1" applyProtection="1">
      <alignment horizontal="center" vertical="center" textRotation="90"/>
      <protection locked="0"/>
    </xf>
    <xf numFmtId="0" fontId="3" fillId="0" borderId="3" xfId="0" applyFont="1" applyBorder="1" applyAlignment="1" applyProtection="1">
      <alignment horizontal="center" vertical="center" textRotation="90"/>
      <protection locked="0"/>
    </xf>
    <xf numFmtId="0" fontId="3" fillId="0" borderId="47" xfId="0" applyFont="1" applyBorder="1" applyAlignment="1" applyProtection="1">
      <alignment horizontal="center" vertical="center" textRotation="90"/>
      <protection locked="0"/>
    </xf>
    <xf numFmtId="0" fontId="3" fillId="0" borderId="84" xfId="0" applyFont="1" applyBorder="1" applyAlignment="1" applyProtection="1">
      <alignment horizontal="center" vertical="center" textRotation="90"/>
      <protection locked="0"/>
    </xf>
    <xf numFmtId="0" fontId="3" fillId="0" borderId="74" xfId="0" applyFont="1" applyBorder="1" applyAlignment="1" applyProtection="1">
      <alignment horizontal="center" vertical="center" textRotation="90"/>
      <protection locked="0"/>
    </xf>
    <xf numFmtId="0" fontId="3" fillId="0" borderId="52" xfId="0" applyFont="1" applyBorder="1" applyAlignment="1" applyProtection="1">
      <alignment horizontal="center" vertical="center" textRotation="90"/>
      <protection locked="0"/>
    </xf>
    <xf numFmtId="0" fontId="3" fillId="0" borderId="81" xfId="0" applyFont="1" applyBorder="1" applyAlignment="1" applyProtection="1">
      <alignment horizontal="center" vertical="center" textRotation="90"/>
      <protection locked="0"/>
    </xf>
    <xf numFmtId="0" fontId="3" fillId="0" borderId="59" xfId="0" applyFont="1" applyBorder="1" applyAlignment="1" applyProtection="1">
      <alignment horizontal="center" vertical="center" textRotation="90"/>
      <protection locked="0"/>
    </xf>
    <xf numFmtId="0" fontId="2" fillId="2" borderId="144" xfId="0" applyFont="1" applyFill="1" applyBorder="1" applyAlignment="1" applyProtection="1">
      <alignment horizontal="center" vertical="center" wrapText="1"/>
      <protection locked="0"/>
    </xf>
    <xf numFmtId="0" fontId="2" fillId="2" borderId="147" xfId="0" applyFont="1" applyFill="1" applyBorder="1" applyAlignment="1" applyProtection="1">
      <alignment horizontal="center" vertical="center" wrapText="1"/>
      <protection locked="0"/>
    </xf>
    <xf numFmtId="0" fontId="2" fillId="2" borderId="152" xfId="0" applyFont="1" applyFill="1" applyBorder="1" applyAlignment="1" applyProtection="1">
      <alignment horizontal="center" vertical="center" wrapText="1"/>
      <protection locked="0"/>
    </xf>
    <xf numFmtId="0" fontId="2" fillId="2" borderId="144" xfId="0" applyFont="1" applyFill="1" applyBorder="1" applyAlignment="1" applyProtection="1">
      <alignment horizontal="center" vertical="center" textRotation="90" wrapText="1"/>
      <protection locked="0"/>
    </xf>
    <xf numFmtId="0" fontId="2" fillId="2" borderId="147" xfId="0" applyFont="1" applyFill="1" applyBorder="1" applyAlignment="1" applyProtection="1">
      <alignment horizontal="center" vertical="center" textRotation="90" wrapText="1"/>
      <protection locked="0"/>
    </xf>
    <xf numFmtId="0" fontId="2" fillId="2" borderId="152" xfId="0" applyFont="1" applyFill="1" applyBorder="1" applyAlignment="1" applyProtection="1">
      <alignment horizontal="center" vertical="center" textRotation="90" wrapText="1"/>
      <protection locked="0"/>
    </xf>
    <xf numFmtId="0" fontId="2" fillId="2" borderId="145" xfId="0" applyFont="1" applyFill="1" applyBorder="1" applyAlignment="1" applyProtection="1">
      <alignment horizontal="center" vertical="center" wrapText="1"/>
      <protection locked="0"/>
    </xf>
    <xf numFmtId="0" fontId="2" fillId="2" borderId="146" xfId="0" applyFont="1" applyFill="1" applyBorder="1" applyAlignment="1" applyProtection="1">
      <alignment horizontal="center" vertical="center" wrapText="1"/>
      <protection locked="0"/>
    </xf>
    <xf numFmtId="0" fontId="2" fillId="2" borderId="14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02" xfId="0" applyFont="1" applyFill="1" applyBorder="1" applyAlignment="1" applyProtection="1">
      <alignment horizontal="center" vertical="center" textRotation="90" wrapText="1"/>
      <protection locked="0"/>
    </xf>
    <xf numFmtId="0" fontId="2" fillId="2" borderId="103" xfId="0" applyFont="1" applyFill="1" applyBorder="1" applyAlignment="1" applyProtection="1">
      <alignment horizontal="center" vertical="center" textRotation="90" wrapText="1"/>
      <protection locked="0"/>
    </xf>
    <xf numFmtId="0" fontId="2" fillId="2" borderId="156" xfId="0" applyFont="1" applyFill="1" applyBorder="1" applyAlignment="1" applyProtection="1">
      <alignment horizontal="center" vertical="center" textRotation="90" wrapText="1"/>
      <protection locked="0"/>
    </xf>
    <xf numFmtId="0" fontId="5" fillId="2" borderId="149" xfId="0" applyFont="1" applyFill="1" applyBorder="1" applyAlignment="1" applyProtection="1">
      <alignment horizontal="center" vertical="top" wrapText="1"/>
      <protection locked="0"/>
    </xf>
    <xf numFmtId="0" fontId="5" fillId="2" borderId="151" xfId="0" applyFont="1" applyFill="1" applyBorder="1" applyAlignment="1" applyProtection="1">
      <alignment horizontal="center" vertical="top" wrapText="1"/>
      <protection locked="0"/>
    </xf>
    <xf numFmtId="0" fontId="5" fillId="2" borderId="153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5" fillId="2" borderId="154" xfId="0" applyFont="1" applyFill="1" applyBorder="1" applyAlignment="1" applyProtection="1">
      <alignment horizontal="center" vertical="top" wrapText="1"/>
      <protection locked="0"/>
    </xf>
    <xf numFmtId="0" fontId="5" fillId="2" borderId="150" xfId="0" applyFont="1" applyFill="1" applyBorder="1" applyAlignment="1" applyProtection="1">
      <alignment horizontal="center" vertical="top" wrapText="1"/>
      <protection locked="0"/>
    </xf>
    <xf numFmtId="0" fontId="5" fillId="2" borderId="71" xfId="0" applyFont="1" applyFill="1" applyBorder="1" applyAlignment="1" applyProtection="1">
      <alignment horizontal="center" vertical="top" wrapText="1"/>
      <protection locked="0"/>
    </xf>
    <xf numFmtId="0" fontId="5" fillId="2" borderId="155" xfId="0" applyFont="1" applyFill="1" applyBorder="1" applyAlignment="1" applyProtection="1">
      <alignment horizontal="center" vertical="top" wrapText="1"/>
      <protection locked="0"/>
    </xf>
    <xf numFmtId="0" fontId="5" fillId="12" borderId="10" xfId="0" applyFont="1" applyFill="1" applyBorder="1" applyAlignment="1">
      <alignment horizontal="left"/>
    </xf>
    <xf numFmtId="0" fontId="5" fillId="12" borderId="0" xfId="0" applyFont="1" applyFill="1" applyAlignment="1">
      <alignment horizontal="left"/>
    </xf>
    <xf numFmtId="0" fontId="5" fillId="12" borderId="6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22" borderId="107" xfId="0" applyFont="1" applyFill="1" applyBorder="1" applyAlignment="1">
      <alignment horizontal="center" vertical="top"/>
    </xf>
    <xf numFmtId="0" fontId="5" fillId="22" borderId="113" xfId="0" applyFont="1" applyFill="1" applyBorder="1" applyAlignment="1">
      <alignment horizontal="center" vertical="top"/>
    </xf>
    <xf numFmtId="0" fontId="5" fillId="22" borderId="57" xfId="0" applyFont="1" applyFill="1" applyBorder="1" applyAlignment="1">
      <alignment horizontal="center"/>
    </xf>
    <xf numFmtId="0" fontId="5" fillId="22" borderId="86" xfId="0" applyFont="1" applyFill="1" applyBorder="1" applyAlignment="1">
      <alignment horizontal="center"/>
    </xf>
    <xf numFmtId="0" fontId="5" fillId="22" borderId="58" xfId="0" applyFont="1" applyFill="1" applyBorder="1" applyAlignment="1">
      <alignment horizontal="center"/>
    </xf>
    <xf numFmtId="0" fontId="5" fillId="22" borderId="107" xfId="0" applyFont="1" applyFill="1" applyBorder="1" applyAlignment="1">
      <alignment horizontal="center" vertical="top" wrapText="1"/>
    </xf>
    <xf numFmtId="0" fontId="5" fillId="22" borderId="113" xfId="0" applyFont="1" applyFill="1" applyBorder="1" applyAlignment="1">
      <alignment horizontal="center" vertical="top" wrapText="1"/>
    </xf>
    <xf numFmtId="0" fontId="5" fillId="12" borderId="10" xfId="0" applyFont="1" applyFill="1" applyBorder="1" applyAlignment="1">
      <alignment horizontal="left" wrapText="1"/>
    </xf>
    <xf numFmtId="0" fontId="5" fillId="12" borderId="0" xfId="0" applyFont="1" applyFill="1" applyAlignment="1">
      <alignment horizontal="left" wrapText="1"/>
    </xf>
    <xf numFmtId="0" fontId="5" fillId="12" borderId="60" xfId="0" applyFont="1" applyFill="1" applyBorder="1" applyAlignment="1">
      <alignment horizontal="left" wrapText="1"/>
    </xf>
    <xf numFmtId="164" fontId="8" fillId="0" borderId="57" xfId="0" applyNumberFormat="1" applyFont="1" applyBorder="1" applyAlignment="1">
      <alignment horizontal="center" vertical="center"/>
    </xf>
    <xf numFmtId="164" fontId="8" fillId="0" borderId="77" xfId="0" applyNumberFormat="1" applyFont="1" applyBorder="1" applyAlignment="1">
      <alignment horizontal="center" vertical="center"/>
    </xf>
    <xf numFmtId="164" fontId="8" fillId="0" borderId="78" xfId="0" applyNumberFormat="1" applyFont="1" applyBorder="1" applyAlignment="1">
      <alignment horizontal="center" vertical="center"/>
    </xf>
    <xf numFmtId="164" fontId="8" fillId="0" borderId="49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164" fontId="8" fillId="0" borderId="68" xfId="0" applyNumberFormat="1" applyFont="1" applyBorder="1" applyAlignment="1">
      <alignment horizontal="center" vertical="center"/>
    </xf>
    <xf numFmtId="164" fontId="9" fillId="12" borderId="39" xfId="0" applyNumberFormat="1" applyFont="1" applyFill="1" applyBorder="1" applyAlignment="1">
      <alignment horizontal="center" vertical="top"/>
    </xf>
    <xf numFmtId="164" fontId="9" fillId="12" borderId="36" xfId="0" applyNumberFormat="1" applyFont="1" applyFill="1" applyBorder="1" applyAlignment="1">
      <alignment horizontal="center" vertical="top"/>
    </xf>
    <xf numFmtId="164" fontId="9" fillId="12" borderId="79" xfId="0" applyNumberFormat="1" applyFont="1" applyFill="1" applyBorder="1" applyAlignment="1">
      <alignment horizontal="center" vertical="top"/>
    </xf>
    <xf numFmtId="164" fontId="9" fillId="12" borderId="121" xfId="0" applyNumberFormat="1" applyFont="1" applyFill="1" applyBorder="1" applyAlignment="1">
      <alignment horizontal="center" vertical="top"/>
    </xf>
    <xf numFmtId="164" fontId="9" fillId="12" borderId="38" xfId="0" applyNumberFormat="1" applyFont="1" applyFill="1" applyBorder="1" applyAlignment="1">
      <alignment horizontal="center" vertical="top"/>
    </xf>
    <xf numFmtId="164" fontId="9" fillId="12" borderId="32" xfId="0" applyNumberFormat="1" applyFont="1" applyFill="1" applyBorder="1" applyAlignment="1">
      <alignment horizontal="center" vertical="top"/>
    </xf>
    <xf numFmtId="164" fontId="9" fillId="12" borderId="51" xfId="0" applyNumberFormat="1" applyFont="1" applyFill="1" applyBorder="1" applyAlignment="1">
      <alignment horizontal="center" vertical="top"/>
    </xf>
    <xf numFmtId="164" fontId="8" fillId="0" borderId="62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4" fontId="8" fillId="0" borderId="133" xfId="0" applyNumberFormat="1" applyFont="1" applyBorder="1" applyAlignment="1">
      <alignment horizontal="center" vertical="center"/>
    </xf>
    <xf numFmtId="164" fontId="8" fillId="2" borderId="49" xfId="0" applyNumberFormat="1" applyFont="1" applyFill="1" applyBorder="1" applyAlignment="1">
      <alignment horizontal="center" vertical="center"/>
    </xf>
    <xf numFmtId="164" fontId="8" fillId="0" borderId="42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8" fillId="2" borderId="131" xfId="0" applyNumberFormat="1" applyFont="1" applyFill="1" applyBorder="1" applyAlignment="1">
      <alignment horizontal="center" vertical="center"/>
    </xf>
    <xf numFmtId="164" fontId="8" fillId="2" borderId="38" xfId="0" applyNumberFormat="1" applyFont="1" applyFill="1" applyBorder="1" applyAlignment="1">
      <alignment horizontal="center" vertical="center"/>
    </xf>
    <xf numFmtId="164" fontId="8" fillId="2" borderId="32" xfId="0" applyNumberFormat="1" applyFont="1" applyFill="1" applyBorder="1" applyAlignment="1">
      <alignment horizontal="center" vertical="center"/>
    </xf>
    <xf numFmtId="164" fontId="8" fillId="2" borderId="31" xfId="0" applyNumberFormat="1" applyFont="1" applyFill="1" applyBorder="1" applyAlignment="1">
      <alignment horizontal="center" vertical="center"/>
    </xf>
    <xf numFmtId="164" fontId="8" fillId="2" borderId="33" xfId="0" applyNumberFormat="1" applyFont="1" applyFill="1" applyBorder="1" applyAlignment="1">
      <alignment horizontal="center" vertical="center"/>
    </xf>
    <xf numFmtId="164" fontId="8" fillId="2" borderId="51" xfId="0" applyNumberFormat="1" applyFont="1" applyFill="1" applyBorder="1" applyAlignment="1">
      <alignment horizontal="center" vertical="center"/>
    </xf>
    <xf numFmtId="164" fontId="8" fillId="2" borderId="48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8" fillId="2" borderId="120" xfId="0" applyNumberFormat="1" applyFont="1" applyFill="1" applyBorder="1" applyAlignment="1">
      <alignment horizontal="center" vertical="center"/>
    </xf>
    <xf numFmtId="164" fontId="8" fillId="2" borderId="59" xfId="0" applyNumberFormat="1" applyFont="1" applyFill="1" applyBorder="1" applyAlignment="1">
      <alignment horizontal="center" vertical="center"/>
    </xf>
    <xf numFmtId="164" fontId="8" fillId="2" borderId="57" xfId="0" applyNumberFormat="1" applyFont="1" applyFill="1" applyBorder="1" applyAlignment="1">
      <alignment horizontal="center" vertical="center"/>
    </xf>
    <xf numFmtId="164" fontId="8" fillId="2" borderId="130" xfId="0" applyNumberFormat="1" applyFont="1" applyFill="1" applyBorder="1" applyAlignment="1">
      <alignment horizontal="center" vertical="center"/>
    </xf>
    <xf numFmtId="164" fontId="8" fillId="2" borderId="132" xfId="0" applyNumberFormat="1" applyFont="1" applyFill="1" applyBorder="1" applyAlignment="1">
      <alignment horizontal="center" vertical="center"/>
    </xf>
    <xf numFmtId="164" fontId="8" fillId="2" borderId="62" xfId="0" applyNumberFormat="1" applyFont="1" applyFill="1" applyBorder="1" applyAlignment="1">
      <alignment horizontal="center" vertical="center"/>
    </xf>
    <xf numFmtId="164" fontId="8" fillId="13" borderId="57" xfId="0" applyNumberFormat="1" applyFont="1" applyFill="1" applyBorder="1" applyAlignment="1">
      <alignment horizontal="center" vertical="center"/>
    </xf>
    <xf numFmtId="164" fontId="8" fillId="13" borderId="86" xfId="0" applyNumberFormat="1" applyFont="1" applyFill="1" applyBorder="1" applyAlignment="1">
      <alignment horizontal="center" vertical="center"/>
    </xf>
    <xf numFmtId="164" fontId="8" fillId="13" borderId="77" xfId="0" applyNumberFormat="1" applyFont="1" applyFill="1" applyBorder="1" applyAlignment="1">
      <alignment horizontal="center" vertical="center"/>
    </xf>
    <xf numFmtId="164" fontId="8" fillId="13" borderId="78" xfId="0" applyNumberFormat="1" applyFont="1" applyFill="1" applyBorder="1" applyAlignment="1">
      <alignment horizontal="center" vertical="center"/>
    </xf>
    <xf numFmtId="164" fontId="8" fillId="13" borderId="130" xfId="0" applyNumberFormat="1" applyFont="1" applyFill="1" applyBorder="1" applyAlignment="1">
      <alignment horizontal="center" vertical="center"/>
    </xf>
    <xf numFmtId="164" fontId="8" fillId="13" borderId="95" xfId="0" applyNumberFormat="1" applyFont="1" applyFill="1" applyBorder="1" applyAlignment="1">
      <alignment horizontal="center" vertical="center"/>
    </xf>
    <xf numFmtId="164" fontId="8" fillId="13" borderId="89" xfId="0" applyNumberFormat="1" applyFont="1" applyFill="1" applyBorder="1" applyAlignment="1">
      <alignment horizontal="center" vertical="center"/>
    </xf>
    <xf numFmtId="164" fontId="8" fillId="0" borderId="86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25" xfId="0" applyNumberFormat="1" applyFont="1" applyBorder="1" applyAlignment="1">
      <alignment horizontal="center" vertical="center"/>
    </xf>
    <xf numFmtId="164" fontId="8" fillId="0" borderId="44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40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164" fontId="8" fillId="0" borderId="139" xfId="0" applyNumberFormat="1" applyFont="1" applyBorder="1" applyAlignment="1">
      <alignment horizontal="center" vertical="center"/>
    </xf>
    <xf numFmtId="164" fontId="8" fillId="0" borderId="132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/>
    </xf>
    <xf numFmtId="164" fontId="8" fillId="2" borderId="81" xfId="0" applyNumberFormat="1" applyFont="1" applyFill="1" applyBorder="1" applyAlignment="1">
      <alignment horizontal="center" vertical="center"/>
    </xf>
  </cellXfs>
  <cellStyles count="2">
    <cellStyle name="Geras" xfId="1" builtinId="26"/>
    <cellStyle name="Įprastas" xfId="0" builtinId="0"/>
  </cellStyles>
  <dxfs count="0"/>
  <tableStyles count="0" defaultTableStyle="TableStyleMedium2" defaultPivotStyle="PivotStyleLight16"/>
  <colors>
    <mruColors>
      <color rgb="FFCCFF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89"/>
  <sheetViews>
    <sheetView tabSelected="1" zoomScale="90" zoomScaleNormal="90" zoomScaleSheetLayoutView="100" workbookViewId="0">
      <pane ySplit="14" topLeftCell="A15" activePane="bottomLeft" state="frozen"/>
      <selection pane="bottomLeft" activeCell="G70" sqref="G70:G72"/>
    </sheetView>
  </sheetViews>
  <sheetFormatPr defaultRowHeight="12.75" x14ac:dyDescent="0.2"/>
  <cols>
    <col min="1" max="2" width="3.7109375" style="1" customWidth="1"/>
    <col min="3" max="3" width="3.140625" style="1" customWidth="1"/>
    <col min="4" max="4" width="3.42578125" style="1" customWidth="1"/>
    <col min="5" max="5" width="24.28515625" style="1" customWidth="1"/>
    <col min="6" max="6" width="4.85546875" style="1" customWidth="1"/>
    <col min="7" max="7" width="7.5703125" style="1" customWidth="1"/>
    <col min="8" max="8" width="5.28515625" style="1" customWidth="1"/>
    <col min="9" max="9" width="5" style="1" customWidth="1"/>
    <col min="10" max="10" width="9.42578125" style="1" customWidth="1"/>
    <col min="11" max="11" width="7.85546875" style="1" customWidth="1"/>
    <col min="12" max="27" width="7" style="1" customWidth="1"/>
    <col min="28" max="41" width="0" style="1" hidden="1" customWidth="1"/>
    <col min="42" max="16384" width="9.140625" style="1"/>
  </cols>
  <sheetData>
    <row r="1" spans="1:250" ht="14.25" customHeight="1" x14ac:dyDescent="0.2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498" t="s">
        <v>103</v>
      </c>
      <c r="V1" s="498"/>
      <c r="W1" s="498"/>
      <c r="X1" s="498"/>
      <c r="Y1" s="498"/>
      <c r="Z1" s="498"/>
      <c r="AA1" s="498"/>
    </row>
    <row r="2" spans="1:250" ht="12" customHeight="1" x14ac:dyDescent="0.2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498" t="s">
        <v>114</v>
      </c>
      <c r="V2" s="498"/>
      <c r="W2" s="498"/>
      <c r="X2" s="498"/>
      <c r="Y2" s="498"/>
      <c r="Z2" s="498"/>
      <c r="AA2" s="498"/>
    </row>
    <row r="3" spans="1:250" ht="12" customHeight="1" x14ac:dyDescent="0.2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498" t="s">
        <v>158</v>
      </c>
      <c r="V3" s="498"/>
      <c r="W3" s="498"/>
      <c r="X3" s="498"/>
      <c r="Y3" s="498"/>
      <c r="Z3" s="498"/>
      <c r="AA3" s="498"/>
    </row>
    <row r="4" spans="1:250" ht="12" customHeight="1" x14ac:dyDescent="0.2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498" t="s">
        <v>159</v>
      </c>
      <c r="V4" s="498"/>
      <c r="W4" s="498"/>
      <c r="X4" s="498"/>
      <c r="Y4" s="498"/>
      <c r="Z4" s="498"/>
      <c r="AA4" s="498"/>
    </row>
    <row r="5" spans="1:250" ht="12" customHeight="1" x14ac:dyDescent="0.2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498" t="s">
        <v>212</v>
      </c>
      <c r="V5" s="498"/>
      <c r="W5" s="498"/>
      <c r="X5" s="498"/>
      <c r="Y5" s="498"/>
      <c r="Z5" s="498"/>
      <c r="AA5" s="498"/>
    </row>
    <row r="6" spans="1:250" ht="12" customHeight="1" x14ac:dyDescent="0.2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498" t="s">
        <v>213</v>
      </c>
      <c r="V6" s="498"/>
      <c r="W6" s="498"/>
      <c r="X6" s="498"/>
      <c r="Y6" s="498"/>
      <c r="Z6" s="498"/>
      <c r="AA6" s="498"/>
    </row>
    <row r="7" spans="1:250" ht="12" customHeight="1" x14ac:dyDescent="0.2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498" t="s">
        <v>160</v>
      </c>
      <c r="V7" s="498"/>
      <c r="W7" s="498"/>
      <c r="X7" s="498"/>
      <c r="Y7" s="498"/>
      <c r="Z7" s="498"/>
      <c r="AA7" s="498"/>
    </row>
    <row r="8" spans="1:250" x14ac:dyDescent="0.2">
      <c r="A8" s="511" t="s">
        <v>123</v>
      </c>
      <c r="B8" s="511"/>
      <c r="C8" s="511"/>
      <c r="D8" s="511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</row>
    <row r="9" spans="1:250" x14ac:dyDescent="0.2">
      <c r="A9" s="519" t="s">
        <v>29</v>
      </c>
      <c r="B9" s="519"/>
      <c r="C9" s="511"/>
      <c r="D9" s="511"/>
      <c r="E9" s="511"/>
      <c r="F9" s="511"/>
      <c r="G9" s="511"/>
      <c r="H9" s="511"/>
      <c r="I9" s="511"/>
      <c r="J9" s="511"/>
      <c r="K9" s="511"/>
      <c r="L9" s="511"/>
      <c r="M9" s="511"/>
      <c r="N9" s="511"/>
      <c r="O9" s="511"/>
      <c r="P9" s="511"/>
      <c r="Q9" s="511"/>
      <c r="R9" s="511"/>
      <c r="S9" s="511"/>
      <c r="T9" s="511"/>
      <c r="U9" s="511"/>
      <c r="V9" s="511"/>
      <c r="W9" s="511"/>
      <c r="X9" s="511"/>
      <c r="Y9" s="511"/>
      <c r="Z9" s="511"/>
      <c r="AA9" s="511"/>
    </row>
    <row r="10" spans="1:250" ht="13.5" customHeight="1" x14ac:dyDescent="0.2">
      <c r="A10" s="511" t="s">
        <v>157</v>
      </c>
      <c r="B10" s="511"/>
      <c r="C10" s="511"/>
      <c r="D10" s="511"/>
      <c r="E10" s="511"/>
      <c r="F10" s="511"/>
      <c r="G10" s="511"/>
      <c r="H10" s="511"/>
      <c r="I10" s="511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T10" s="511"/>
      <c r="U10" s="511"/>
      <c r="V10" s="511"/>
      <c r="W10" s="511"/>
      <c r="X10" s="511"/>
      <c r="Y10" s="511"/>
      <c r="Z10" s="511"/>
      <c r="AA10" s="511"/>
    </row>
    <row r="11" spans="1:250" ht="12.75" customHeight="1" thickBot="1" x14ac:dyDescent="0.25">
      <c r="A11" s="444" t="s">
        <v>85</v>
      </c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</row>
    <row r="12" spans="1:250" ht="20.25" customHeight="1" x14ac:dyDescent="0.2">
      <c r="A12" s="489" t="s">
        <v>34</v>
      </c>
      <c r="B12" s="512" t="s">
        <v>1</v>
      </c>
      <c r="C12" s="450" t="s">
        <v>2</v>
      </c>
      <c r="D12" s="447" t="s">
        <v>3</v>
      </c>
      <c r="E12" s="460" t="s">
        <v>4</v>
      </c>
      <c r="F12" s="515" t="s">
        <v>5</v>
      </c>
      <c r="G12" s="423" t="s">
        <v>6</v>
      </c>
      <c r="H12" s="423" t="s">
        <v>7</v>
      </c>
      <c r="I12" s="423" t="s">
        <v>8</v>
      </c>
      <c r="J12" s="423" t="s">
        <v>119</v>
      </c>
      <c r="K12" s="423" t="s">
        <v>9</v>
      </c>
      <c r="L12" s="426" t="s">
        <v>115</v>
      </c>
      <c r="M12" s="427"/>
      <c r="N12" s="427"/>
      <c r="O12" s="428"/>
      <c r="P12" s="426" t="s">
        <v>116</v>
      </c>
      <c r="Q12" s="427"/>
      <c r="R12" s="427"/>
      <c r="S12" s="428"/>
      <c r="T12" s="426" t="s">
        <v>117</v>
      </c>
      <c r="U12" s="427"/>
      <c r="V12" s="427"/>
      <c r="W12" s="428"/>
      <c r="X12" s="453" t="s">
        <v>118</v>
      </c>
      <c r="Y12" s="454"/>
      <c r="Z12" s="454"/>
      <c r="AA12" s="455"/>
    </row>
    <row r="13" spans="1:250" ht="25.5" customHeight="1" x14ac:dyDescent="0.2">
      <c r="A13" s="490"/>
      <c r="B13" s="513"/>
      <c r="C13" s="451"/>
      <c r="D13" s="448"/>
      <c r="E13" s="461"/>
      <c r="F13" s="516"/>
      <c r="G13" s="424"/>
      <c r="H13" s="424"/>
      <c r="I13" s="424"/>
      <c r="J13" s="424"/>
      <c r="K13" s="424"/>
      <c r="L13" s="458" t="s">
        <v>10</v>
      </c>
      <c r="M13" s="479" t="s">
        <v>11</v>
      </c>
      <c r="N13" s="480"/>
      <c r="O13" s="445" t="s">
        <v>80</v>
      </c>
      <c r="P13" s="458" t="s">
        <v>10</v>
      </c>
      <c r="Q13" s="479" t="s">
        <v>11</v>
      </c>
      <c r="R13" s="480"/>
      <c r="S13" s="445" t="s">
        <v>80</v>
      </c>
      <c r="T13" s="458" t="s">
        <v>10</v>
      </c>
      <c r="U13" s="479" t="s">
        <v>11</v>
      </c>
      <c r="V13" s="480"/>
      <c r="W13" s="445" t="s">
        <v>80</v>
      </c>
      <c r="X13" s="517" t="s">
        <v>10</v>
      </c>
      <c r="Y13" s="456" t="s">
        <v>11</v>
      </c>
      <c r="Z13" s="457"/>
      <c r="AA13" s="430" t="s">
        <v>80</v>
      </c>
    </row>
    <row r="14" spans="1:250" ht="114.75" customHeight="1" thickBot="1" x14ac:dyDescent="0.25">
      <c r="A14" s="491"/>
      <c r="B14" s="514"/>
      <c r="C14" s="452"/>
      <c r="D14" s="449"/>
      <c r="E14" s="462"/>
      <c r="F14" s="446"/>
      <c r="G14" s="429"/>
      <c r="H14" s="425"/>
      <c r="I14" s="425"/>
      <c r="J14" s="425"/>
      <c r="K14" s="425"/>
      <c r="L14" s="459"/>
      <c r="M14" s="92" t="s">
        <v>10</v>
      </c>
      <c r="N14" s="92" t="s">
        <v>65</v>
      </c>
      <c r="O14" s="446"/>
      <c r="P14" s="459"/>
      <c r="Q14" s="92" t="s">
        <v>10</v>
      </c>
      <c r="R14" s="92" t="s">
        <v>65</v>
      </c>
      <c r="S14" s="446"/>
      <c r="T14" s="459"/>
      <c r="U14" s="92" t="s">
        <v>10</v>
      </c>
      <c r="V14" s="92" t="s">
        <v>65</v>
      </c>
      <c r="W14" s="446"/>
      <c r="X14" s="518"/>
      <c r="Y14" s="93" t="s">
        <v>10</v>
      </c>
      <c r="Z14" s="93" t="s">
        <v>65</v>
      </c>
      <c r="AA14" s="431"/>
    </row>
    <row r="15" spans="1:250" ht="15.75" customHeight="1" thickTop="1" thickBot="1" x14ac:dyDescent="0.25">
      <c r="A15" s="508" t="s">
        <v>30</v>
      </c>
      <c r="B15" s="509"/>
      <c r="C15" s="509"/>
      <c r="D15" s="509"/>
      <c r="E15" s="509"/>
      <c r="F15" s="509"/>
      <c r="G15" s="509"/>
      <c r="H15" s="509"/>
      <c r="I15" s="509"/>
      <c r="J15" s="509"/>
      <c r="K15" s="509"/>
      <c r="L15" s="509"/>
      <c r="M15" s="509"/>
      <c r="N15" s="509"/>
      <c r="O15" s="509"/>
      <c r="P15" s="509"/>
      <c r="Q15" s="509"/>
      <c r="R15" s="509"/>
      <c r="S15" s="509"/>
      <c r="T15" s="509"/>
      <c r="U15" s="509"/>
      <c r="V15" s="509"/>
      <c r="W15" s="509"/>
      <c r="X15" s="509"/>
      <c r="Y15" s="509"/>
      <c r="Z15" s="509"/>
      <c r="AA15" s="510"/>
      <c r="AB15" s="2"/>
      <c r="IP15" s="3"/>
    </row>
    <row r="16" spans="1:250" ht="18" customHeight="1" thickBot="1" x14ac:dyDescent="0.25">
      <c r="A16" s="481" t="s">
        <v>31</v>
      </c>
      <c r="B16" s="482"/>
      <c r="C16" s="482"/>
      <c r="D16" s="482"/>
      <c r="E16" s="482"/>
      <c r="F16" s="482"/>
      <c r="G16" s="482"/>
      <c r="H16" s="482"/>
      <c r="I16" s="482"/>
      <c r="J16" s="482"/>
      <c r="K16" s="482"/>
      <c r="L16" s="482"/>
      <c r="M16" s="482"/>
      <c r="N16" s="482"/>
      <c r="O16" s="482"/>
      <c r="P16" s="482"/>
      <c r="Q16" s="482"/>
      <c r="R16" s="482"/>
      <c r="S16" s="482"/>
      <c r="T16" s="482"/>
      <c r="U16" s="482"/>
      <c r="V16" s="482"/>
      <c r="W16" s="482"/>
      <c r="X16" s="482"/>
      <c r="Y16" s="482"/>
      <c r="Z16" s="482"/>
      <c r="AA16" s="483"/>
      <c r="AB16" s="4"/>
      <c r="IP16" s="3"/>
    </row>
    <row r="17" spans="1:250" ht="19.5" customHeight="1" thickBot="1" x14ac:dyDescent="0.25">
      <c r="A17" s="162" t="s">
        <v>32</v>
      </c>
      <c r="B17" s="94" t="s">
        <v>12</v>
      </c>
      <c r="C17" s="484" t="s">
        <v>33</v>
      </c>
      <c r="D17" s="485"/>
      <c r="E17" s="485"/>
      <c r="F17" s="485"/>
      <c r="G17" s="485"/>
      <c r="H17" s="485"/>
      <c r="I17" s="485"/>
      <c r="J17" s="485"/>
      <c r="K17" s="485"/>
      <c r="L17" s="485"/>
      <c r="M17" s="485"/>
      <c r="N17" s="485"/>
      <c r="O17" s="485"/>
      <c r="P17" s="485"/>
      <c r="Q17" s="485"/>
      <c r="R17" s="485"/>
      <c r="S17" s="485"/>
      <c r="T17" s="485"/>
      <c r="U17" s="485"/>
      <c r="V17" s="485"/>
      <c r="W17" s="485"/>
      <c r="X17" s="485"/>
      <c r="Y17" s="485"/>
      <c r="Z17" s="485"/>
      <c r="AA17" s="486"/>
      <c r="AB17" s="4"/>
      <c r="IP17" s="3"/>
    </row>
    <row r="18" spans="1:250" ht="18.75" customHeight="1" thickBot="1" x14ac:dyDescent="0.25">
      <c r="A18" s="163" t="s">
        <v>35</v>
      </c>
      <c r="B18" s="95" t="s">
        <v>12</v>
      </c>
      <c r="C18" s="96" t="s">
        <v>12</v>
      </c>
      <c r="D18" s="495" t="s">
        <v>54</v>
      </c>
      <c r="E18" s="496"/>
      <c r="F18" s="496"/>
      <c r="G18" s="496"/>
      <c r="H18" s="496"/>
      <c r="I18" s="496"/>
      <c r="J18" s="496"/>
      <c r="K18" s="496"/>
      <c r="L18" s="496"/>
      <c r="M18" s="496"/>
      <c r="N18" s="496"/>
      <c r="O18" s="496"/>
      <c r="P18" s="496"/>
      <c r="Q18" s="496"/>
      <c r="R18" s="496"/>
      <c r="S18" s="496"/>
      <c r="T18" s="496"/>
      <c r="U18" s="496"/>
      <c r="V18" s="496"/>
      <c r="W18" s="496"/>
      <c r="X18" s="496"/>
      <c r="Y18" s="496"/>
      <c r="Z18" s="496"/>
      <c r="AA18" s="497"/>
    </row>
    <row r="19" spans="1:250" ht="50.25" customHeight="1" thickBot="1" x14ac:dyDescent="0.25">
      <c r="A19" s="438" t="s">
        <v>35</v>
      </c>
      <c r="B19" s="412" t="s">
        <v>12</v>
      </c>
      <c r="C19" s="441" t="s">
        <v>12</v>
      </c>
      <c r="D19" s="409" t="s">
        <v>12</v>
      </c>
      <c r="E19" s="487" t="s">
        <v>53</v>
      </c>
      <c r="F19" s="432" t="s">
        <v>127</v>
      </c>
      <c r="G19" s="421" t="s">
        <v>23</v>
      </c>
      <c r="H19" s="470" t="s">
        <v>19</v>
      </c>
      <c r="I19" s="463" t="s">
        <v>86</v>
      </c>
      <c r="J19" s="463" t="s">
        <v>128</v>
      </c>
      <c r="K19" s="97" t="s">
        <v>18</v>
      </c>
      <c r="L19" s="628">
        <f>+M19+O19</f>
        <v>50</v>
      </c>
      <c r="M19" s="629">
        <v>50</v>
      </c>
      <c r="N19" s="630">
        <v>0</v>
      </c>
      <c r="O19" s="631">
        <v>0</v>
      </c>
      <c r="P19" s="628">
        <f>+Q19+S19</f>
        <v>50</v>
      </c>
      <c r="Q19" s="629">
        <v>50</v>
      </c>
      <c r="R19" s="630">
        <v>0</v>
      </c>
      <c r="S19" s="632">
        <v>0</v>
      </c>
      <c r="T19" s="628">
        <f>+U19+W19</f>
        <v>99</v>
      </c>
      <c r="U19" s="629">
        <v>99</v>
      </c>
      <c r="V19" s="630">
        <v>0</v>
      </c>
      <c r="W19" s="631">
        <v>0</v>
      </c>
      <c r="X19" s="628">
        <f>+Y19+AA19</f>
        <v>79</v>
      </c>
      <c r="Y19" s="630">
        <v>79</v>
      </c>
      <c r="Z19" s="630">
        <v>0</v>
      </c>
      <c r="AA19" s="631">
        <v>0</v>
      </c>
    </row>
    <row r="20" spans="1:250" ht="33" customHeight="1" thickBot="1" x14ac:dyDescent="0.25">
      <c r="A20" s="440"/>
      <c r="B20" s="414"/>
      <c r="C20" s="443"/>
      <c r="D20" s="411"/>
      <c r="E20" s="488"/>
      <c r="F20" s="434"/>
      <c r="G20" s="422"/>
      <c r="H20" s="472"/>
      <c r="I20" s="465"/>
      <c r="J20" s="465"/>
      <c r="K20" s="49" t="s">
        <v>10</v>
      </c>
      <c r="L20" s="20">
        <f>SUM(L19)</f>
        <v>50</v>
      </c>
      <c r="M20" s="6">
        <f>SUM(M19)</f>
        <v>50</v>
      </c>
      <c r="N20" s="5">
        <v>0</v>
      </c>
      <c r="O20" s="21">
        <v>0</v>
      </c>
      <c r="P20" s="20">
        <f>SUM(P19)</f>
        <v>50</v>
      </c>
      <c r="Q20" s="6">
        <f>SUM(Q19)</f>
        <v>50</v>
      </c>
      <c r="R20" s="5">
        <f t="shared" ref="R20:W20" si="0">SUM(R19)</f>
        <v>0</v>
      </c>
      <c r="S20" s="91">
        <f t="shared" si="0"/>
        <v>0</v>
      </c>
      <c r="T20" s="20">
        <f t="shared" si="0"/>
        <v>99</v>
      </c>
      <c r="U20" s="6">
        <f t="shared" si="0"/>
        <v>99</v>
      </c>
      <c r="V20" s="6">
        <f t="shared" si="0"/>
        <v>0</v>
      </c>
      <c r="W20" s="21">
        <f t="shared" si="0"/>
        <v>0</v>
      </c>
      <c r="X20" s="20">
        <f>SUM(X19)</f>
        <v>79</v>
      </c>
      <c r="Y20" s="6">
        <f>SUM(Y19)</f>
        <v>79</v>
      </c>
      <c r="Z20" s="5">
        <v>0</v>
      </c>
      <c r="AA20" s="21">
        <v>0</v>
      </c>
    </row>
    <row r="21" spans="1:250" ht="16.5" customHeight="1" thickBot="1" x14ac:dyDescent="0.25">
      <c r="A21" s="181" t="s">
        <v>35</v>
      </c>
      <c r="B21" s="11" t="s">
        <v>12</v>
      </c>
      <c r="C21" s="179" t="s">
        <v>12</v>
      </c>
      <c r="D21" s="502" t="s">
        <v>120</v>
      </c>
      <c r="E21" s="503"/>
      <c r="F21" s="503"/>
      <c r="G21" s="503"/>
      <c r="H21" s="503"/>
      <c r="I21" s="503"/>
      <c r="J21" s="503"/>
      <c r="K21" s="504"/>
      <c r="L21" s="101">
        <f>SUM(L20)</f>
        <v>50</v>
      </c>
      <c r="M21" s="102">
        <f>SUM(M20)</f>
        <v>50</v>
      </c>
      <c r="N21" s="102">
        <f>SUM(N20)</f>
        <v>0</v>
      </c>
      <c r="O21" s="103">
        <f>SUM(O20)</f>
        <v>0</v>
      </c>
      <c r="P21" s="101">
        <f>SUM(P20)</f>
        <v>50</v>
      </c>
      <c r="Q21" s="102">
        <f>SUM(Q20)</f>
        <v>50</v>
      </c>
      <c r="R21" s="102">
        <f t="shared" ref="R21:W21" si="1">SUM(R20)</f>
        <v>0</v>
      </c>
      <c r="S21" s="104">
        <f t="shared" si="1"/>
        <v>0</v>
      </c>
      <c r="T21" s="105">
        <f t="shared" si="1"/>
        <v>99</v>
      </c>
      <c r="U21" s="106">
        <f t="shared" si="1"/>
        <v>99</v>
      </c>
      <c r="V21" s="106">
        <f t="shared" si="1"/>
        <v>0</v>
      </c>
      <c r="W21" s="107">
        <f t="shared" si="1"/>
        <v>0</v>
      </c>
      <c r="X21" s="101">
        <f>SUM(X20)</f>
        <v>79</v>
      </c>
      <c r="Y21" s="102">
        <f>SUM(Y20)</f>
        <v>79</v>
      </c>
      <c r="Z21" s="102">
        <f>SUM(Z20)</f>
        <v>0</v>
      </c>
      <c r="AA21" s="104">
        <f>SUM(AA20)</f>
        <v>0</v>
      </c>
    </row>
    <row r="22" spans="1:250" ht="18" customHeight="1" thickBot="1" x14ac:dyDescent="0.25">
      <c r="A22" s="163" t="s">
        <v>35</v>
      </c>
      <c r="B22" s="95" t="s">
        <v>12</v>
      </c>
      <c r="C22" s="96" t="s">
        <v>13</v>
      </c>
      <c r="D22" s="495" t="s">
        <v>60</v>
      </c>
      <c r="E22" s="496"/>
      <c r="F22" s="496"/>
      <c r="G22" s="496"/>
      <c r="H22" s="496"/>
      <c r="I22" s="496"/>
      <c r="J22" s="496"/>
      <c r="K22" s="496"/>
      <c r="L22" s="496"/>
      <c r="M22" s="496"/>
      <c r="N22" s="496"/>
      <c r="O22" s="496"/>
      <c r="P22" s="496"/>
      <c r="Q22" s="496"/>
      <c r="R22" s="496"/>
      <c r="S22" s="496"/>
      <c r="T22" s="496"/>
      <c r="U22" s="496"/>
      <c r="V22" s="496"/>
      <c r="W22" s="496"/>
      <c r="X22" s="496"/>
      <c r="Y22" s="496"/>
      <c r="Z22" s="496"/>
      <c r="AA22" s="497"/>
    </row>
    <row r="23" spans="1:250" ht="15.75" customHeight="1" x14ac:dyDescent="0.2">
      <c r="A23" s="438" t="s">
        <v>35</v>
      </c>
      <c r="B23" s="412" t="s">
        <v>12</v>
      </c>
      <c r="C23" s="441" t="s">
        <v>13</v>
      </c>
      <c r="D23" s="409" t="s">
        <v>12</v>
      </c>
      <c r="E23" s="476" t="s">
        <v>55</v>
      </c>
      <c r="F23" s="432" t="s">
        <v>127</v>
      </c>
      <c r="G23" s="421" t="s">
        <v>23</v>
      </c>
      <c r="H23" s="470" t="s">
        <v>19</v>
      </c>
      <c r="I23" s="463" t="s">
        <v>87</v>
      </c>
      <c r="J23" s="463" t="s">
        <v>128</v>
      </c>
      <c r="K23" s="108" t="s">
        <v>27</v>
      </c>
      <c r="L23" s="52">
        <f>+M23+O23</f>
        <v>0</v>
      </c>
      <c r="M23" s="8">
        <v>0</v>
      </c>
      <c r="N23" s="9">
        <v>0</v>
      </c>
      <c r="O23" s="111">
        <v>0</v>
      </c>
      <c r="P23" s="118">
        <f>+Q23+S23</f>
        <v>0</v>
      </c>
      <c r="Q23" s="9">
        <v>0</v>
      </c>
      <c r="R23" s="9">
        <v>0</v>
      </c>
      <c r="S23" s="111">
        <v>0</v>
      </c>
      <c r="T23" s="52">
        <f>+U23+W23</f>
        <v>0</v>
      </c>
      <c r="U23" s="9">
        <v>0</v>
      </c>
      <c r="V23" s="9">
        <v>0</v>
      </c>
      <c r="W23" s="111">
        <v>0</v>
      </c>
      <c r="X23" s="52">
        <f>+Y23+AA23</f>
        <v>0</v>
      </c>
      <c r="Y23" s="9">
        <v>0</v>
      </c>
      <c r="Z23" s="9">
        <v>0</v>
      </c>
      <c r="AA23" s="111">
        <v>0</v>
      </c>
    </row>
    <row r="24" spans="1:250" ht="15.75" customHeight="1" x14ac:dyDescent="0.2">
      <c r="A24" s="439"/>
      <c r="B24" s="413"/>
      <c r="C24" s="442"/>
      <c r="D24" s="410"/>
      <c r="E24" s="477"/>
      <c r="F24" s="433"/>
      <c r="G24" s="468"/>
      <c r="H24" s="471"/>
      <c r="I24" s="464"/>
      <c r="J24" s="464"/>
      <c r="K24" s="109" t="s">
        <v>18</v>
      </c>
      <c r="L24" s="633">
        <f>+M24+O24</f>
        <v>0</v>
      </c>
      <c r="M24" s="634">
        <v>0</v>
      </c>
      <c r="N24" s="635">
        <v>0</v>
      </c>
      <c r="O24" s="636">
        <v>0</v>
      </c>
      <c r="P24" s="624">
        <f>Q24+S24</f>
        <v>1</v>
      </c>
      <c r="Q24" s="635">
        <v>1</v>
      </c>
      <c r="R24" s="635">
        <v>0</v>
      </c>
      <c r="S24" s="636">
        <v>0</v>
      </c>
      <c r="T24" s="637">
        <f>+U24+W24</f>
        <v>1</v>
      </c>
      <c r="U24" s="635">
        <v>1</v>
      </c>
      <c r="V24" s="635">
        <v>0</v>
      </c>
      <c r="W24" s="636">
        <v>0</v>
      </c>
      <c r="X24" s="633">
        <f>+Y24+AA24</f>
        <v>1</v>
      </c>
      <c r="Y24" s="635">
        <v>1</v>
      </c>
      <c r="Z24" s="635">
        <v>0</v>
      </c>
      <c r="AA24" s="636">
        <v>0</v>
      </c>
    </row>
    <row r="25" spans="1:250" ht="15.75" customHeight="1" thickBot="1" x14ac:dyDescent="0.25">
      <c r="A25" s="439"/>
      <c r="B25" s="413"/>
      <c r="C25" s="442"/>
      <c r="D25" s="410"/>
      <c r="E25" s="477"/>
      <c r="F25" s="433"/>
      <c r="G25" s="468"/>
      <c r="H25" s="471"/>
      <c r="I25" s="464"/>
      <c r="J25" s="464"/>
      <c r="K25" s="110" t="s">
        <v>0</v>
      </c>
      <c r="L25" s="113">
        <f>+M25+O25</f>
        <v>0</v>
      </c>
      <c r="M25" s="114">
        <v>0</v>
      </c>
      <c r="N25" s="115">
        <v>0</v>
      </c>
      <c r="O25" s="116">
        <v>0</v>
      </c>
      <c r="P25" s="113">
        <f>+Q25+S25</f>
        <v>0</v>
      </c>
      <c r="Q25" s="115">
        <v>0</v>
      </c>
      <c r="R25" s="115">
        <v>0</v>
      </c>
      <c r="S25" s="116">
        <v>0</v>
      </c>
      <c r="T25" s="113">
        <f>+U25+W25</f>
        <v>0</v>
      </c>
      <c r="U25" s="115">
        <v>0</v>
      </c>
      <c r="V25" s="115">
        <v>0</v>
      </c>
      <c r="W25" s="116">
        <v>0</v>
      </c>
      <c r="X25" s="113">
        <f>+Y25+AA25</f>
        <v>0</v>
      </c>
      <c r="Y25" s="115">
        <v>0</v>
      </c>
      <c r="Z25" s="115">
        <v>0</v>
      </c>
      <c r="AA25" s="116">
        <v>0</v>
      </c>
    </row>
    <row r="26" spans="1:250" s="10" customFormat="1" ht="19.5" customHeight="1" thickBot="1" x14ac:dyDescent="0.25">
      <c r="A26" s="440"/>
      <c r="B26" s="414"/>
      <c r="C26" s="443"/>
      <c r="D26" s="411"/>
      <c r="E26" s="478"/>
      <c r="F26" s="434"/>
      <c r="G26" s="469"/>
      <c r="H26" s="472"/>
      <c r="I26" s="465"/>
      <c r="J26" s="465"/>
      <c r="K26" s="49" t="s">
        <v>10</v>
      </c>
      <c r="L26" s="20">
        <f>SUM(L23:L24:L25)</f>
        <v>0</v>
      </c>
      <c r="M26" s="6">
        <f>SUM(M23:M24:M25)</f>
        <v>0</v>
      </c>
      <c r="N26" s="6">
        <f>SUM(N23:N24:N25)</f>
        <v>0</v>
      </c>
      <c r="O26" s="21">
        <f>SUM(O23:O24:O25)</f>
        <v>0</v>
      </c>
      <c r="P26" s="20">
        <f>SUM(P23:P24:P25)</f>
        <v>1</v>
      </c>
      <c r="Q26" s="6">
        <f>SUM(Q23:Q24:Q25)</f>
        <v>1</v>
      </c>
      <c r="R26" s="6">
        <f>SUM(R23:R24:R25)</f>
        <v>0</v>
      </c>
      <c r="S26" s="21">
        <f>SUM(S23:S24:S25)</f>
        <v>0</v>
      </c>
      <c r="T26" s="20">
        <f>SUM(T23:T24:T25)</f>
        <v>1</v>
      </c>
      <c r="U26" s="6">
        <f>SUM(U23:U24:U25)</f>
        <v>1</v>
      </c>
      <c r="V26" s="6">
        <f>SUM(V23:V24:V25)</f>
        <v>0</v>
      </c>
      <c r="W26" s="21">
        <f>SUM(W23:W24:W25)</f>
        <v>0</v>
      </c>
      <c r="X26" s="20">
        <f>SUM(X23:X24:X25)</f>
        <v>1</v>
      </c>
      <c r="Y26" s="6">
        <f>SUM(Y23:Y24:Y25)</f>
        <v>1</v>
      </c>
      <c r="Z26" s="6">
        <f>SUM(Z23:Z24:Z25)</f>
        <v>0</v>
      </c>
      <c r="AA26" s="21">
        <f>SUM(AA23:AA24:AA25)</f>
        <v>0</v>
      </c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</row>
    <row r="27" spans="1:250" s="10" customFormat="1" ht="17.25" customHeight="1" thickBot="1" x14ac:dyDescent="0.25">
      <c r="A27" s="163" t="s">
        <v>35</v>
      </c>
      <c r="B27" s="95" t="s">
        <v>12</v>
      </c>
      <c r="C27" s="96" t="s">
        <v>13</v>
      </c>
      <c r="D27" s="505" t="s">
        <v>120</v>
      </c>
      <c r="E27" s="506"/>
      <c r="F27" s="506"/>
      <c r="G27" s="506"/>
      <c r="H27" s="506"/>
      <c r="I27" s="506"/>
      <c r="J27" s="506"/>
      <c r="K27" s="507"/>
      <c r="L27" s="98">
        <f>SUM(L26)</f>
        <v>0</v>
      </c>
      <c r="M27" s="117">
        <f t="shared" ref="M27:AA27" si="2">SUM(M26)</f>
        <v>0</v>
      </c>
      <c r="N27" s="117">
        <f t="shared" si="2"/>
        <v>0</v>
      </c>
      <c r="O27" s="100">
        <f t="shared" si="2"/>
        <v>0</v>
      </c>
      <c r="P27" s="98">
        <f t="shared" si="2"/>
        <v>1</v>
      </c>
      <c r="Q27" s="117">
        <f t="shared" si="2"/>
        <v>1</v>
      </c>
      <c r="R27" s="117">
        <f t="shared" si="2"/>
        <v>0</v>
      </c>
      <c r="S27" s="100">
        <f t="shared" si="2"/>
        <v>0</v>
      </c>
      <c r="T27" s="98">
        <f t="shared" si="2"/>
        <v>1</v>
      </c>
      <c r="U27" s="117">
        <f t="shared" si="2"/>
        <v>1</v>
      </c>
      <c r="V27" s="117">
        <f t="shared" si="2"/>
        <v>0</v>
      </c>
      <c r="W27" s="100">
        <f t="shared" si="2"/>
        <v>0</v>
      </c>
      <c r="X27" s="98">
        <f t="shared" si="2"/>
        <v>1</v>
      </c>
      <c r="Y27" s="117">
        <f t="shared" si="2"/>
        <v>1</v>
      </c>
      <c r="Z27" s="117">
        <f t="shared" si="2"/>
        <v>0</v>
      </c>
      <c r="AA27" s="100">
        <f t="shared" si="2"/>
        <v>0</v>
      </c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</row>
    <row r="28" spans="1:250" s="10" customFormat="1" ht="18" customHeight="1" thickBot="1" x14ac:dyDescent="0.25">
      <c r="A28" s="163" t="s">
        <v>35</v>
      </c>
      <c r="B28" s="95" t="s">
        <v>12</v>
      </c>
      <c r="C28" s="96" t="s">
        <v>14</v>
      </c>
      <c r="D28" s="492" t="s">
        <v>21</v>
      </c>
      <c r="E28" s="493"/>
      <c r="F28" s="493"/>
      <c r="G28" s="493"/>
      <c r="H28" s="493"/>
      <c r="I28" s="493"/>
      <c r="J28" s="493"/>
      <c r="K28" s="493"/>
      <c r="L28" s="493"/>
      <c r="M28" s="493"/>
      <c r="N28" s="493"/>
      <c r="O28" s="493"/>
      <c r="P28" s="493"/>
      <c r="Q28" s="493"/>
      <c r="R28" s="493"/>
      <c r="S28" s="493"/>
      <c r="T28" s="493"/>
      <c r="U28" s="493"/>
      <c r="V28" s="493"/>
      <c r="W28" s="493"/>
      <c r="X28" s="493"/>
      <c r="Y28" s="493"/>
      <c r="Z28" s="493"/>
      <c r="AA28" s="494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</row>
    <row r="29" spans="1:250" s="10" customFormat="1" ht="15.75" customHeight="1" x14ac:dyDescent="0.2">
      <c r="A29" s="438" t="s">
        <v>35</v>
      </c>
      <c r="B29" s="412" t="s">
        <v>12</v>
      </c>
      <c r="C29" s="441" t="s">
        <v>14</v>
      </c>
      <c r="D29" s="409" t="s">
        <v>12</v>
      </c>
      <c r="E29" s="476" t="s">
        <v>57</v>
      </c>
      <c r="F29" s="432" t="s">
        <v>127</v>
      </c>
      <c r="G29" s="421" t="s">
        <v>24</v>
      </c>
      <c r="H29" s="470" t="s">
        <v>19</v>
      </c>
      <c r="I29" s="463" t="s">
        <v>86</v>
      </c>
      <c r="J29" s="499" t="s">
        <v>129</v>
      </c>
      <c r="K29" s="121" t="s">
        <v>25</v>
      </c>
      <c r="L29" s="638">
        <f>+M29+O29</f>
        <v>80</v>
      </c>
      <c r="M29" s="649">
        <v>80</v>
      </c>
      <c r="N29" s="658">
        <v>0</v>
      </c>
      <c r="O29" s="659">
        <v>0</v>
      </c>
      <c r="P29" s="660">
        <f>+Q29+S29</f>
        <v>60</v>
      </c>
      <c r="Q29" s="649">
        <v>60</v>
      </c>
      <c r="R29" s="658">
        <v>0</v>
      </c>
      <c r="S29" s="659">
        <v>0</v>
      </c>
      <c r="T29" s="660">
        <f>+U29+W29</f>
        <v>75</v>
      </c>
      <c r="U29" s="658">
        <v>75</v>
      </c>
      <c r="V29" s="658">
        <v>0</v>
      </c>
      <c r="W29" s="659">
        <v>0</v>
      </c>
      <c r="X29" s="638">
        <f>+Y29+AA29</f>
        <v>75</v>
      </c>
      <c r="Y29" s="658">
        <v>75</v>
      </c>
      <c r="Z29" s="658">
        <v>0</v>
      </c>
      <c r="AA29" s="659">
        <v>0</v>
      </c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5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</row>
    <row r="30" spans="1:250" s="10" customFormat="1" ht="15.75" customHeight="1" x14ac:dyDescent="0.2">
      <c r="A30" s="439"/>
      <c r="B30" s="413"/>
      <c r="C30" s="442"/>
      <c r="D30" s="410"/>
      <c r="E30" s="477"/>
      <c r="F30" s="433"/>
      <c r="G30" s="468"/>
      <c r="H30" s="471"/>
      <c r="I30" s="464"/>
      <c r="J30" s="500"/>
      <c r="K30" s="122" t="s">
        <v>18</v>
      </c>
      <c r="L30" s="112">
        <f>+M30+O30</f>
        <v>0</v>
      </c>
      <c r="M30" s="16">
        <v>0</v>
      </c>
      <c r="N30" s="12">
        <v>0</v>
      </c>
      <c r="O30" s="125">
        <v>0</v>
      </c>
      <c r="P30" s="53">
        <f>+Q30+S30</f>
        <v>0</v>
      </c>
      <c r="Q30" s="12">
        <v>0</v>
      </c>
      <c r="R30" s="12">
        <v>0</v>
      </c>
      <c r="S30" s="125">
        <v>0</v>
      </c>
      <c r="T30" s="112">
        <f>+U30+W30</f>
        <v>0</v>
      </c>
      <c r="U30" s="12">
        <v>0</v>
      </c>
      <c r="V30" s="12">
        <v>0</v>
      </c>
      <c r="W30" s="129">
        <v>0</v>
      </c>
      <c r="X30" s="119">
        <f>+Y30+AA30</f>
        <v>0</v>
      </c>
      <c r="Y30" s="12">
        <v>0</v>
      </c>
      <c r="Z30" s="12">
        <v>0</v>
      </c>
      <c r="AA30" s="129">
        <v>0</v>
      </c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5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</row>
    <row r="31" spans="1:250" s="10" customFormat="1" ht="15.75" customHeight="1" thickBot="1" x14ac:dyDescent="0.25">
      <c r="A31" s="439"/>
      <c r="B31" s="413"/>
      <c r="C31" s="442"/>
      <c r="D31" s="410"/>
      <c r="E31" s="477"/>
      <c r="F31" s="433"/>
      <c r="G31" s="468"/>
      <c r="H31" s="471"/>
      <c r="I31" s="464"/>
      <c r="J31" s="500"/>
      <c r="K31" s="123" t="s">
        <v>28</v>
      </c>
      <c r="L31" s="126">
        <f>+M31+O31</f>
        <v>0</v>
      </c>
      <c r="M31" s="127">
        <v>0</v>
      </c>
      <c r="N31" s="127">
        <v>0</v>
      </c>
      <c r="O31" s="128">
        <v>0</v>
      </c>
      <c r="P31" s="113">
        <f>+Q31+S31</f>
        <v>0</v>
      </c>
      <c r="Q31" s="127">
        <v>0</v>
      </c>
      <c r="R31" s="127">
        <v>0</v>
      </c>
      <c r="S31" s="128">
        <v>0</v>
      </c>
      <c r="T31" s="126">
        <f>+U31+W31</f>
        <v>0</v>
      </c>
      <c r="U31" s="127">
        <v>0</v>
      </c>
      <c r="V31" s="127">
        <v>0</v>
      </c>
      <c r="W31" s="130">
        <v>0</v>
      </c>
      <c r="X31" s="113">
        <f>+Y31+AA31</f>
        <v>0</v>
      </c>
      <c r="Y31" s="127">
        <v>0</v>
      </c>
      <c r="Z31" s="127">
        <v>0</v>
      </c>
      <c r="AA31" s="130">
        <v>0</v>
      </c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5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</row>
    <row r="32" spans="1:250" s="10" customFormat="1" ht="17.25" customHeight="1" thickBot="1" x14ac:dyDescent="0.25">
      <c r="A32" s="440"/>
      <c r="B32" s="414"/>
      <c r="C32" s="443"/>
      <c r="D32" s="411"/>
      <c r="E32" s="478"/>
      <c r="F32" s="434"/>
      <c r="G32" s="469"/>
      <c r="H32" s="472"/>
      <c r="I32" s="465"/>
      <c r="J32" s="501"/>
      <c r="K32" s="49" t="s">
        <v>10</v>
      </c>
      <c r="L32" s="20">
        <f>SUM(L29:L31)</f>
        <v>80</v>
      </c>
      <c r="M32" s="5">
        <f>SUM(M29:M31)</f>
        <v>80</v>
      </c>
      <c r="N32" s="5">
        <v>0</v>
      </c>
      <c r="O32" s="91">
        <f>SUM(O29:O31)</f>
        <v>0</v>
      </c>
      <c r="P32" s="20">
        <f>SUM(P29:P31)</f>
        <v>60</v>
      </c>
      <c r="Q32" s="5">
        <f>SUM(Q29:Q31)</f>
        <v>60</v>
      </c>
      <c r="R32" s="5">
        <f>SUM(R29)</f>
        <v>0</v>
      </c>
      <c r="S32" s="91">
        <f>SUM(S29:S31)</f>
        <v>0</v>
      </c>
      <c r="T32" s="20">
        <f>SUM(T29)</f>
        <v>75</v>
      </c>
      <c r="U32" s="6">
        <f>SUM(U29)</f>
        <v>75</v>
      </c>
      <c r="V32" s="5">
        <v>0</v>
      </c>
      <c r="W32" s="91">
        <v>0</v>
      </c>
      <c r="X32" s="20">
        <f>SUM(X29)</f>
        <v>75</v>
      </c>
      <c r="Y32" s="6">
        <f>SUM(Y29)</f>
        <v>75</v>
      </c>
      <c r="Z32" s="5">
        <v>0</v>
      </c>
      <c r="AA32" s="91">
        <v>0</v>
      </c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5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</row>
    <row r="33" spans="1:72" s="10" customFormat="1" ht="18" customHeight="1" x14ac:dyDescent="0.2">
      <c r="A33" s="438" t="s">
        <v>35</v>
      </c>
      <c r="B33" s="412" t="s">
        <v>12</v>
      </c>
      <c r="C33" s="441" t="s">
        <v>14</v>
      </c>
      <c r="D33" s="409" t="s">
        <v>13</v>
      </c>
      <c r="E33" s="476" t="s">
        <v>58</v>
      </c>
      <c r="F33" s="432" t="s">
        <v>127</v>
      </c>
      <c r="G33" s="421" t="s">
        <v>59</v>
      </c>
      <c r="H33" s="470" t="s">
        <v>19</v>
      </c>
      <c r="I33" s="463" t="s">
        <v>86</v>
      </c>
      <c r="J33" s="463" t="s">
        <v>128</v>
      </c>
      <c r="K33" s="121" t="s">
        <v>27</v>
      </c>
      <c r="L33" s="638">
        <f>+M33+O33</f>
        <v>4</v>
      </c>
      <c r="M33" s="649">
        <v>4</v>
      </c>
      <c r="N33" s="658">
        <v>0</v>
      </c>
      <c r="O33" s="659">
        <v>0</v>
      </c>
      <c r="P33" s="660">
        <f>+Q33+S33</f>
        <v>10</v>
      </c>
      <c r="Q33" s="649">
        <v>10</v>
      </c>
      <c r="R33" s="658">
        <v>0.4</v>
      </c>
      <c r="S33" s="659">
        <v>0</v>
      </c>
      <c r="T33" s="660">
        <f>+U33+W33</f>
        <v>10</v>
      </c>
      <c r="U33" s="658">
        <v>10</v>
      </c>
      <c r="V33" s="658">
        <v>0.4</v>
      </c>
      <c r="W33" s="659">
        <v>0</v>
      </c>
      <c r="X33" s="638">
        <f>+Y33+AA33</f>
        <v>10</v>
      </c>
      <c r="Y33" s="658">
        <v>10</v>
      </c>
      <c r="Z33" s="658">
        <v>0.4</v>
      </c>
      <c r="AA33" s="659">
        <v>0</v>
      </c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</row>
    <row r="34" spans="1:72" s="14" customFormat="1" ht="15.75" customHeight="1" x14ac:dyDescent="0.2">
      <c r="A34" s="439"/>
      <c r="B34" s="413"/>
      <c r="C34" s="442"/>
      <c r="D34" s="410"/>
      <c r="E34" s="477"/>
      <c r="F34" s="433"/>
      <c r="G34" s="468"/>
      <c r="H34" s="471"/>
      <c r="I34" s="464"/>
      <c r="J34" s="464"/>
      <c r="K34" s="122" t="s">
        <v>18</v>
      </c>
      <c r="L34" s="112">
        <f>+M34+O34</f>
        <v>0</v>
      </c>
      <c r="M34" s="16">
        <v>0</v>
      </c>
      <c r="N34" s="12">
        <v>0</v>
      </c>
      <c r="O34" s="125">
        <v>0</v>
      </c>
      <c r="P34" s="53">
        <f>+Q34+S34</f>
        <v>0</v>
      </c>
      <c r="Q34" s="12">
        <v>0</v>
      </c>
      <c r="R34" s="12">
        <v>0</v>
      </c>
      <c r="S34" s="125">
        <v>0</v>
      </c>
      <c r="T34" s="112">
        <f>+U34+W34</f>
        <v>0</v>
      </c>
      <c r="U34" s="12">
        <v>0</v>
      </c>
      <c r="V34" s="12">
        <v>0</v>
      </c>
      <c r="W34" s="129">
        <v>0</v>
      </c>
      <c r="X34" s="119">
        <f>+Y34+AA34</f>
        <v>0</v>
      </c>
      <c r="Y34" s="12">
        <v>0</v>
      </c>
      <c r="Z34" s="12">
        <v>0</v>
      </c>
      <c r="AA34" s="129">
        <v>0</v>
      </c>
    </row>
    <row r="35" spans="1:72" s="14" customFormat="1" ht="15.75" customHeight="1" thickBot="1" x14ac:dyDescent="0.25">
      <c r="A35" s="439"/>
      <c r="B35" s="413"/>
      <c r="C35" s="442"/>
      <c r="D35" s="410"/>
      <c r="E35" s="477"/>
      <c r="F35" s="433"/>
      <c r="G35" s="468"/>
      <c r="H35" s="471"/>
      <c r="I35" s="464"/>
      <c r="J35" s="464"/>
      <c r="K35" s="123" t="s">
        <v>28</v>
      </c>
      <c r="L35" s="126">
        <f>+M35+O35</f>
        <v>0</v>
      </c>
      <c r="M35" s="127">
        <v>0</v>
      </c>
      <c r="N35" s="127">
        <v>0</v>
      </c>
      <c r="O35" s="128">
        <v>0</v>
      </c>
      <c r="P35" s="113">
        <f>+Q35+S35</f>
        <v>0</v>
      </c>
      <c r="Q35" s="127">
        <v>0</v>
      </c>
      <c r="R35" s="127">
        <v>0</v>
      </c>
      <c r="S35" s="128">
        <v>0</v>
      </c>
      <c r="T35" s="126">
        <f>+U35+W35</f>
        <v>0</v>
      </c>
      <c r="U35" s="127">
        <v>0</v>
      </c>
      <c r="V35" s="127">
        <v>0</v>
      </c>
      <c r="W35" s="130">
        <v>0</v>
      </c>
      <c r="X35" s="113">
        <f>+Y35+AA35</f>
        <v>0</v>
      </c>
      <c r="Y35" s="127">
        <v>0</v>
      </c>
      <c r="Z35" s="127">
        <v>0</v>
      </c>
      <c r="AA35" s="130">
        <v>0</v>
      </c>
    </row>
    <row r="36" spans="1:72" s="24" customFormat="1" ht="18" customHeight="1" thickBot="1" x14ac:dyDescent="0.25">
      <c r="A36" s="440"/>
      <c r="B36" s="414"/>
      <c r="C36" s="443"/>
      <c r="D36" s="411"/>
      <c r="E36" s="478"/>
      <c r="F36" s="434"/>
      <c r="G36" s="469"/>
      <c r="H36" s="472"/>
      <c r="I36" s="465"/>
      <c r="J36" s="465"/>
      <c r="K36" s="49" t="s">
        <v>10</v>
      </c>
      <c r="L36" s="20">
        <f>SUM(L33:L35)</f>
        <v>4</v>
      </c>
      <c r="M36" s="5">
        <f t="shared" ref="M36:AA36" si="3">SUM(M33:M35)</f>
        <v>4</v>
      </c>
      <c r="N36" s="5">
        <f t="shared" si="3"/>
        <v>0</v>
      </c>
      <c r="O36" s="21">
        <f t="shared" si="3"/>
        <v>0</v>
      </c>
      <c r="P36" s="20">
        <f t="shared" si="3"/>
        <v>10</v>
      </c>
      <c r="Q36" s="5">
        <f t="shared" si="3"/>
        <v>10</v>
      </c>
      <c r="R36" s="5">
        <f t="shared" si="3"/>
        <v>0.4</v>
      </c>
      <c r="S36" s="21">
        <f t="shared" si="3"/>
        <v>0</v>
      </c>
      <c r="T36" s="20">
        <f t="shared" si="3"/>
        <v>10</v>
      </c>
      <c r="U36" s="5">
        <f t="shared" si="3"/>
        <v>10</v>
      </c>
      <c r="V36" s="5">
        <f t="shared" si="3"/>
        <v>0.4</v>
      </c>
      <c r="W36" s="21">
        <f t="shared" si="3"/>
        <v>0</v>
      </c>
      <c r="X36" s="20">
        <f t="shared" si="3"/>
        <v>10</v>
      </c>
      <c r="Y36" s="5">
        <f t="shared" si="3"/>
        <v>10</v>
      </c>
      <c r="Z36" s="5">
        <f t="shared" si="3"/>
        <v>0.4</v>
      </c>
      <c r="AA36" s="21">
        <f t="shared" si="3"/>
        <v>0</v>
      </c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</row>
    <row r="37" spans="1:72" s="14" customFormat="1" ht="16.5" customHeight="1" x14ac:dyDescent="0.2">
      <c r="A37" s="438" t="s">
        <v>35</v>
      </c>
      <c r="B37" s="412" t="s">
        <v>12</v>
      </c>
      <c r="C37" s="441" t="s">
        <v>14</v>
      </c>
      <c r="D37" s="409" t="s">
        <v>14</v>
      </c>
      <c r="E37" s="473" t="s">
        <v>61</v>
      </c>
      <c r="F37" s="432" t="s">
        <v>127</v>
      </c>
      <c r="G37" s="421" t="s">
        <v>106</v>
      </c>
      <c r="H37" s="470" t="s">
        <v>19</v>
      </c>
      <c r="I37" s="463" t="s">
        <v>86</v>
      </c>
      <c r="J37" s="463" t="s">
        <v>130</v>
      </c>
      <c r="K37" s="121" t="s">
        <v>27</v>
      </c>
      <c r="L37" s="52">
        <f>+M37+O37</f>
        <v>0</v>
      </c>
      <c r="M37" s="64">
        <v>0</v>
      </c>
      <c r="N37" s="54">
        <v>0</v>
      </c>
      <c r="O37" s="124">
        <v>0</v>
      </c>
      <c r="P37" s="118">
        <f>+Q37+S37</f>
        <v>0</v>
      </c>
      <c r="Q37" s="64">
        <v>0</v>
      </c>
      <c r="R37" s="54">
        <v>0</v>
      </c>
      <c r="S37" s="124">
        <v>0</v>
      </c>
      <c r="T37" s="118">
        <f>+U37+W37</f>
        <v>0</v>
      </c>
      <c r="U37" s="54">
        <v>0</v>
      </c>
      <c r="V37" s="54">
        <v>0</v>
      </c>
      <c r="W37" s="124">
        <v>0</v>
      </c>
      <c r="X37" s="52">
        <f>+Y37+AA37</f>
        <v>0</v>
      </c>
      <c r="Y37" s="54">
        <v>0</v>
      </c>
      <c r="Z37" s="54">
        <v>0</v>
      </c>
      <c r="AA37" s="124">
        <v>0</v>
      </c>
    </row>
    <row r="38" spans="1:72" s="14" customFormat="1" ht="15.75" customHeight="1" x14ac:dyDescent="0.2">
      <c r="A38" s="439"/>
      <c r="B38" s="413"/>
      <c r="C38" s="442"/>
      <c r="D38" s="410"/>
      <c r="E38" s="474"/>
      <c r="F38" s="433"/>
      <c r="G38" s="468"/>
      <c r="H38" s="471"/>
      <c r="I38" s="464"/>
      <c r="J38" s="464"/>
      <c r="K38" s="122" t="s">
        <v>18</v>
      </c>
      <c r="L38" s="112">
        <f>+M38+O38</f>
        <v>0</v>
      </c>
      <c r="M38" s="16">
        <v>0</v>
      </c>
      <c r="N38" s="12">
        <v>0</v>
      </c>
      <c r="O38" s="125">
        <v>0</v>
      </c>
      <c r="P38" s="53">
        <f>+Q38+S38</f>
        <v>0</v>
      </c>
      <c r="Q38" s="12">
        <v>0</v>
      </c>
      <c r="R38" s="12">
        <v>0</v>
      </c>
      <c r="S38" s="125">
        <v>0</v>
      </c>
      <c r="T38" s="112">
        <f>+U38+W38</f>
        <v>0</v>
      </c>
      <c r="U38" s="12">
        <v>0</v>
      </c>
      <c r="V38" s="12">
        <v>0</v>
      </c>
      <c r="W38" s="129">
        <v>0</v>
      </c>
      <c r="X38" s="119">
        <f>+Y38+AA38</f>
        <v>0</v>
      </c>
      <c r="Y38" s="12">
        <v>0</v>
      </c>
      <c r="Z38" s="12">
        <v>0</v>
      </c>
      <c r="AA38" s="129">
        <v>0</v>
      </c>
    </row>
    <row r="39" spans="1:72" s="14" customFormat="1" ht="15.75" customHeight="1" thickBot="1" x14ac:dyDescent="0.25">
      <c r="A39" s="439"/>
      <c r="B39" s="413"/>
      <c r="C39" s="442"/>
      <c r="D39" s="410"/>
      <c r="E39" s="474"/>
      <c r="F39" s="433"/>
      <c r="G39" s="468"/>
      <c r="H39" s="471"/>
      <c r="I39" s="464"/>
      <c r="J39" s="464"/>
      <c r="K39" s="123" t="s">
        <v>28</v>
      </c>
      <c r="L39" s="126">
        <f>M39+O39</f>
        <v>0</v>
      </c>
      <c r="M39" s="127">
        <v>0</v>
      </c>
      <c r="N39" s="127">
        <v>0</v>
      </c>
      <c r="O39" s="128">
        <v>0</v>
      </c>
      <c r="P39" s="113">
        <f>+Q39+S39</f>
        <v>0</v>
      </c>
      <c r="Q39" s="127">
        <v>0</v>
      </c>
      <c r="R39" s="127">
        <v>0</v>
      </c>
      <c r="S39" s="128">
        <v>0</v>
      </c>
      <c r="T39" s="126">
        <v>0</v>
      </c>
      <c r="U39" s="127">
        <v>0</v>
      </c>
      <c r="V39" s="127">
        <v>0</v>
      </c>
      <c r="W39" s="130">
        <v>0</v>
      </c>
      <c r="X39" s="53">
        <f>+Y39+AA39</f>
        <v>0</v>
      </c>
      <c r="Y39" s="17">
        <v>0</v>
      </c>
      <c r="Z39" s="17">
        <v>0</v>
      </c>
      <c r="AA39" s="131">
        <v>0</v>
      </c>
    </row>
    <row r="40" spans="1:72" s="14" customFormat="1" ht="15.75" customHeight="1" thickBot="1" x14ac:dyDescent="0.25">
      <c r="A40" s="440"/>
      <c r="B40" s="414"/>
      <c r="C40" s="443"/>
      <c r="D40" s="411"/>
      <c r="E40" s="475"/>
      <c r="F40" s="434"/>
      <c r="G40" s="469"/>
      <c r="H40" s="472"/>
      <c r="I40" s="465"/>
      <c r="J40" s="465"/>
      <c r="K40" s="49" t="s">
        <v>10</v>
      </c>
      <c r="L40" s="20">
        <f>SUM(L37:L39)</f>
        <v>0</v>
      </c>
      <c r="M40" s="6">
        <f>SUM(M37:M39)</f>
        <v>0</v>
      </c>
      <c r="N40" s="6">
        <v>0</v>
      </c>
      <c r="O40" s="21">
        <f>SUM(O37:O39)</f>
        <v>0</v>
      </c>
      <c r="P40" s="20">
        <f>SUM(P37:P39)</f>
        <v>0</v>
      </c>
      <c r="Q40" s="6">
        <f>SUM(Q37:Q39)</f>
        <v>0</v>
      </c>
      <c r="R40" s="6">
        <f>SUM(R37)</f>
        <v>0</v>
      </c>
      <c r="S40" s="21">
        <f>SUM(S37:S39)</f>
        <v>0</v>
      </c>
      <c r="T40" s="20">
        <f>SUM(T37:T39)</f>
        <v>0</v>
      </c>
      <c r="U40" s="5">
        <f>SUM(U37:U39)</f>
        <v>0</v>
      </c>
      <c r="V40" s="6">
        <f>SUM(V37:V39)</f>
        <v>0</v>
      </c>
      <c r="W40" s="21">
        <f>SUM(W37:W39)</f>
        <v>0</v>
      </c>
      <c r="X40" s="20">
        <f>SUM(X37)</f>
        <v>0</v>
      </c>
      <c r="Y40" s="6">
        <f>SUM(Y37)</f>
        <v>0</v>
      </c>
      <c r="Z40" s="6">
        <v>0</v>
      </c>
      <c r="AA40" s="21">
        <v>0</v>
      </c>
    </row>
    <row r="41" spans="1:72" s="24" customFormat="1" ht="21" customHeight="1" thickBot="1" x14ac:dyDescent="0.25">
      <c r="A41" s="163" t="s">
        <v>35</v>
      </c>
      <c r="B41" s="95" t="s">
        <v>12</v>
      </c>
      <c r="C41" s="96" t="s">
        <v>14</v>
      </c>
      <c r="D41" s="120"/>
      <c r="E41" s="466" t="s">
        <v>120</v>
      </c>
      <c r="F41" s="466"/>
      <c r="G41" s="466"/>
      <c r="H41" s="466"/>
      <c r="I41" s="466"/>
      <c r="J41" s="466"/>
      <c r="K41" s="467"/>
      <c r="L41" s="98">
        <f>SUM(L32+L40+L36)</f>
        <v>84</v>
      </c>
      <c r="M41" s="117">
        <f t="shared" ref="M41:AA41" si="4">SUM(M32+M40+M36)</f>
        <v>84</v>
      </c>
      <c r="N41" s="117">
        <f t="shared" si="4"/>
        <v>0</v>
      </c>
      <c r="O41" s="100">
        <f t="shared" si="4"/>
        <v>0</v>
      </c>
      <c r="P41" s="98">
        <f t="shared" si="4"/>
        <v>70</v>
      </c>
      <c r="Q41" s="117">
        <f t="shared" si="4"/>
        <v>70</v>
      </c>
      <c r="R41" s="117">
        <f t="shared" si="4"/>
        <v>0.4</v>
      </c>
      <c r="S41" s="100">
        <f t="shared" si="4"/>
        <v>0</v>
      </c>
      <c r="T41" s="98">
        <f t="shared" si="4"/>
        <v>85</v>
      </c>
      <c r="U41" s="99">
        <f t="shared" si="4"/>
        <v>85</v>
      </c>
      <c r="V41" s="117">
        <f t="shared" si="4"/>
        <v>0.4</v>
      </c>
      <c r="W41" s="100">
        <f t="shared" si="4"/>
        <v>0</v>
      </c>
      <c r="X41" s="7">
        <f t="shared" si="4"/>
        <v>85</v>
      </c>
      <c r="Y41" s="25">
        <f t="shared" si="4"/>
        <v>85</v>
      </c>
      <c r="Z41" s="25">
        <f t="shared" si="4"/>
        <v>0.4</v>
      </c>
      <c r="AA41" s="132">
        <f t="shared" si="4"/>
        <v>0</v>
      </c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</row>
    <row r="42" spans="1:72" s="27" customFormat="1" ht="21" customHeight="1" thickBot="1" x14ac:dyDescent="0.25">
      <c r="A42" s="164" t="s">
        <v>35</v>
      </c>
      <c r="B42" s="133" t="s">
        <v>12</v>
      </c>
      <c r="C42" s="134" t="s">
        <v>15</v>
      </c>
      <c r="D42" s="347" t="s">
        <v>36</v>
      </c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9"/>
      <c r="BE42" s="28"/>
    </row>
    <row r="43" spans="1:72" s="14" customFormat="1" ht="21" customHeight="1" x14ac:dyDescent="0.2">
      <c r="A43" s="362" t="s">
        <v>35</v>
      </c>
      <c r="B43" s="376" t="s">
        <v>12</v>
      </c>
      <c r="C43" s="378" t="s">
        <v>15</v>
      </c>
      <c r="D43" s="359" t="s">
        <v>12</v>
      </c>
      <c r="E43" s="365" t="s">
        <v>50</v>
      </c>
      <c r="F43" s="356" t="s">
        <v>127</v>
      </c>
      <c r="G43" s="435" t="s">
        <v>107</v>
      </c>
      <c r="H43" s="350" t="s">
        <v>20</v>
      </c>
      <c r="I43" s="353" t="s">
        <v>86</v>
      </c>
      <c r="J43" s="353" t="s">
        <v>128</v>
      </c>
      <c r="K43" s="135" t="s">
        <v>18</v>
      </c>
      <c r="L43" s="638">
        <f>+M43+O43</f>
        <v>18</v>
      </c>
      <c r="M43" s="609">
        <v>18</v>
      </c>
      <c r="N43" s="609">
        <v>0</v>
      </c>
      <c r="O43" s="610">
        <v>0</v>
      </c>
      <c r="P43" s="639">
        <f>+Q43+S43</f>
        <v>23</v>
      </c>
      <c r="Q43" s="609">
        <v>23</v>
      </c>
      <c r="R43" s="609">
        <v>0</v>
      </c>
      <c r="S43" s="610">
        <v>0</v>
      </c>
      <c r="T43" s="638">
        <f>+U43+W43</f>
        <v>25</v>
      </c>
      <c r="U43" s="609">
        <v>25</v>
      </c>
      <c r="V43" s="609">
        <v>0</v>
      </c>
      <c r="W43" s="610">
        <v>0</v>
      </c>
      <c r="X43" s="638">
        <f>+Y43+AA43</f>
        <v>27</v>
      </c>
      <c r="Y43" s="609">
        <v>27</v>
      </c>
      <c r="Z43" s="609">
        <v>0</v>
      </c>
      <c r="AA43" s="610">
        <v>0</v>
      </c>
    </row>
    <row r="44" spans="1:72" s="14" customFormat="1" ht="22.5" customHeight="1" thickBot="1" x14ac:dyDescent="0.25">
      <c r="A44" s="363"/>
      <c r="B44" s="377"/>
      <c r="C44" s="379"/>
      <c r="D44" s="360"/>
      <c r="E44" s="366"/>
      <c r="F44" s="357"/>
      <c r="G44" s="436"/>
      <c r="H44" s="351"/>
      <c r="I44" s="354"/>
      <c r="J44" s="354"/>
      <c r="K44" s="136" t="s">
        <v>27</v>
      </c>
      <c r="L44" s="53">
        <f>+M44+O44</f>
        <v>0</v>
      </c>
      <c r="M44" s="29">
        <v>0</v>
      </c>
      <c r="N44" s="29">
        <v>0</v>
      </c>
      <c r="O44" s="30">
        <v>0</v>
      </c>
      <c r="P44" s="141">
        <f>+Q44+S44</f>
        <v>0</v>
      </c>
      <c r="Q44" s="29">
        <v>0</v>
      </c>
      <c r="R44" s="29">
        <v>0</v>
      </c>
      <c r="S44" s="30">
        <v>0</v>
      </c>
      <c r="T44" s="53">
        <f>+U44+W44</f>
        <v>0</v>
      </c>
      <c r="U44" s="29">
        <v>0</v>
      </c>
      <c r="V44" s="29">
        <v>0</v>
      </c>
      <c r="W44" s="30">
        <v>0</v>
      </c>
      <c r="X44" s="141">
        <f>+Y44+AA44</f>
        <v>0</v>
      </c>
      <c r="Y44" s="29">
        <v>0</v>
      </c>
      <c r="Z44" s="29">
        <v>0</v>
      </c>
      <c r="AA44" s="30">
        <v>0</v>
      </c>
    </row>
    <row r="45" spans="1:72" s="14" customFormat="1" ht="21.75" customHeight="1" thickBot="1" x14ac:dyDescent="0.25">
      <c r="A45" s="364"/>
      <c r="B45" s="383"/>
      <c r="C45" s="384"/>
      <c r="D45" s="361"/>
      <c r="E45" s="367"/>
      <c r="F45" s="358"/>
      <c r="G45" s="437"/>
      <c r="H45" s="371"/>
      <c r="I45" s="355"/>
      <c r="J45" s="355"/>
      <c r="K45" s="49" t="s">
        <v>10</v>
      </c>
      <c r="L45" s="22">
        <f>SUM(L43:L44)</f>
        <v>18</v>
      </c>
      <c r="M45" s="31">
        <f>SUM(M43:M44)</f>
        <v>18</v>
      </c>
      <c r="N45" s="32">
        <v>0</v>
      </c>
      <c r="O45" s="33">
        <v>0</v>
      </c>
      <c r="P45" s="22">
        <f>SUM(P43:P44)</f>
        <v>23</v>
      </c>
      <c r="Q45" s="32">
        <f>SUM(Q43:Q44)</f>
        <v>23</v>
      </c>
      <c r="R45" s="32">
        <v>0</v>
      </c>
      <c r="S45" s="192">
        <v>0</v>
      </c>
      <c r="T45" s="20">
        <f>SUM(T43:T44)</f>
        <v>25</v>
      </c>
      <c r="U45" s="6">
        <f t="shared" ref="U45:AA45" si="5">SUM(U43:U44)</f>
        <v>25</v>
      </c>
      <c r="V45" s="6">
        <f t="shared" si="5"/>
        <v>0</v>
      </c>
      <c r="W45" s="91">
        <f t="shared" si="5"/>
        <v>0</v>
      </c>
      <c r="X45" s="20">
        <f t="shared" si="5"/>
        <v>27</v>
      </c>
      <c r="Y45" s="6">
        <f t="shared" si="5"/>
        <v>27</v>
      </c>
      <c r="Z45" s="6">
        <f t="shared" si="5"/>
        <v>0</v>
      </c>
      <c r="AA45" s="91">
        <f t="shared" si="5"/>
        <v>0</v>
      </c>
    </row>
    <row r="46" spans="1:72" s="14" customFormat="1" ht="16.5" customHeight="1" x14ac:dyDescent="0.2">
      <c r="A46" s="362" t="s">
        <v>35</v>
      </c>
      <c r="B46" s="376" t="s">
        <v>12</v>
      </c>
      <c r="C46" s="378" t="s">
        <v>15</v>
      </c>
      <c r="D46" s="359" t="s">
        <v>13</v>
      </c>
      <c r="E46" s="365" t="s">
        <v>49</v>
      </c>
      <c r="F46" s="356" t="s">
        <v>127</v>
      </c>
      <c r="G46" s="435" t="s">
        <v>108</v>
      </c>
      <c r="H46" s="350" t="s">
        <v>20</v>
      </c>
      <c r="I46" s="353" t="s">
        <v>86</v>
      </c>
      <c r="J46" s="353" t="s">
        <v>128</v>
      </c>
      <c r="K46" s="137" t="s">
        <v>18</v>
      </c>
      <c r="L46" s="638">
        <f>+M46+O46</f>
        <v>280</v>
      </c>
      <c r="M46" s="609">
        <v>280</v>
      </c>
      <c r="N46" s="609">
        <v>0</v>
      </c>
      <c r="O46" s="610">
        <v>0</v>
      </c>
      <c r="P46" s="640">
        <f>+Q46+S46</f>
        <v>406</v>
      </c>
      <c r="Q46" s="622">
        <v>406</v>
      </c>
      <c r="R46" s="622">
        <v>0</v>
      </c>
      <c r="S46" s="623">
        <v>0</v>
      </c>
      <c r="T46" s="641">
        <f>+U46+W46</f>
        <v>776</v>
      </c>
      <c r="U46" s="622">
        <v>776</v>
      </c>
      <c r="V46" s="622">
        <v>0</v>
      </c>
      <c r="W46" s="623">
        <v>0</v>
      </c>
      <c r="X46" s="641">
        <f>+Y46+AA46</f>
        <v>853</v>
      </c>
      <c r="Y46" s="622">
        <v>853</v>
      </c>
      <c r="Z46" s="622">
        <v>0</v>
      </c>
      <c r="AA46" s="623">
        <v>0</v>
      </c>
    </row>
    <row r="47" spans="1:72" s="24" customFormat="1" ht="15.75" customHeight="1" thickBot="1" x14ac:dyDescent="0.25">
      <c r="A47" s="363"/>
      <c r="B47" s="377"/>
      <c r="C47" s="379"/>
      <c r="D47" s="360"/>
      <c r="E47" s="366"/>
      <c r="F47" s="357"/>
      <c r="G47" s="436"/>
      <c r="H47" s="351"/>
      <c r="I47" s="354"/>
      <c r="J47" s="354"/>
      <c r="K47" s="136" t="s">
        <v>27</v>
      </c>
      <c r="L47" s="53">
        <f>+M47+O47</f>
        <v>0</v>
      </c>
      <c r="M47" s="29">
        <v>0</v>
      </c>
      <c r="N47" s="29">
        <v>0</v>
      </c>
      <c r="O47" s="30">
        <v>0</v>
      </c>
      <c r="P47" s="141">
        <f>+Q47+S47</f>
        <v>0</v>
      </c>
      <c r="Q47" s="29">
        <v>0</v>
      </c>
      <c r="R47" s="29">
        <v>0</v>
      </c>
      <c r="S47" s="30">
        <v>0</v>
      </c>
      <c r="T47" s="53">
        <f>+U47+W47</f>
        <v>0</v>
      </c>
      <c r="U47" s="29">
        <v>0</v>
      </c>
      <c r="V47" s="29">
        <v>0</v>
      </c>
      <c r="W47" s="30">
        <v>0</v>
      </c>
      <c r="X47" s="141">
        <f>+Y47+AA47</f>
        <v>0</v>
      </c>
      <c r="Y47" s="29">
        <v>0</v>
      </c>
      <c r="Z47" s="29">
        <v>0</v>
      </c>
      <c r="AA47" s="30">
        <v>0</v>
      </c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</row>
    <row r="48" spans="1:72" s="27" customFormat="1" ht="23.25" customHeight="1" thickBot="1" x14ac:dyDescent="0.25">
      <c r="A48" s="364"/>
      <c r="B48" s="383"/>
      <c r="C48" s="384"/>
      <c r="D48" s="361"/>
      <c r="E48" s="367"/>
      <c r="F48" s="358"/>
      <c r="G48" s="437"/>
      <c r="H48" s="371"/>
      <c r="I48" s="355"/>
      <c r="J48" s="355"/>
      <c r="K48" s="49" t="s">
        <v>10</v>
      </c>
      <c r="L48" s="22">
        <f>SUM(L46:L47)</f>
        <v>280</v>
      </c>
      <c r="M48" s="31">
        <f>SUM(M46:M47)</f>
        <v>280</v>
      </c>
      <c r="N48" s="32">
        <v>0</v>
      </c>
      <c r="O48" s="33">
        <v>0</v>
      </c>
      <c r="P48" s="22">
        <f>SUM(P46:P47)</f>
        <v>406</v>
      </c>
      <c r="Q48" s="32">
        <f>SUM(Q46:Q47)</f>
        <v>406</v>
      </c>
      <c r="R48" s="32">
        <v>0</v>
      </c>
      <c r="S48" s="192">
        <v>0</v>
      </c>
      <c r="T48" s="20">
        <f>SUM(T46:T47)</f>
        <v>776</v>
      </c>
      <c r="U48" s="6">
        <f t="shared" ref="U48:AA48" si="6">SUM(U46:U47)</f>
        <v>776</v>
      </c>
      <c r="V48" s="6">
        <f t="shared" si="6"/>
        <v>0</v>
      </c>
      <c r="W48" s="91">
        <f t="shared" si="6"/>
        <v>0</v>
      </c>
      <c r="X48" s="20">
        <f t="shared" si="6"/>
        <v>853</v>
      </c>
      <c r="Y48" s="6">
        <f t="shared" si="6"/>
        <v>853</v>
      </c>
      <c r="Z48" s="6">
        <f t="shared" si="6"/>
        <v>0</v>
      </c>
      <c r="AA48" s="91">
        <f t="shared" si="6"/>
        <v>0</v>
      </c>
      <c r="BE48" s="28"/>
    </row>
    <row r="49" spans="1:250" s="14" customFormat="1" ht="21.75" customHeight="1" x14ac:dyDescent="0.2">
      <c r="A49" s="362" t="s">
        <v>35</v>
      </c>
      <c r="B49" s="376" t="s">
        <v>12</v>
      </c>
      <c r="C49" s="378" t="s">
        <v>15</v>
      </c>
      <c r="D49" s="359" t="s">
        <v>14</v>
      </c>
      <c r="E49" s="365" t="s">
        <v>51</v>
      </c>
      <c r="F49" s="356" t="s">
        <v>127</v>
      </c>
      <c r="G49" s="435" t="s">
        <v>109</v>
      </c>
      <c r="H49" s="350" t="s">
        <v>20</v>
      </c>
      <c r="I49" s="353" t="s">
        <v>86</v>
      </c>
      <c r="J49" s="353" t="s">
        <v>128</v>
      </c>
      <c r="K49" s="137" t="s">
        <v>18</v>
      </c>
      <c r="L49" s="638">
        <f>+M49+O49</f>
        <v>1102</v>
      </c>
      <c r="M49" s="609">
        <v>1102</v>
      </c>
      <c r="N49" s="609">
        <v>0</v>
      </c>
      <c r="O49" s="610">
        <v>0</v>
      </c>
      <c r="P49" s="640">
        <f>+Q49+S49</f>
        <v>770</v>
      </c>
      <c r="Q49" s="622">
        <v>770</v>
      </c>
      <c r="R49" s="622">
        <v>0</v>
      </c>
      <c r="S49" s="623">
        <v>0</v>
      </c>
      <c r="T49" s="641">
        <f>+U49+W49</f>
        <v>847</v>
      </c>
      <c r="U49" s="622">
        <v>847</v>
      </c>
      <c r="V49" s="622">
        <v>0</v>
      </c>
      <c r="W49" s="623">
        <v>0</v>
      </c>
      <c r="X49" s="641">
        <f>+Y49+AA49</f>
        <v>931.7</v>
      </c>
      <c r="Y49" s="622">
        <v>931.7</v>
      </c>
      <c r="Z49" s="622">
        <v>0</v>
      </c>
      <c r="AA49" s="623">
        <v>0</v>
      </c>
    </row>
    <row r="50" spans="1:250" s="14" customFormat="1" ht="23.25" customHeight="1" thickBot="1" x14ac:dyDescent="0.25">
      <c r="A50" s="363"/>
      <c r="B50" s="377"/>
      <c r="C50" s="379"/>
      <c r="D50" s="360"/>
      <c r="E50" s="366"/>
      <c r="F50" s="357"/>
      <c r="G50" s="436"/>
      <c r="H50" s="351"/>
      <c r="I50" s="354"/>
      <c r="J50" s="354"/>
      <c r="K50" s="136" t="s">
        <v>27</v>
      </c>
      <c r="L50" s="53">
        <f>+M50+O50</f>
        <v>0</v>
      </c>
      <c r="M50" s="29">
        <v>0</v>
      </c>
      <c r="N50" s="29">
        <v>0</v>
      </c>
      <c r="O50" s="30">
        <v>0</v>
      </c>
      <c r="P50" s="141">
        <f>+Q50+S50</f>
        <v>0</v>
      </c>
      <c r="Q50" s="29">
        <v>0</v>
      </c>
      <c r="R50" s="29">
        <v>0</v>
      </c>
      <c r="S50" s="30">
        <v>0</v>
      </c>
      <c r="T50" s="53">
        <f>+U50+W50</f>
        <v>0</v>
      </c>
      <c r="U50" s="29">
        <v>0</v>
      </c>
      <c r="V50" s="29">
        <v>0</v>
      </c>
      <c r="W50" s="30">
        <v>0</v>
      </c>
      <c r="X50" s="141">
        <f>+Y50+AA50</f>
        <v>0</v>
      </c>
      <c r="Y50" s="29">
        <v>0</v>
      </c>
      <c r="Z50" s="29">
        <v>0</v>
      </c>
      <c r="AA50" s="30">
        <v>0</v>
      </c>
    </row>
    <row r="51" spans="1:250" s="14" customFormat="1" ht="27.75" customHeight="1" thickBot="1" x14ac:dyDescent="0.25">
      <c r="A51" s="364"/>
      <c r="B51" s="383"/>
      <c r="C51" s="384"/>
      <c r="D51" s="361"/>
      <c r="E51" s="367"/>
      <c r="F51" s="358"/>
      <c r="G51" s="437"/>
      <c r="H51" s="371"/>
      <c r="I51" s="355"/>
      <c r="J51" s="355"/>
      <c r="K51" s="49" t="s">
        <v>10</v>
      </c>
      <c r="L51" s="34">
        <f>SUM(L49:L50)</f>
        <v>1102</v>
      </c>
      <c r="M51" s="35">
        <f>SUM(M49:M50)</f>
        <v>1102</v>
      </c>
      <c r="N51" s="35">
        <f>SUM(N49:N50)</f>
        <v>0</v>
      </c>
      <c r="O51" s="33">
        <f>SUM(O49:O50)</f>
        <v>0</v>
      </c>
      <c r="P51" s="34">
        <f t="shared" ref="P51:AA51" si="7">SUM(P49:P50)</f>
        <v>770</v>
      </c>
      <c r="Q51" s="35">
        <f t="shared" si="7"/>
        <v>770</v>
      </c>
      <c r="R51" s="35">
        <f t="shared" si="7"/>
        <v>0</v>
      </c>
      <c r="S51" s="33">
        <f t="shared" si="7"/>
        <v>0</v>
      </c>
      <c r="T51" s="34">
        <f t="shared" si="7"/>
        <v>847</v>
      </c>
      <c r="U51" s="35">
        <f t="shared" si="7"/>
        <v>847</v>
      </c>
      <c r="V51" s="35">
        <f t="shared" si="7"/>
        <v>0</v>
      </c>
      <c r="W51" s="33">
        <f t="shared" si="7"/>
        <v>0</v>
      </c>
      <c r="X51" s="34">
        <f t="shared" si="7"/>
        <v>931.7</v>
      </c>
      <c r="Y51" s="35">
        <f t="shared" si="7"/>
        <v>931.7</v>
      </c>
      <c r="Z51" s="35">
        <f t="shared" si="7"/>
        <v>0</v>
      </c>
      <c r="AA51" s="33">
        <f t="shared" si="7"/>
        <v>0</v>
      </c>
    </row>
    <row r="52" spans="1:250" s="14" customFormat="1" ht="18.75" customHeight="1" thickBot="1" x14ac:dyDescent="0.25">
      <c r="A52" s="165" t="s">
        <v>35</v>
      </c>
      <c r="B52" s="133" t="s">
        <v>12</v>
      </c>
      <c r="C52" s="134" t="s">
        <v>15</v>
      </c>
      <c r="D52" s="533" t="s">
        <v>120</v>
      </c>
      <c r="E52" s="533"/>
      <c r="F52" s="533"/>
      <c r="G52" s="533"/>
      <c r="H52" s="534"/>
      <c r="I52" s="534"/>
      <c r="J52" s="534"/>
      <c r="K52" s="535"/>
      <c r="L52" s="138">
        <f>SUM(L45+L48+L51)</f>
        <v>1400</v>
      </c>
      <c r="M52" s="139">
        <f t="shared" ref="M52:AA52" si="8">SUM(M45+M48+M51)</f>
        <v>1400</v>
      </c>
      <c r="N52" s="139">
        <f t="shared" si="8"/>
        <v>0</v>
      </c>
      <c r="O52" s="140">
        <f t="shared" si="8"/>
        <v>0</v>
      </c>
      <c r="P52" s="138">
        <f>SUM(P45+P48+P51)</f>
        <v>1199</v>
      </c>
      <c r="Q52" s="139">
        <f>SUM(Q45+Q48+Q51)</f>
        <v>1199</v>
      </c>
      <c r="R52" s="139">
        <f>SUM(R45+R48+R51)</f>
        <v>0</v>
      </c>
      <c r="S52" s="140">
        <f>SUM(S45+S48+S51)</f>
        <v>0</v>
      </c>
      <c r="T52" s="138">
        <f>SUM(T45+T48+T51)</f>
        <v>1648</v>
      </c>
      <c r="U52" s="139">
        <f t="shared" si="8"/>
        <v>1648</v>
      </c>
      <c r="V52" s="139">
        <f t="shared" si="8"/>
        <v>0</v>
      </c>
      <c r="W52" s="140">
        <f t="shared" si="8"/>
        <v>0</v>
      </c>
      <c r="X52" s="138">
        <f t="shared" si="8"/>
        <v>1811.7</v>
      </c>
      <c r="Y52" s="139">
        <f t="shared" si="8"/>
        <v>1811.7</v>
      </c>
      <c r="Z52" s="139">
        <f t="shared" si="8"/>
        <v>0</v>
      </c>
      <c r="AA52" s="140">
        <f t="shared" si="8"/>
        <v>0</v>
      </c>
      <c r="AB52" s="390" t="s">
        <v>35</v>
      </c>
      <c r="AC52" s="26" t="s">
        <v>12</v>
      </c>
      <c r="AD52" s="36" t="s">
        <v>43</v>
      </c>
      <c r="AE52" s="37" t="s">
        <v>12</v>
      </c>
      <c r="AF52" s="391" t="s">
        <v>41</v>
      </c>
      <c r="AG52" s="38"/>
      <c r="AH52" s="393" t="s">
        <v>39</v>
      </c>
      <c r="AI52" s="385" t="s">
        <v>20</v>
      </c>
      <c r="AJ52" s="39" t="s">
        <v>42</v>
      </c>
      <c r="AK52" s="40" t="s">
        <v>18</v>
      </c>
      <c r="AL52" s="175">
        <f>+AM52+AO52</f>
        <v>0</v>
      </c>
      <c r="AM52" s="41">
        <v>0</v>
      </c>
      <c r="AN52" s="41">
        <v>0</v>
      </c>
      <c r="AO52" s="42">
        <v>0</v>
      </c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</row>
    <row r="53" spans="1:250" s="14" customFormat="1" ht="18" customHeight="1" thickBot="1" x14ac:dyDescent="0.25">
      <c r="A53" s="164" t="s">
        <v>35</v>
      </c>
      <c r="B53" s="133" t="s">
        <v>12</v>
      </c>
      <c r="C53" s="134" t="s">
        <v>16</v>
      </c>
      <c r="D53" s="347" t="s">
        <v>44</v>
      </c>
      <c r="E53" s="348"/>
      <c r="F53" s="348"/>
      <c r="G53" s="348"/>
      <c r="H53" s="348"/>
      <c r="I53" s="348"/>
      <c r="J53" s="348"/>
      <c r="K53" s="348"/>
      <c r="L53" s="348"/>
      <c r="M53" s="348"/>
      <c r="N53" s="348"/>
      <c r="O53" s="348"/>
      <c r="P53" s="348"/>
      <c r="Q53" s="348"/>
      <c r="R53" s="348"/>
      <c r="S53" s="348"/>
      <c r="T53" s="348"/>
      <c r="U53" s="348"/>
      <c r="V53" s="348"/>
      <c r="W53" s="348"/>
      <c r="X53" s="348"/>
      <c r="Y53" s="348"/>
      <c r="Z53" s="348"/>
      <c r="AA53" s="349"/>
      <c r="AB53" s="390"/>
      <c r="AC53" s="43"/>
      <c r="AD53" s="177"/>
      <c r="AE53" s="176"/>
      <c r="AF53" s="391"/>
      <c r="AG53" s="38"/>
      <c r="AH53" s="393"/>
      <c r="AI53" s="385"/>
      <c r="AJ53" s="39"/>
      <c r="AK53" s="40" t="s">
        <v>37</v>
      </c>
      <c r="AL53" s="175">
        <f>+AM53+AO53</f>
        <v>0</v>
      </c>
      <c r="AM53" s="41">
        <v>0</v>
      </c>
      <c r="AN53" s="41">
        <v>0</v>
      </c>
      <c r="AO53" s="42">
        <v>0</v>
      </c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24"/>
      <c r="IP53" s="24"/>
    </row>
    <row r="54" spans="1:250" s="14" customFormat="1" ht="15.75" customHeight="1" x14ac:dyDescent="0.2">
      <c r="A54" s="362" t="s">
        <v>35</v>
      </c>
      <c r="B54" s="376" t="s">
        <v>12</v>
      </c>
      <c r="C54" s="378" t="s">
        <v>16</v>
      </c>
      <c r="D54" s="359" t="s">
        <v>12</v>
      </c>
      <c r="E54" s="365" t="s">
        <v>47</v>
      </c>
      <c r="F54" s="356" t="s">
        <v>127</v>
      </c>
      <c r="G54" s="368" t="s">
        <v>113</v>
      </c>
      <c r="H54" s="350" t="s">
        <v>20</v>
      </c>
      <c r="I54" s="387" t="s">
        <v>38</v>
      </c>
      <c r="J54" s="521" t="s">
        <v>131</v>
      </c>
      <c r="K54" s="142" t="s">
        <v>18</v>
      </c>
      <c r="L54" s="608">
        <f>+M54+O54</f>
        <v>245.5</v>
      </c>
      <c r="M54" s="609">
        <v>245.5</v>
      </c>
      <c r="N54" s="609">
        <v>0</v>
      </c>
      <c r="O54" s="610">
        <v>0</v>
      </c>
      <c r="P54" s="608">
        <f>+Q54+S54</f>
        <v>233.1</v>
      </c>
      <c r="Q54" s="609">
        <v>233.1</v>
      </c>
      <c r="R54" s="609">
        <v>0</v>
      </c>
      <c r="S54" s="610">
        <v>0</v>
      </c>
      <c r="T54" s="608">
        <f>+U54+W54</f>
        <v>421</v>
      </c>
      <c r="U54" s="609">
        <v>421</v>
      </c>
      <c r="V54" s="609">
        <v>0</v>
      </c>
      <c r="W54" s="610">
        <v>0</v>
      </c>
      <c r="X54" s="608">
        <f>+Y54+AA54</f>
        <v>475.4</v>
      </c>
      <c r="Y54" s="609">
        <v>475.4</v>
      </c>
      <c r="Z54" s="609">
        <v>0</v>
      </c>
      <c r="AA54" s="610">
        <v>0</v>
      </c>
      <c r="AB54" s="390"/>
      <c r="AC54" s="43"/>
      <c r="AD54" s="177"/>
      <c r="AE54" s="176"/>
      <c r="AF54" s="392"/>
      <c r="AG54" s="38"/>
      <c r="AH54" s="394"/>
      <c r="AI54" s="386"/>
      <c r="AJ54" s="39"/>
      <c r="AK54" s="44" t="s">
        <v>22</v>
      </c>
      <c r="AL54" s="45">
        <f>SUM(AL52:AL53)</f>
        <v>0</v>
      </c>
      <c r="AM54" s="46">
        <f>SUM(AM52:AM53)</f>
        <v>0</v>
      </c>
      <c r="AN54" s="46">
        <v>0</v>
      </c>
      <c r="AO54" s="47">
        <f>SUM(AO52:AO53)</f>
        <v>0</v>
      </c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  <c r="IP54" s="24"/>
    </row>
    <row r="55" spans="1:250" s="24" customFormat="1" ht="15.75" customHeight="1" thickBot="1" x14ac:dyDescent="0.25">
      <c r="A55" s="363"/>
      <c r="B55" s="377"/>
      <c r="C55" s="379"/>
      <c r="D55" s="360"/>
      <c r="E55" s="366"/>
      <c r="F55" s="357"/>
      <c r="G55" s="369"/>
      <c r="H55" s="351"/>
      <c r="I55" s="388"/>
      <c r="J55" s="522"/>
      <c r="K55" s="143" t="s">
        <v>25</v>
      </c>
      <c r="L55" s="611">
        <f>+M55+O55</f>
        <v>0</v>
      </c>
      <c r="M55" s="612">
        <v>0</v>
      </c>
      <c r="N55" s="612">
        <v>0</v>
      </c>
      <c r="O55" s="613">
        <v>0</v>
      </c>
      <c r="P55" s="611">
        <f>+Q55+S55</f>
        <v>0</v>
      </c>
      <c r="Q55" s="612">
        <v>0</v>
      </c>
      <c r="R55" s="612">
        <v>0</v>
      </c>
      <c r="S55" s="613">
        <v>0</v>
      </c>
      <c r="T55" s="611">
        <f>+U55+W55</f>
        <v>0</v>
      </c>
      <c r="U55" s="612">
        <v>0</v>
      </c>
      <c r="V55" s="612">
        <v>0</v>
      </c>
      <c r="W55" s="613">
        <v>0</v>
      </c>
      <c r="X55" s="611">
        <f>+Y55+AA55</f>
        <v>0</v>
      </c>
      <c r="Y55" s="612">
        <v>0</v>
      </c>
      <c r="Z55" s="612">
        <v>0</v>
      </c>
      <c r="AA55" s="613">
        <v>0</v>
      </c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</row>
    <row r="56" spans="1:250" s="24" customFormat="1" ht="30" customHeight="1" thickBot="1" x14ac:dyDescent="0.25">
      <c r="A56" s="364"/>
      <c r="B56" s="383"/>
      <c r="C56" s="384"/>
      <c r="D56" s="361"/>
      <c r="E56" s="367"/>
      <c r="F56" s="358"/>
      <c r="G56" s="370"/>
      <c r="H56" s="371"/>
      <c r="I56" s="389"/>
      <c r="J56" s="523"/>
      <c r="K56" s="19" t="s">
        <v>10</v>
      </c>
      <c r="L56" s="614">
        <f>SUM(L54:L55)</f>
        <v>245.5</v>
      </c>
      <c r="M56" s="615">
        <f>SUM(M54:M55)</f>
        <v>245.5</v>
      </c>
      <c r="N56" s="615">
        <f>SUM(N54:N55)</f>
        <v>0</v>
      </c>
      <c r="O56" s="616">
        <f>SUM(O54:O55)</f>
        <v>0</v>
      </c>
      <c r="P56" s="614">
        <f t="shared" ref="P56:AA56" si="9">SUM(P54:P55)</f>
        <v>233.1</v>
      </c>
      <c r="Q56" s="615">
        <f t="shared" si="9"/>
        <v>233.1</v>
      </c>
      <c r="R56" s="615">
        <f t="shared" si="9"/>
        <v>0</v>
      </c>
      <c r="S56" s="617">
        <f t="shared" si="9"/>
        <v>0</v>
      </c>
      <c r="T56" s="618">
        <f t="shared" si="9"/>
        <v>421</v>
      </c>
      <c r="U56" s="619">
        <f t="shared" si="9"/>
        <v>421</v>
      </c>
      <c r="V56" s="619">
        <f t="shared" si="9"/>
        <v>0</v>
      </c>
      <c r="W56" s="620">
        <f t="shared" si="9"/>
        <v>0</v>
      </c>
      <c r="X56" s="618">
        <f t="shared" si="9"/>
        <v>475.4</v>
      </c>
      <c r="Y56" s="619">
        <f t="shared" si="9"/>
        <v>475.4</v>
      </c>
      <c r="Z56" s="619">
        <f t="shared" si="9"/>
        <v>0</v>
      </c>
      <c r="AA56" s="620">
        <f t="shared" si="9"/>
        <v>0</v>
      </c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</row>
    <row r="57" spans="1:250" ht="15.75" customHeight="1" x14ac:dyDescent="0.2">
      <c r="A57" s="362" t="s">
        <v>35</v>
      </c>
      <c r="B57" s="376" t="s">
        <v>12</v>
      </c>
      <c r="C57" s="378" t="s">
        <v>16</v>
      </c>
      <c r="D57" s="359" t="s">
        <v>13</v>
      </c>
      <c r="E57" s="365" t="s">
        <v>48</v>
      </c>
      <c r="F57" s="356" t="s">
        <v>127</v>
      </c>
      <c r="G57" s="368" t="s">
        <v>110</v>
      </c>
      <c r="H57" s="350" t="s">
        <v>20</v>
      </c>
      <c r="I57" s="387" t="s">
        <v>38</v>
      </c>
      <c r="J57" s="524" t="s">
        <v>135</v>
      </c>
      <c r="K57" s="144" t="s">
        <v>18</v>
      </c>
      <c r="L57" s="621">
        <f>M57+O57</f>
        <v>1996.5</v>
      </c>
      <c r="M57" s="622">
        <v>1996.5</v>
      </c>
      <c r="N57" s="622">
        <v>852.6</v>
      </c>
      <c r="O57" s="623">
        <v>0</v>
      </c>
      <c r="P57" s="621">
        <f>+Q57+S57</f>
        <v>2296.1</v>
      </c>
      <c r="Q57" s="622">
        <v>2296.1</v>
      </c>
      <c r="R57" s="622">
        <v>1021.3</v>
      </c>
      <c r="S57" s="623">
        <v>0</v>
      </c>
      <c r="T57" s="621">
        <f>U57+W57</f>
        <v>2758.8</v>
      </c>
      <c r="U57" s="622">
        <v>2758.8</v>
      </c>
      <c r="V57" s="622">
        <v>1010.3</v>
      </c>
      <c r="W57" s="623">
        <v>0</v>
      </c>
      <c r="X57" s="621">
        <f>+Y57+AA57</f>
        <v>2974.5</v>
      </c>
      <c r="Y57" s="622">
        <v>2974.5</v>
      </c>
      <c r="Z57" s="622">
        <v>1010.3</v>
      </c>
      <c r="AA57" s="623">
        <v>0</v>
      </c>
    </row>
    <row r="58" spans="1:250" ht="15.75" customHeight="1" thickBot="1" x14ac:dyDescent="0.25">
      <c r="A58" s="363"/>
      <c r="B58" s="377"/>
      <c r="C58" s="379"/>
      <c r="D58" s="360"/>
      <c r="E58" s="366"/>
      <c r="F58" s="357"/>
      <c r="G58" s="369"/>
      <c r="H58" s="351"/>
      <c r="I58" s="388"/>
      <c r="J58" s="525"/>
      <c r="K58" s="143" t="s">
        <v>25</v>
      </c>
      <c r="L58" s="621">
        <f>M58+O58</f>
        <v>3.3</v>
      </c>
      <c r="M58" s="612">
        <v>3.3</v>
      </c>
      <c r="N58" s="612">
        <v>0</v>
      </c>
      <c r="O58" s="613">
        <v>0</v>
      </c>
      <c r="P58" s="611">
        <f>+Q58+S58</f>
        <v>5.4</v>
      </c>
      <c r="Q58" s="612">
        <v>5.4</v>
      </c>
      <c r="R58" s="612">
        <v>0</v>
      </c>
      <c r="S58" s="613">
        <v>0</v>
      </c>
      <c r="T58" s="611">
        <f>U58+W58</f>
        <v>11.7</v>
      </c>
      <c r="U58" s="612">
        <v>11.7</v>
      </c>
      <c r="V58" s="612">
        <v>0</v>
      </c>
      <c r="W58" s="613">
        <v>0</v>
      </c>
      <c r="X58" s="611">
        <f>+Y58+AA58</f>
        <v>12.7</v>
      </c>
      <c r="Y58" s="612">
        <v>12.7</v>
      </c>
      <c r="Z58" s="612">
        <v>0</v>
      </c>
      <c r="AA58" s="613">
        <v>0</v>
      </c>
    </row>
    <row r="59" spans="1:250" ht="25.5" customHeight="1" thickBot="1" x14ac:dyDescent="0.25">
      <c r="A59" s="364"/>
      <c r="B59" s="383"/>
      <c r="C59" s="384"/>
      <c r="D59" s="361"/>
      <c r="E59" s="367"/>
      <c r="F59" s="358"/>
      <c r="G59" s="370"/>
      <c r="H59" s="371"/>
      <c r="I59" s="389"/>
      <c r="J59" s="526"/>
      <c r="K59" s="19" t="s">
        <v>10</v>
      </c>
      <c r="L59" s="22">
        <f>SUM(L57:L58)</f>
        <v>1999.8</v>
      </c>
      <c r="M59" s="32">
        <f>SUM(M57:M58)</f>
        <v>1999.8</v>
      </c>
      <c r="N59" s="32">
        <f>SUM(N57:N58)</f>
        <v>852.6</v>
      </c>
      <c r="O59" s="33">
        <f>SUM(O57:O58)</f>
        <v>0</v>
      </c>
      <c r="P59" s="22">
        <f>SUM(P57:P58)</f>
        <v>2301.5</v>
      </c>
      <c r="Q59" s="32">
        <f t="shared" ref="Q59:AO59" si="10">SUM(Q57:Q58)</f>
        <v>2301.5</v>
      </c>
      <c r="R59" s="32">
        <f t="shared" si="10"/>
        <v>1021.3</v>
      </c>
      <c r="S59" s="192">
        <f t="shared" si="10"/>
        <v>0</v>
      </c>
      <c r="T59" s="20">
        <f t="shared" si="10"/>
        <v>2770.5</v>
      </c>
      <c r="U59" s="6">
        <f t="shared" si="10"/>
        <v>2770.5</v>
      </c>
      <c r="V59" s="6">
        <f t="shared" si="10"/>
        <v>1010.3</v>
      </c>
      <c r="W59" s="91">
        <f t="shared" si="10"/>
        <v>0</v>
      </c>
      <c r="X59" s="20">
        <f t="shared" si="10"/>
        <v>2987.2</v>
      </c>
      <c r="Y59" s="6">
        <f t="shared" si="10"/>
        <v>2987.2</v>
      </c>
      <c r="Z59" s="6">
        <f t="shared" si="10"/>
        <v>1010.3</v>
      </c>
      <c r="AA59" s="91">
        <f t="shared" si="10"/>
        <v>0</v>
      </c>
      <c r="AB59" s="194">
        <f t="shared" si="10"/>
        <v>0</v>
      </c>
      <c r="AC59" s="193">
        <f t="shared" si="10"/>
        <v>0</v>
      </c>
      <c r="AD59" s="193">
        <f t="shared" si="10"/>
        <v>0</v>
      </c>
      <c r="AE59" s="193">
        <f t="shared" si="10"/>
        <v>0</v>
      </c>
      <c r="AF59" s="193">
        <f t="shared" si="10"/>
        <v>0</v>
      </c>
      <c r="AG59" s="193">
        <f t="shared" si="10"/>
        <v>0</v>
      </c>
      <c r="AH59" s="193">
        <f t="shared" si="10"/>
        <v>0</v>
      </c>
      <c r="AI59" s="193">
        <f t="shared" si="10"/>
        <v>0</v>
      </c>
      <c r="AJ59" s="193">
        <f t="shared" si="10"/>
        <v>0</v>
      </c>
      <c r="AK59" s="193">
        <f t="shared" si="10"/>
        <v>0</v>
      </c>
      <c r="AL59" s="193">
        <f t="shared" si="10"/>
        <v>0</v>
      </c>
      <c r="AM59" s="193">
        <f t="shared" si="10"/>
        <v>0</v>
      </c>
      <c r="AN59" s="193">
        <f t="shared" si="10"/>
        <v>0</v>
      </c>
      <c r="AO59" s="193">
        <f t="shared" si="10"/>
        <v>0</v>
      </c>
    </row>
    <row r="60" spans="1:250" ht="18.75" customHeight="1" thickBot="1" x14ac:dyDescent="0.25">
      <c r="A60" s="166" t="s">
        <v>35</v>
      </c>
      <c r="B60" s="133" t="s">
        <v>12</v>
      </c>
      <c r="C60" s="134" t="s">
        <v>16</v>
      </c>
      <c r="D60" s="534" t="s">
        <v>120</v>
      </c>
      <c r="E60" s="534"/>
      <c r="F60" s="534"/>
      <c r="G60" s="534"/>
      <c r="H60" s="534"/>
      <c r="I60" s="534"/>
      <c r="J60" s="534"/>
      <c r="K60" s="535"/>
      <c r="L60" s="146">
        <f>SUM(L59+L56)</f>
        <v>2245.3000000000002</v>
      </c>
      <c r="M60" s="147">
        <f t="shared" ref="M60:S60" si="11">SUM(M59+M56)</f>
        <v>2245.3000000000002</v>
      </c>
      <c r="N60" s="147">
        <f t="shared" si="11"/>
        <v>852.6</v>
      </c>
      <c r="O60" s="148">
        <f t="shared" si="11"/>
        <v>0</v>
      </c>
      <c r="P60" s="146">
        <f t="shared" si="11"/>
        <v>2534.6</v>
      </c>
      <c r="Q60" s="147">
        <f t="shared" si="11"/>
        <v>2534.6</v>
      </c>
      <c r="R60" s="147">
        <f t="shared" si="11"/>
        <v>1021.3</v>
      </c>
      <c r="S60" s="148">
        <f t="shared" si="11"/>
        <v>0</v>
      </c>
      <c r="T60" s="198">
        <f>T59+T56</f>
        <v>3191.5</v>
      </c>
      <c r="U60" s="199">
        <f t="shared" ref="U60:AA60" si="12">U59+U56</f>
        <v>3191.5</v>
      </c>
      <c r="V60" s="199">
        <f t="shared" si="12"/>
        <v>1010.3</v>
      </c>
      <c r="W60" s="200">
        <f t="shared" si="12"/>
        <v>0</v>
      </c>
      <c r="X60" s="198">
        <f t="shared" si="12"/>
        <v>3462.6</v>
      </c>
      <c r="Y60" s="199">
        <f t="shared" si="12"/>
        <v>3462.6</v>
      </c>
      <c r="Z60" s="199">
        <f t="shared" si="12"/>
        <v>1010.3</v>
      </c>
      <c r="AA60" s="200">
        <f t="shared" si="12"/>
        <v>0</v>
      </c>
    </row>
    <row r="61" spans="1:250" ht="18.75" customHeight="1" thickBot="1" x14ac:dyDescent="0.25">
      <c r="A61" s="164" t="s">
        <v>35</v>
      </c>
      <c r="B61" s="133" t="s">
        <v>12</v>
      </c>
      <c r="C61" s="134" t="s">
        <v>17</v>
      </c>
      <c r="D61" s="347" t="s">
        <v>45</v>
      </c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  <c r="W61" s="348"/>
      <c r="X61" s="348"/>
      <c r="Y61" s="348"/>
      <c r="Z61" s="348"/>
      <c r="AA61" s="349"/>
    </row>
    <row r="62" spans="1:250" ht="15.75" customHeight="1" x14ac:dyDescent="0.2">
      <c r="A62" s="362" t="s">
        <v>35</v>
      </c>
      <c r="B62" s="415" t="s">
        <v>12</v>
      </c>
      <c r="C62" s="404" t="s">
        <v>17</v>
      </c>
      <c r="D62" s="539" t="s">
        <v>12</v>
      </c>
      <c r="E62" s="418" t="s">
        <v>79</v>
      </c>
      <c r="F62" s="536" t="s">
        <v>127</v>
      </c>
      <c r="G62" s="395" t="s">
        <v>112</v>
      </c>
      <c r="H62" s="398" t="s">
        <v>20</v>
      </c>
      <c r="I62" s="401" t="s">
        <v>126</v>
      </c>
      <c r="J62" s="527" t="s">
        <v>136</v>
      </c>
      <c r="K62" s="149" t="s">
        <v>27</v>
      </c>
      <c r="L62" s="642">
        <f>+M62+O62</f>
        <v>151.6</v>
      </c>
      <c r="M62" s="644">
        <v>151.6</v>
      </c>
      <c r="N62" s="644">
        <v>125.9</v>
      </c>
      <c r="O62" s="645">
        <v>0</v>
      </c>
      <c r="P62" s="646">
        <f>+Q62+S62</f>
        <v>95.1</v>
      </c>
      <c r="Q62" s="644">
        <v>95.1</v>
      </c>
      <c r="R62" s="644">
        <v>80.400000000000006</v>
      </c>
      <c r="S62" s="645">
        <v>0</v>
      </c>
      <c r="T62" s="642">
        <f>U62+W62</f>
        <v>114.3</v>
      </c>
      <c r="U62" s="644">
        <v>114.3</v>
      </c>
      <c r="V62" s="644">
        <v>89.8</v>
      </c>
      <c r="W62" s="645">
        <v>0</v>
      </c>
      <c r="X62" s="642">
        <f>+Y62+AA62</f>
        <v>114.3</v>
      </c>
      <c r="Y62" s="644">
        <v>114.3</v>
      </c>
      <c r="Z62" s="644">
        <v>89.8</v>
      </c>
      <c r="AA62" s="645">
        <v>0</v>
      </c>
    </row>
    <row r="63" spans="1:250" ht="15.75" customHeight="1" thickBot="1" x14ac:dyDescent="0.25">
      <c r="A63" s="363"/>
      <c r="B63" s="416"/>
      <c r="C63" s="405"/>
      <c r="D63" s="540"/>
      <c r="E63" s="419"/>
      <c r="F63" s="537"/>
      <c r="G63" s="396"/>
      <c r="H63" s="399"/>
      <c r="I63" s="402"/>
      <c r="J63" s="528"/>
      <c r="K63" s="150" t="s">
        <v>28</v>
      </c>
      <c r="L63" s="151">
        <f>+M63+O63</f>
        <v>0</v>
      </c>
      <c r="M63" s="50">
        <v>0</v>
      </c>
      <c r="N63" s="50">
        <v>0</v>
      </c>
      <c r="O63" s="152">
        <v>0</v>
      </c>
      <c r="P63" s="151">
        <f>+Q63+S63</f>
        <v>0</v>
      </c>
      <c r="Q63" s="50">
        <v>0</v>
      </c>
      <c r="R63" s="50">
        <v>0</v>
      </c>
      <c r="S63" s="152">
        <v>0</v>
      </c>
      <c r="T63" s="151">
        <f>+U63+W63</f>
        <v>0</v>
      </c>
      <c r="U63" s="50">
        <v>0</v>
      </c>
      <c r="V63" s="50">
        <v>0</v>
      </c>
      <c r="W63" s="152">
        <v>0</v>
      </c>
      <c r="X63" s="151">
        <f>+Y63+AA63</f>
        <v>0</v>
      </c>
      <c r="Y63" s="50">
        <v>0</v>
      </c>
      <c r="Z63" s="50">
        <v>0</v>
      </c>
      <c r="AA63" s="152">
        <v>0</v>
      </c>
    </row>
    <row r="64" spans="1:250" ht="29.25" customHeight="1" thickBot="1" x14ac:dyDescent="0.25">
      <c r="A64" s="364"/>
      <c r="B64" s="417"/>
      <c r="C64" s="406"/>
      <c r="D64" s="541"/>
      <c r="E64" s="420"/>
      <c r="F64" s="538"/>
      <c r="G64" s="397"/>
      <c r="H64" s="400"/>
      <c r="I64" s="403"/>
      <c r="J64" s="529"/>
      <c r="K64" s="49" t="s">
        <v>10</v>
      </c>
      <c r="L64" s="34">
        <f>SUM(L62:L63)</f>
        <v>151.6</v>
      </c>
      <c r="M64" s="32">
        <f>SUM(M62:M63)</f>
        <v>151.6</v>
      </c>
      <c r="N64" s="32">
        <f>SUM(N62:N63)</f>
        <v>125.9</v>
      </c>
      <c r="O64" s="33">
        <f>SUM(O62:O63)</f>
        <v>0</v>
      </c>
      <c r="P64" s="22">
        <f t="shared" ref="P64:AA64" si="13">SUM(P62:P63)</f>
        <v>95.1</v>
      </c>
      <c r="Q64" s="32">
        <f t="shared" si="13"/>
        <v>95.1</v>
      </c>
      <c r="R64" s="32">
        <f t="shared" si="13"/>
        <v>80.400000000000006</v>
      </c>
      <c r="S64" s="192">
        <f t="shared" si="13"/>
        <v>0</v>
      </c>
      <c r="T64" s="20">
        <f t="shared" si="13"/>
        <v>114.3</v>
      </c>
      <c r="U64" s="6">
        <f t="shared" si="13"/>
        <v>114.3</v>
      </c>
      <c r="V64" s="6">
        <f t="shared" si="13"/>
        <v>89.8</v>
      </c>
      <c r="W64" s="91">
        <f t="shared" si="13"/>
        <v>0</v>
      </c>
      <c r="X64" s="20">
        <f t="shared" si="13"/>
        <v>114.3</v>
      </c>
      <c r="Y64" s="6">
        <f t="shared" si="13"/>
        <v>114.3</v>
      </c>
      <c r="Z64" s="6">
        <f t="shared" si="13"/>
        <v>89.8</v>
      </c>
      <c r="AA64" s="91">
        <f t="shared" si="13"/>
        <v>0</v>
      </c>
    </row>
    <row r="65" spans="1:27" ht="20.25" customHeight="1" thickBot="1" x14ac:dyDescent="0.25">
      <c r="A65" s="164" t="s">
        <v>35</v>
      </c>
      <c r="B65" s="133" t="s">
        <v>12</v>
      </c>
      <c r="C65" s="174" t="s">
        <v>17</v>
      </c>
      <c r="D65" s="542" t="s">
        <v>120</v>
      </c>
      <c r="E65" s="542"/>
      <c r="F65" s="542"/>
      <c r="G65" s="542"/>
      <c r="H65" s="542"/>
      <c r="I65" s="542"/>
      <c r="J65" s="542"/>
      <c r="K65" s="545"/>
      <c r="L65" s="74">
        <f>L64</f>
        <v>151.6</v>
      </c>
      <c r="M65" s="75">
        <f t="shared" ref="M65:AA65" si="14">M64</f>
        <v>151.6</v>
      </c>
      <c r="N65" s="75">
        <f t="shared" si="14"/>
        <v>125.9</v>
      </c>
      <c r="O65" s="76">
        <f t="shared" si="14"/>
        <v>0</v>
      </c>
      <c r="P65" s="74">
        <f t="shared" si="14"/>
        <v>95.1</v>
      </c>
      <c r="Q65" s="75">
        <f t="shared" si="14"/>
        <v>95.1</v>
      </c>
      <c r="R65" s="75">
        <f t="shared" si="14"/>
        <v>80.400000000000006</v>
      </c>
      <c r="S65" s="76">
        <f t="shared" si="14"/>
        <v>0</v>
      </c>
      <c r="T65" s="195">
        <f t="shared" si="14"/>
        <v>114.3</v>
      </c>
      <c r="U65" s="196">
        <f t="shared" si="14"/>
        <v>114.3</v>
      </c>
      <c r="V65" s="196">
        <f t="shared" si="14"/>
        <v>89.8</v>
      </c>
      <c r="W65" s="197">
        <f t="shared" si="14"/>
        <v>0</v>
      </c>
      <c r="X65" s="195">
        <f t="shared" si="14"/>
        <v>114.3</v>
      </c>
      <c r="Y65" s="196">
        <f t="shared" si="14"/>
        <v>114.3</v>
      </c>
      <c r="Z65" s="196">
        <f t="shared" si="14"/>
        <v>89.8</v>
      </c>
      <c r="AA65" s="197">
        <f t="shared" si="14"/>
        <v>0</v>
      </c>
    </row>
    <row r="66" spans="1:27" ht="21" customHeight="1" thickBot="1" x14ac:dyDescent="0.25">
      <c r="A66" s="187" t="s">
        <v>35</v>
      </c>
      <c r="B66" s="153" t="s">
        <v>12</v>
      </c>
      <c r="C66" s="180" t="s">
        <v>35</v>
      </c>
      <c r="D66" s="344" t="s">
        <v>40</v>
      </c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345"/>
      <c r="U66" s="345"/>
      <c r="V66" s="345"/>
      <c r="W66" s="345"/>
      <c r="X66" s="345"/>
      <c r="Y66" s="345"/>
      <c r="Z66" s="345"/>
      <c r="AA66" s="346"/>
    </row>
    <row r="67" spans="1:27" ht="23.25" customHeight="1" x14ac:dyDescent="0.2">
      <c r="A67" s="362" t="s">
        <v>35</v>
      </c>
      <c r="B67" s="376" t="s">
        <v>12</v>
      </c>
      <c r="C67" s="378" t="s">
        <v>35</v>
      </c>
      <c r="D67" s="359" t="s">
        <v>12</v>
      </c>
      <c r="E67" s="380" t="s">
        <v>56</v>
      </c>
      <c r="F67" s="407" t="s">
        <v>127</v>
      </c>
      <c r="G67" s="368" t="s">
        <v>23</v>
      </c>
      <c r="H67" s="350" t="s">
        <v>20</v>
      </c>
      <c r="I67" s="353" t="s">
        <v>104</v>
      </c>
      <c r="J67" s="353" t="s">
        <v>132</v>
      </c>
      <c r="K67" s="155" t="s">
        <v>18</v>
      </c>
      <c r="L67" s="642">
        <f>+M67+O67</f>
        <v>385.5</v>
      </c>
      <c r="M67" s="643">
        <v>0</v>
      </c>
      <c r="N67" s="644">
        <v>0</v>
      </c>
      <c r="O67" s="645">
        <v>385.5</v>
      </c>
      <c r="P67" s="646">
        <f>Q67+S67</f>
        <v>135.5</v>
      </c>
      <c r="Q67" s="647">
        <v>0</v>
      </c>
      <c r="R67" s="648">
        <v>0</v>
      </c>
      <c r="S67" s="645">
        <v>135.5</v>
      </c>
      <c r="T67" s="638">
        <f>+U67+W67</f>
        <v>200</v>
      </c>
      <c r="U67" s="649">
        <v>0</v>
      </c>
      <c r="V67" s="609">
        <v>0</v>
      </c>
      <c r="W67" s="610">
        <v>200</v>
      </c>
      <c r="X67" s="638">
        <f>+Y67+AA67</f>
        <v>200</v>
      </c>
      <c r="Y67" s="609">
        <v>0</v>
      </c>
      <c r="Z67" s="609">
        <v>0</v>
      </c>
      <c r="AA67" s="610">
        <v>200</v>
      </c>
    </row>
    <row r="68" spans="1:27" ht="24" customHeight="1" thickBot="1" x14ac:dyDescent="0.25">
      <c r="A68" s="363"/>
      <c r="B68" s="377"/>
      <c r="C68" s="379"/>
      <c r="D68" s="360"/>
      <c r="E68" s="381"/>
      <c r="F68" s="408"/>
      <c r="G68" s="369"/>
      <c r="H68" s="351"/>
      <c r="I68" s="354"/>
      <c r="J68" s="354"/>
      <c r="K68" s="143" t="s">
        <v>27</v>
      </c>
      <c r="L68" s="53">
        <f>+M68+O68</f>
        <v>0</v>
      </c>
      <c r="M68" s="201">
        <v>0</v>
      </c>
      <c r="N68" s="202">
        <v>0</v>
      </c>
      <c r="O68" s="30">
        <v>0</v>
      </c>
      <c r="P68" s="141">
        <f>+Q68+S68</f>
        <v>0</v>
      </c>
      <c r="Q68" s="65">
        <v>0</v>
      </c>
      <c r="R68" s="202">
        <v>0</v>
      </c>
      <c r="S68" s="30">
        <v>0</v>
      </c>
      <c r="T68" s="53">
        <f>+U68+W68</f>
        <v>0</v>
      </c>
      <c r="U68" s="201">
        <v>0</v>
      </c>
      <c r="V68" s="202">
        <v>0</v>
      </c>
      <c r="W68" s="30">
        <v>0</v>
      </c>
      <c r="X68" s="53">
        <f>+Y68+AA68</f>
        <v>0</v>
      </c>
      <c r="Y68" s="29">
        <v>0</v>
      </c>
      <c r="Z68" s="29">
        <v>0</v>
      </c>
      <c r="AA68" s="30">
        <v>0</v>
      </c>
    </row>
    <row r="69" spans="1:27" ht="29.25" customHeight="1" thickBot="1" x14ac:dyDescent="0.25">
      <c r="A69" s="363"/>
      <c r="B69" s="377"/>
      <c r="C69" s="379"/>
      <c r="D69" s="360"/>
      <c r="E69" s="382"/>
      <c r="F69" s="408"/>
      <c r="G69" s="375"/>
      <c r="H69" s="352"/>
      <c r="I69" s="354"/>
      <c r="J69" s="355"/>
      <c r="K69" s="19" t="s">
        <v>10</v>
      </c>
      <c r="L69" s="34">
        <f t="shared" ref="L69:AA69" si="15">SUM(L67:L68)</f>
        <v>385.5</v>
      </c>
      <c r="M69" s="51">
        <f t="shared" si="15"/>
        <v>0</v>
      </c>
      <c r="N69" s="31">
        <f t="shared" si="15"/>
        <v>0</v>
      </c>
      <c r="O69" s="33">
        <f t="shared" si="15"/>
        <v>385.5</v>
      </c>
      <c r="P69" s="34">
        <f t="shared" si="15"/>
        <v>135.5</v>
      </c>
      <c r="Q69" s="51">
        <f t="shared" si="15"/>
        <v>0</v>
      </c>
      <c r="R69" s="31">
        <f t="shared" si="15"/>
        <v>0</v>
      </c>
      <c r="S69" s="192">
        <f t="shared" si="15"/>
        <v>135.5</v>
      </c>
      <c r="T69" s="20">
        <f t="shared" si="15"/>
        <v>200</v>
      </c>
      <c r="U69" s="6">
        <f t="shared" si="15"/>
        <v>0</v>
      </c>
      <c r="V69" s="6">
        <f t="shared" si="15"/>
        <v>0</v>
      </c>
      <c r="W69" s="91">
        <f t="shared" si="15"/>
        <v>200</v>
      </c>
      <c r="X69" s="20">
        <f t="shared" si="15"/>
        <v>200</v>
      </c>
      <c r="Y69" s="6">
        <f t="shared" si="15"/>
        <v>0</v>
      </c>
      <c r="Z69" s="6">
        <f t="shared" si="15"/>
        <v>0</v>
      </c>
      <c r="AA69" s="91">
        <f t="shared" si="15"/>
        <v>200</v>
      </c>
    </row>
    <row r="70" spans="1:27" ht="19.5" customHeight="1" x14ac:dyDescent="0.2">
      <c r="A70" s="362" t="s">
        <v>35</v>
      </c>
      <c r="B70" s="376" t="s">
        <v>12</v>
      </c>
      <c r="C70" s="378" t="s">
        <v>35</v>
      </c>
      <c r="D70" s="359" t="s">
        <v>13</v>
      </c>
      <c r="E70" s="365" t="s">
        <v>46</v>
      </c>
      <c r="F70" s="356" t="s">
        <v>127</v>
      </c>
      <c r="G70" s="372" t="s">
        <v>111</v>
      </c>
      <c r="H70" s="350" t="s">
        <v>20</v>
      </c>
      <c r="I70" s="353" t="s">
        <v>42</v>
      </c>
      <c r="J70" s="530" t="s">
        <v>133</v>
      </c>
      <c r="K70" s="144" t="s">
        <v>18</v>
      </c>
      <c r="L70" s="641">
        <f>+M70+O70</f>
        <v>191.1</v>
      </c>
      <c r="M70" s="650">
        <v>191.1</v>
      </c>
      <c r="N70" s="651">
        <v>44.7</v>
      </c>
      <c r="O70" s="623">
        <v>0</v>
      </c>
      <c r="P70" s="640">
        <f>+Q70+S70</f>
        <v>341.6</v>
      </c>
      <c r="Q70" s="652">
        <v>341.6</v>
      </c>
      <c r="R70" s="651">
        <v>40</v>
      </c>
      <c r="S70" s="623">
        <v>0</v>
      </c>
      <c r="T70" s="641">
        <f>+U70+W70</f>
        <v>140</v>
      </c>
      <c r="U70" s="650">
        <v>140</v>
      </c>
      <c r="V70" s="651">
        <v>40</v>
      </c>
      <c r="W70" s="623">
        <v>0</v>
      </c>
      <c r="X70" s="641">
        <f>+Y70+AA70</f>
        <v>145</v>
      </c>
      <c r="Y70" s="622">
        <v>145</v>
      </c>
      <c r="Z70" s="622">
        <v>40</v>
      </c>
      <c r="AA70" s="623">
        <v>0</v>
      </c>
    </row>
    <row r="71" spans="1:27" ht="15.75" customHeight="1" thickBot="1" x14ac:dyDescent="0.25">
      <c r="A71" s="363"/>
      <c r="B71" s="377"/>
      <c r="C71" s="379"/>
      <c r="D71" s="360"/>
      <c r="E71" s="366"/>
      <c r="F71" s="357"/>
      <c r="G71" s="373"/>
      <c r="H71" s="351"/>
      <c r="I71" s="354"/>
      <c r="J71" s="531"/>
      <c r="K71" s="143" t="s">
        <v>27</v>
      </c>
      <c r="L71" s="624">
        <f>+M71+O71</f>
        <v>27.3</v>
      </c>
      <c r="M71" s="625">
        <v>27.3</v>
      </c>
      <c r="N71" s="626">
        <v>0.5</v>
      </c>
      <c r="O71" s="613">
        <v>0</v>
      </c>
      <c r="P71" s="627">
        <f>+Q71+S71</f>
        <v>26.9</v>
      </c>
      <c r="Q71" s="625">
        <v>26.9</v>
      </c>
      <c r="R71" s="626">
        <v>0.5</v>
      </c>
      <c r="S71" s="613">
        <v>0</v>
      </c>
      <c r="T71" s="624">
        <f>+U71+W71</f>
        <v>29</v>
      </c>
      <c r="U71" s="625">
        <v>29</v>
      </c>
      <c r="V71" s="626">
        <v>0.6</v>
      </c>
      <c r="W71" s="613">
        <v>0</v>
      </c>
      <c r="X71" s="624">
        <f>+Y71+AA71</f>
        <v>29</v>
      </c>
      <c r="Y71" s="612">
        <v>29</v>
      </c>
      <c r="Z71" s="612">
        <v>0.6</v>
      </c>
      <c r="AA71" s="613">
        <v>0</v>
      </c>
    </row>
    <row r="72" spans="1:27" ht="23.25" customHeight="1" thickBot="1" x14ac:dyDescent="0.25">
      <c r="A72" s="364"/>
      <c r="B72" s="383"/>
      <c r="C72" s="384"/>
      <c r="D72" s="361"/>
      <c r="E72" s="367"/>
      <c r="F72" s="358"/>
      <c r="G72" s="374"/>
      <c r="H72" s="371"/>
      <c r="I72" s="355"/>
      <c r="J72" s="532"/>
      <c r="K72" s="19" t="s">
        <v>10</v>
      </c>
      <c r="L72" s="22">
        <f t="shared" ref="L72:Q72" si="16">SUM(L70:L71)</f>
        <v>218.4</v>
      </c>
      <c r="M72" s="51">
        <f t="shared" si="16"/>
        <v>218.4</v>
      </c>
      <c r="N72" s="18">
        <f t="shared" si="16"/>
        <v>45.2</v>
      </c>
      <c r="O72" s="33">
        <f t="shared" si="16"/>
        <v>0</v>
      </c>
      <c r="P72" s="22">
        <f t="shared" si="16"/>
        <v>368.5</v>
      </c>
      <c r="Q72" s="51">
        <f t="shared" si="16"/>
        <v>368.5</v>
      </c>
      <c r="R72" s="18">
        <f t="shared" ref="R72:AA72" si="17">SUM(R70:R71)</f>
        <v>40.5</v>
      </c>
      <c r="S72" s="192">
        <f t="shared" si="17"/>
        <v>0</v>
      </c>
      <c r="T72" s="20">
        <f t="shared" si="17"/>
        <v>169</v>
      </c>
      <c r="U72" s="6">
        <f t="shared" si="17"/>
        <v>169</v>
      </c>
      <c r="V72" s="6">
        <f t="shared" si="17"/>
        <v>40.6</v>
      </c>
      <c r="W72" s="91">
        <f t="shared" si="17"/>
        <v>0</v>
      </c>
      <c r="X72" s="20">
        <f t="shared" si="17"/>
        <v>174</v>
      </c>
      <c r="Y72" s="6">
        <f t="shared" si="17"/>
        <v>174</v>
      </c>
      <c r="Z72" s="6">
        <f t="shared" si="17"/>
        <v>40.6</v>
      </c>
      <c r="AA72" s="91">
        <f t="shared" si="17"/>
        <v>0</v>
      </c>
    </row>
    <row r="73" spans="1:27" ht="23.25" customHeight="1" x14ac:dyDescent="0.2">
      <c r="A73" s="362" t="s">
        <v>35</v>
      </c>
      <c r="B73" s="376" t="s">
        <v>12</v>
      </c>
      <c r="C73" s="378" t="s">
        <v>35</v>
      </c>
      <c r="D73" s="359" t="s">
        <v>14</v>
      </c>
      <c r="E73" s="365" t="s">
        <v>52</v>
      </c>
      <c r="F73" s="356" t="s">
        <v>127</v>
      </c>
      <c r="G73" s="368" t="s">
        <v>110</v>
      </c>
      <c r="H73" s="350" t="s">
        <v>20</v>
      </c>
      <c r="I73" s="353" t="s">
        <v>81</v>
      </c>
      <c r="J73" s="353" t="s">
        <v>134</v>
      </c>
      <c r="K73" s="144" t="s">
        <v>18</v>
      </c>
      <c r="L73" s="638">
        <f>+M73+O73</f>
        <v>1299</v>
      </c>
      <c r="M73" s="653">
        <v>1299</v>
      </c>
      <c r="N73" s="654">
        <v>92.1</v>
      </c>
      <c r="O73" s="655">
        <v>0</v>
      </c>
      <c r="P73" s="640">
        <f>+Q73+S73</f>
        <v>1469.3</v>
      </c>
      <c r="Q73" s="652">
        <v>1469.3</v>
      </c>
      <c r="R73" s="651">
        <v>123</v>
      </c>
      <c r="S73" s="623">
        <v>0</v>
      </c>
      <c r="T73" s="641">
        <f>+U73+W73</f>
        <v>1420</v>
      </c>
      <c r="U73" s="653">
        <v>1420</v>
      </c>
      <c r="V73" s="656">
        <v>118</v>
      </c>
      <c r="W73" s="655">
        <v>0</v>
      </c>
      <c r="X73" s="641">
        <f>+Y73+AA73</f>
        <v>1420</v>
      </c>
      <c r="Y73" s="622">
        <v>1420</v>
      </c>
      <c r="Z73" s="622">
        <v>118</v>
      </c>
      <c r="AA73" s="623">
        <v>0</v>
      </c>
    </row>
    <row r="74" spans="1:27" ht="23.25" customHeight="1" thickBot="1" x14ac:dyDescent="0.25">
      <c r="A74" s="363"/>
      <c r="B74" s="377"/>
      <c r="C74" s="379"/>
      <c r="D74" s="360"/>
      <c r="E74" s="366"/>
      <c r="F74" s="357"/>
      <c r="G74" s="369"/>
      <c r="H74" s="351"/>
      <c r="I74" s="354"/>
      <c r="J74" s="354"/>
      <c r="K74" s="143" t="s">
        <v>27</v>
      </c>
      <c r="L74" s="53">
        <f>+M74+O74</f>
        <v>0</v>
      </c>
      <c r="M74" s="66">
        <v>0</v>
      </c>
      <c r="N74" s="67">
        <v>0</v>
      </c>
      <c r="O74" s="154">
        <v>0</v>
      </c>
      <c r="P74" s="141">
        <f>+Q74+S74</f>
        <v>0</v>
      </c>
      <c r="Q74" s="65">
        <v>0</v>
      </c>
      <c r="R74" s="67">
        <v>0</v>
      </c>
      <c r="S74" s="154">
        <v>0</v>
      </c>
      <c r="T74" s="53">
        <f>+U74+W74</f>
        <v>0</v>
      </c>
      <c r="U74" s="66">
        <v>0</v>
      </c>
      <c r="V74" s="67">
        <v>0</v>
      </c>
      <c r="W74" s="154">
        <v>0</v>
      </c>
      <c r="X74" s="53">
        <f>+Y74+AA74</f>
        <v>0</v>
      </c>
      <c r="Y74" s="66">
        <v>0</v>
      </c>
      <c r="Z74" s="67">
        <v>0</v>
      </c>
      <c r="AA74" s="154">
        <v>0</v>
      </c>
    </row>
    <row r="75" spans="1:27" ht="23.25" customHeight="1" thickBot="1" x14ac:dyDescent="0.25">
      <c r="A75" s="364"/>
      <c r="B75" s="383"/>
      <c r="C75" s="384"/>
      <c r="D75" s="361"/>
      <c r="E75" s="367"/>
      <c r="F75" s="358"/>
      <c r="G75" s="370"/>
      <c r="H75" s="371"/>
      <c r="I75" s="355"/>
      <c r="J75" s="355"/>
      <c r="K75" s="19" t="s">
        <v>10</v>
      </c>
      <c r="L75" s="20">
        <f t="shared" ref="L75:AA75" si="18">SUM(L73:L74)</f>
        <v>1299</v>
      </c>
      <c r="M75" s="5">
        <f t="shared" si="18"/>
        <v>1299</v>
      </c>
      <c r="N75" s="6">
        <f t="shared" si="18"/>
        <v>92.1</v>
      </c>
      <c r="O75" s="21">
        <f t="shared" si="18"/>
        <v>0</v>
      </c>
      <c r="P75" s="20">
        <f t="shared" si="18"/>
        <v>1469.3</v>
      </c>
      <c r="Q75" s="5">
        <f t="shared" si="18"/>
        <v>1469.3</v>
      </c>
      <c r="R75" s="6">
        <f t="shared" si="18"/>
        <v>123</v>
      </c>
      <c r="S75" s="18">
        <f t="shared" si="18"/>
        <v>0</v>
      </c>
      <c r="T75" s="20">
        <f t="shared" si="18"/>
        <v>1420</v>
      </c>
      <c r="U75" s="6">
        <f t="shared" si="18"/>
        <v>1420</v>
      </c>
      <c r="V75" s="6">
        <f t="shared" si="18"/>
        <v>118</v>
      </c>
      <c r="W75" s="91">
        <f t="shared" si="18"/>
        <v>0</v>
      </c>
      <c r="X75" s="20">
        <f t="shared" si="18"/>
        <v>1420</v>
      </c>
      <c r="Y75" s="6">
        <f t="shared" si="18"/>
        <v>1420</v>
      </c>
      <c r="Z75" s="6">
        <f t="shared" si="18"/>
        <v>118</v>
      </c>
      <c r="AA75" s="91">
        <f t="shared" si="18"/>
        <v>0</v>
      </c>
    </row>
    <row r="76" spans="1:27" ht="15.75" customHeight="1" x14ac:dyDescent="0.2">
      <c r="A76" s="362" t="s">
        <v>35</v>
      </c>
      <c r="B76" s="376" t="s">
        <v>12</v>
      </c>
      <c r="C76" s="378" t="s">
        <v>35</v>
      </c>
      <c r="D76" s="359" t="s">
        <v>16</v>
      </c>
      <c r="E76" s="365" t="s">
        <v>161</v>
      </c>
      <c r="F76" s="356" t="s">
        <v>127</v>
      </c>
      <c r="G76" s="368" t="s">
        <v>163</v>
      </c>
      <c r="H76" s="350" t="s">
        <v>20</v>
      </c>
      <c r="I76" s="353" t="s">
        <v>81</v>
      </c>
      <c r="J76" s="353" t="s">
        <v>162</v>
      </c>
      <c r="K76" s="144" t="s">
        <v>18</v>
      </c>
      <c r="L76" s="621">
        <f>+M76+O76</f>
        <v>0</v>
      </c>
      <c r="M76" s="653">
        <v>0</v>
      </c>
      <c r="N76" s="656">
        <v>0</v>
      </c>
      <c r="O76" s="655">
        <v>0</v>
      </c>
      <c r="P76" s="657">
        <f>+Q76+S76</f>
        <v>18.5</v>
      </c>
      <c r="Q76" s="652">
        <v>18.5</v>
      </c>
      <c r="R76" s="651">
        <v>0</v>
      </c>
      <c r="S76" s="623">
        <v>0</v>
      </c>
      <c r="T76" s="621">
        <f>+U76+W76</f>
        <v>18.5</v>
      </c>
      <c r="U76" s="653">
        <v>18.5</v>
      </c>
      <c r="V76" s="656">
        <v>0</v>
      </c>
      <c r="W76" s="655">
        <v>0</v>
      </c>
      <c r="X76" s="621">
        <f>+Y76+AA76</f>
        <v>18.5</v>
      </c>
      <c r="Y76" s="622">
        <v>18.5</v>
      </c>
      <c r="Z76" s="622">
        <v>0</v>
      </c>
      <c r="AA76" s="623">
        <v>0</v>
      </c>
    </row>
    <row r="77" spans="1:27" ht="15.75" customHeight="1" thickBot="1" x14ac:dyDescent="0.25">
      <c r="A77" s="363"/>
      <c r="B77" s="377"/>
      <c r="C77" s="379"/>
      <c r="D77" s="360"/>
      <c r="E77" s="366"/>
      <c r="F77" s="357"/>
      <c r="G77" s="369"/>
      <c r="H77" s="351"/>
      <c r="I77" s="354"/>
      <c r="J77" s="354"/>
      <c r="K77" s="143"/>
      <c r="L77" s="145">
        <f>+M77+O77</f>
        <v>0</v>
      </c>
      <c r="M77" s="66">
        <v>0</v>
      </c>
      <c r="N77" s="67">
        <v>0</v>
      </c>
      <c r="O77" s="154">
        <v>0</v>
      </c>
      <c r="P77" s="334">
        <f>+Q77+S77</f>
        <v>0</v>
      </c>
      <c r="Q77" s="65">
        <v>0</v>
      </c>
      <c r="R77" s="67">
        <v>0</v>
      </c>
      <c r="S77" s="154">
        <v>0</v>
      </c>
      <c r="T77" s="145">
        <f>+U77+W77</f>
        <v>0</v>
      </c>
      <c r="U77" s="66">
        <v>0</v>
      </c>
      <c r="V77" s="67">
        <v>0</v>
      </c>
      <c r="W77" s="154">
        <v>0</v>
      </c>
      <c r="X77" s="145">
        <f>+Y77+AA77</f>
        <v>0</v>
      </c>
      <c r="Y77" s="66">
        <v>0</v>
      </c>
      <c r="Z77" s="67">
        <v>0</v>
      </c>
      <c r="AA77" s="154">
        <v>0</v>
      </c>
    </row>
    <row r="78" spans="1:27" ht="24" customHeight="1" thickBot="1" x14ac:dyDescent="0.25">
      <c r="A78" s="364"/>
      <c r="B78" s="383"/>
      <c r="C78" s="384"/>
      <c r="D78" s="361"/>
      <c r="E78" s="367"/>
      <c r="F78" s="358"/>
      <c r="G78" s="370"/>
      <c r="H78" s="371"/>
      <c r="I78" s="355"/>
      <c r="J78" s="355"/>
      <c r="K78" s="19" t="s">
        <v>10</v>
      </c>
      <c r="L78" s="335">
        <f t="shared" ref="L78:Q78" si="19">SUM(L76:L77)</f>
        <v>0</v>
      </c>
      <c r="M78" s="336">
        <f t="shared" si="19"/>
        <v>0</v>
      </c>
      <c r="N78" s="337">
        <f t="shared" si="19"/>
        <v>0</v>
      </c>
      <c r="O78" s="338">
        <f t="shared" si="19"/>
        <v>0</v>
      </c>
      <c r="P78" s="335">
        <f t="shared" si="19"/>
        <v>18.5</v>
      </c>
      <c r="Q78" s="336">
        <f t="shared" si="19"/>
        <v>18.5</v>
      </c>
      <c r="R78" s="337">
        <f t="shared" ref="R78:AA78" si="20">SUM(R76:R77)</f>
        <v>0</v>
      </c>
      <c r="S78" s="339">
        <f t="shared" si="20"/>
        <v>0</v>
      </c>
      <c r="T78" s="335">
        <f t="shared" si="20"/>
        <v>18.5</v>
      </c>
      <c r="U78" s="337">
        <f t="shared" si="20"/>
        <v>18.5</v>
      </c>
      <c r="V78" s="337">
        <f t="shared" si="20"/>
        <v>0</v>
      </c>
      <c r="W78" s="340">
        <f t="shared" si="20"/>
        <v>0</v>
      </c>
      <c r="X78" s="335">
        <f t="shared" si="20"/>
        <v>18.5</v>
      </c>
      <c r="Y78" s="337">
        <f t="shared" si="20"/>
        <v>18.5</v>
      </c>
      <c r="Z78" s="337">
        <f t="shared" si="20"/>
        <v>0</v>
      </c>
      <c r="AA78" s="340">
        <f t="shared" si="20"/>
        <v>0</v>
      </c>
    </row>
    <row r="79" spans="1:27" ht="20.25" customHeight="1" thickBot="1" x14ac:dyDescent="0.25">
      <c r="A79" s="164" t="s">
        <v>35</v>
      </c>
      <c r="B79" s="173" t="s">
        <v>12</v>
      </c>
      <c r="C79" s="96" t="s">
        <v>35</v>
      </c>
      <c r="D79" s="542" t="s">
        <v>120</v>
      </c>
      <c r="E79" s="542"/>
      <c r="F79" s="542"/>
      <c r="G79" s="542"/>
      <c r="H79" s="542"/>
      <c r="I79" s="542"/>
      <c r="J79" s="542"/>
      <c r="K79" s="542"/>
      <c r="L79" s="74">
        <f>SUM(L69+L72+L78+L75)</f>
        <v>1902.9</v>
      </c>
      <c r="M79" s="75">
        <f t="shared" ref="M79:AA79" si="21">SUM(M69+M72+M78+M75)</f>
        <v>1517.4</v>
      </c>
      <c r="N79" s="75">
        <f t="shared" si="21"/>
        <v>137.30000000000001</v>
      </c>
      <c r="O79" s="76">
        <f t="shared" si="21"/>
        <v>385.5</v>
      </c>
      <c r="P79" s="74">
        <f t="shared" si="21"/>
        <v>1991.8</v>
      </c>
      <c r="Q79" s="75">
        <f t="shared" si="21"/>
        <v>1856.3</v>
      </c>
      <c r="R79" s="75">
        <f t="shared" si="21"/>
        <v>163.5</v>
      </c>
      <c r="S79" s="76">
        <f t="shared" si="21"/>
        <v>135.5</v>
      </c>
      <c r="T79" s="74">
        <f t="shared" si="21"/>
        <v>1807.5</v>
      </c>
      <c r="U79" s="75">
        <f t="shared" si="21"/>
        <v>1607.5</v>
      </c>
      <c r="V79" s="75">
        <f t="shared" si="21"/>
        <v>158.6</v>
      </c>
      <c r="W79" s="76">
        <f t="shared" si="21"/>
        <v>200</v>
      </c>
      <c r="X79" s="74">
        <f t="shared" si="21"/>
        <v>1812.5</v>
      </c>
      <c r="Y79" s="75">
        <f t="shared" si="21"/>
        <v>1612.5</v>
      </c>
      <c r="Z79" s="75">
        <f t="shared" si="21"/>
        <v>158.6</v>
      </c>
      <c r="AA79" s="76">
        <f t="shared" si="21"/>
        <v>200</v>
      </c>
    </row>
    <row r="80" spans="1:27" ht="21" customHeight="1" thickBot="1" x14ac:dyDescent="0.25">
      <c r="A80" s="165" t="s">
        <v>35</v>
      </c>
      <c r="B80" s="172" t="s">
        <v>12</v>
      </c>
      <c r="C80" s="543" t="s">
        <v>121</v>
      </c>
      <c r="D80" s="543"/>
      <c r="E80" s="543"/>
      <c r="F80" s="543"/>
      <c r="G80" s="543"/>
      <c r="H80" s="543"/>
      <c r="I80" s="543"/>
      <c r="J80" s="543"/>
      <c r="K80" s="544"/>
      <c r="L80" s="157">
        <f t="shared" ref="L80:AA80" si="22">SUM(L21,L27,L41,L52,L60,L65,L79)</f>
        <v>5833.8</v>
      </c>
      <c r="M80" s="158">
        <f t="shared" si="22"/>
        <v>5448.3</v>
      </c>
      <c r="N80" s="158">
        <f t="shared" si="22"/>
        <v>1115.8</v>
      </c>
      <c r="O80" s="159">
        <f t="shared" si="22"/>
        <v>385.5</v>
      </c>
      <c r="P80" s="157">
        <f t="shared" si="22"/>
        <v>5941.5</v>
      </c>
      <c r="Q80" s="160">
        <f t="shared" si="22"/>
        <v>5806</v>
      </c>
      <c r="R80" s="158">
        <f t="shared" si="22"/>
        <v>1265.5999999999999</v>
      </c>
      <c r="S80" s="159">
        <f t="shared" si="22"/>
        <v>135.5</v>
      </c>
      <c r="T80" s="157">
        <f t="shared" si="22"/>
        <v>6946.3</v>
      </c>
      <c r="U80" s="160">
        <f t="shared" si="22"/>
        <v>6746.3</v>
      </c>
      <c r="V80" s="158">
        <f t="shared" si="22"/>
        <v>1259.0999999999999</v>
      </c>
      <c r="W80" s="159">
        <f t="shared" si="22"/>
        <v>200</v>
      </c>
      <c r="X80" s="161">
        <f t="shared" si="22"/>
        <v>7366.1</v>
      </c>
      <c r="Y80" s="160">
        <f t="shared" si="22"/>
        <v>7166.1</v>
      </c>
      <c r="Z80" s="158">
        <f t="shared" si="22"/>
        <v>1259.0999999999999</v>
      </c>
      <c r="AA80" s="159">
        <f t="shared" si="22"/>
        <v>200</v>
      </c>
    </row>
    <row r="81" spans="1:27" ht="21.75" customHeight="1" thickBot="1" x14ac:dyDescent="0.25">
      <c r="A81" s="341" t="s">
        <v>156</v>
      </c>
      <c r="B81" s="342"/>
      <c r="C81" s="342"/>
      <c r="D81" s="342"/>
      <c r="E81" s="342"/>
      <c r="F81" s="342"/>
      <c r="G81" s="342"/>
      <c r="H81" s="342"/>
      <c r="I81" s="342"/>
      <c r="J81" s="342"/>
      <c r="K81" s="343"/>
      <c r="L81" s="167">
        <f t="shared" ref="L81:AA81" si="23">SUM(L79,L65,L60,L52,L41,L27,L21)</f>
        <v>5833.8</v>
      </c>
      <c r="M81" s="168">
        <f t="shared" si="23"/>
        <v>5448.3</v>
      </c>
      <c r="N81" s="168">
        <f t="shared" si="23"/>
        <v>1115.8000000000002</v>
      </c>
      <c r="O81" s="169">
        <f t="shared" si="23"/>
        <v>385.5</v>
      </c>
      <c r="P81" s="170">
        <f t="shared" si="23"/>
        <v>5941.5</v>
      </c>
      <c r="Q81" s="171">
        <f t="shared" si="23"/>
        <v>5806</v>
      </c>
      <c r="R81" s="171">
        <f t="shared" si="23"/>
        <v>1265.6000000000001</v>
      </c>
      <c r="S81" s="169">
        <f t="shared" si="23"/>
        <v>135.5</v>
      </c>
      <c r="T81" s="170">
        <f t="shared" si="23"/>
        <v>6946.3</v>
      </c>
      <c r="U81" s="171">
        <f t="shared" si="23"/>
        <v>6746.3</v>
      </c>
      <c r="V81" s="171">
        <f t="shared" si="23"/>
        <v>1259.0999999999999</v>
      </c>
      <c r="W81" s="169">
        <f t="shared" si="23"/>
        <v>200</v>
      </c>
      <c r="X81" s="170">
        <f t="shared" si="23"/>
        <v>7366.0999999999995</v>
      </c>
      <c r="Y81" s="171">
        <f t="shared" si="23"/>
        <v>7166.0999999999995</v>
      </c>
      <c r="Z81" s="171">
        <f t="shared" si="23"/>
        <v>1259.0999999999999</v>
      </c>
      <c r="AA81" s="169">
        <f t="shared" si="23"/>
        <v>200</v>
      </c>
    </row>
    <row r="82" spans="1:27" ht="17.25" customHeight="1" x14ac:dyDescent="0.2">
      <c r="A82" s="520" t="s">
        <v>125</v>
      </c>
      <c r="B82" s="520"/>
      <c r="C82" s="520"/>
      <c r="D82" s="520"/>
      <c r="E82" s="520"/>
      <c r="F82" s="520"/>
      <c r="G82" s="520"/>
      <c r="H82" s="520"/>
      <c r="I82" s="520"/>
      <c r="J82" s="520"/>
      <c r="K82" s="520"/>
      <c r="L82" s="520"/>
      <c r="M82" s="520"/>
      <c r="N82" s="520"/>
      <c r="O82" s="520"/>
      <c r="P82" s="520"/>
      <c r="Q82" s="520"/>
      <c r="R82" s="520"/>
      <c r="S82" s="520"/>
      <c r="T82" s="520"/>
      <c r="U82" s="520"/>
      <c r="V82" s="520"/>
      <c r="W82" s="520"/>
      <c r="X82" s="520"/>
      <c r="Y82" s="520"/>
      <c r="Z82" s="520"/>
      <c r="AA82" s="520"/>
    </row>
    <row r="83" spans="1:27" x14ac:dyDescent="0.2">
      <c r="I83" s="14"/>
      <c r="J83" s="14"/>
      <c r="K83" s="1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1:27" x14ac:dyDescent="0.2">
      <c r="I84" s="14"/>
      <c r="J84" s="14"/>
      <c r="K84" s="1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spans="1:27" x14ac:dyDescent="0.2">
      <c r="I85" s="14"/>
      <c r="J85" s="14"/>
      <c r="K85" s="1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spans="1:27" x14ac:dyDescent="0.2">
      <c r="I86" s="14"/>
      <c r="J86" s="14"/>
      <c r="K86" s="1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spans="1:27" x14ac:dyDescent="0.2">
      <c r="I87" s="14"/>
      <c r="J87" s="14"/>
      <c r="K87" s="1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spans="1:27" x14ac:dyDescent="0.2">
      <c r="I88" s="14"/>
      <c r="J88" s="14"/>
      <c r="K88" s="1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 spans="1:27" x14ac:dyDescent="0.2"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</sheetData>
  <mergeCells count="212">
    <mergeCell ref="J73:J75"/>
    <mergeCell ref="B23:B26"/>
    <mergeCell ref="C23:C26"/>
    <mergeCell ref="D23:D26"/>
    <mergeCell ref="D33:D36"/>
    <mergeCell ref="F33:F36"/>
    <mergeCell ref="G33:G36"/>
    <mergeCell ref="I29:I32"/>
    <mergeCell ref="G29:G32"/>
    <mergeCell ref="H29:H32"/>
    <mergeCell ref="E29:E32"/>
    <mergeCell ref="D65:K65"/>
    <mergeCell ref="A73:A75"/>
    <mergeCell ref="B73:B75"/>
    <mergeCell ref="C73:C75"/>
    <mergeCell ref="D73:D75"/>
    <mergeCell ref="E73:E75"/>
    <mergeCell ref="F73:F75"/>
    <mergeCell ref="G73:G75"/>
    <mergeCell ref="H73:H75"/>
    <mergeCell ref="I73:I75"/>
    <mergeCell ref="A82:AA82"/>
    <mergeCell ref="J76:J78"/>
    <mergeCell ref="J37:J40"/>
    <mergeCell ref="J43:J45"/>
    <mergeCell ref="J46:J48"/>
    <mergeCell ref="J49:J51"/>
    <mergeCell ref="J54:J56"/>
    <mergeCell ref="J57:J59"/>
    <mergeCell ref="J62:J64"/>
    <mergeCell ref="J67:J69"/>
    <mergeCell ref="J70:J72"/>
    <mergeCell ref="D52:K52"/>
    <mergeCell ref="D60:K60"/>
    <mergeCell ref="F62:F64"/>
    <mergeCell ref="D62:D64"/>
    <mergeCell ref="H49:H51"/>
    <mergeCell ref="I70:I72"/>
    <mergeCell ref="H70:H72"/>
    <mergeCell ref="I49:I51"/>
    <mergeCell ref="E43:E45"/>
    <mergeCell ref="G43:G45"/>
    <mergeCell ref="H43:H45"/>
    <mergeCell ref="D79:K79"/>
    <mergeCell ref="C80:K80"/>
    <mergeCell ref="J29:J32"/>
    <mergeCell ref="J33:J36"/>
    <mergeCell ref="D18:AA18"/>
    <mergeCell ref="D21:K21"/>
    <mergeCell ref="D27:K27"/>
    <mergeCell ref="L13:L14"/>
    <mergeCell ref="A15:AA15"/>
    <mergeCell ref="C29:C32"/>
    <mergeCell ref="A8:AA8"/>
    <mergeCell ref="A10:AA10"/>
    <mergeCell ref="B12:B14"/>
    <mergeCell ref="U13:V13"/>
    <mergeCell ref="F12:F14"/>
    <mergeCell ref="P12:S12"/>
    <mergeCell ref="P13:P14"/>
    <mergeCell ref="X13:X14"/>
    <mergeCell ref="A9:AA9"/>
    <mergeCell ref="D28:AA28"/>
    <mergeCell ref="D22:AA22"/>
    <mergeCell ref="F19:F20"/>
    <mergeCell ref="H19:H20"/>
    <mergeCell ref="U1:AA1"/>
    <mergeCell ref="U2:AA2"/>
    <mergeCell ref="U3:AA3"/>
    <mergeCell ref="J12:J14"/>
    <mergeCell ref="J19:J20"/>
    <mergeCell ref="J23:J26"/>
    <mergeCell ref="U6:AA6"/>
    <mergeCell ref="U7:AA7"/>
    <mergeCell ref="U4:AA4"/>
    <mergeCell ref="U5:AA5"/>
    <mergeCell ref="A16:AA16"/>
    <mergeCell ref="C17:AA17"/>
    <mergeCell ref="F23:F26"/>
    <mergeCell ref="E19:E20"/>
    <mergeCell ref="M13:N13"/>
    <mergeCell ref="O13:O14"/>
    <mergeCell ref="A19:A20"/>
    <mergeCell ref="C19:C20"/>
    <mergeCell ref="D19:D20"/>
    <mergeCell ref="H12:H14"/>
    <mergeCell ref="A23:A26"/>
    <mergeCell ref="A12:A14"/>
    <mergeCell ref="B19:B20"/>
    <mergeCell ref="I19:I20"/>
    <mergeCell ref="I23:I26"/>
    <mergeCell ref="E23:E26"/>
    <mergeCell ref="G23:G26"/>
    <mergeCell ref="H23:H26"/>
    <mergeCell ref="I33:I36"/>
    <mergeCell ref="H46:H48"/>
    <mergeCell ref="D37:D40"/>
    <mergeCell ref="E41:K41"/>
    <mergeCell ref="I37:I40"/>
    <mergeCell ref="G37:G40"/>
    <mergeCell ref="I43:I45"/>
    <mergeCell ref="I46:I48"/>
    <mergeCell ref="F46:F48"/>
    <mergeCell ref="H37:H40"/>
    <mergeCell ref="E37:E40"/>
    <mergeCell ref="E33:E36"/>
    <mergeCell ref="H33:H36"/>
    <mergeCell ref="A11:AA11"/>
    <mergeCell ref="W13:W14"/>
    <mergeCell ref="D12:D14"/>
    <mergeCell ref="C12:C14"/>
    <mergeCell ref="X12:AA12"/>
    <mergeCell ref="Y13:Z13"/>
    <mergeCell ref="S13:S14"/>
    <mergeCell ref="T13:T14"/>
    <mergeCell ref="T12:W12"/>
    <mergeCell ref="I12:I14"/>
    <mergeCell ref="E12:E14"/>
    <mergeCell ref="Q13:R13"/>
    <mergeCell ref="G19:G20"/>
    <mergeCell ref="D43:D45"/>
    <mergeCell ref="D42:AA42"/>
    <mergeCell ref="K12:K14"/>
    <mergeCell ref="L12:O12"/>
    <mergeCell ref="G12:G14"/>
    <mergeCell ref="AA13:AA14"/>
    <mergeCell ref="A49:A51"/>
    <mergeCell ref="E49:E51"/>
    <mergeCell ref="F37:F40"/>
    <mergeCell ref="G49:G51"/>
    <mergeCell ref="E46:E48"/>
    <mergeCell ref="F43:F45"/>
    <mergeCell ref="G46:G48"/>
    <mergeCell ref="B49:B51"/>
    <mergeCell ref="A29:A32"/>
    <mergeCell ref="F29:F32"/>
    <mergeCell ref="A33:A36"/>
    <mergeCell ref="A37:A40"/>
    <mergeCell ref="C37:C40"/>
    <mergeCell ref="B37:B40"/>
    <mergeCell ref="C33:C36"/>
    <mergeCell ref="C49:C51"/>
    <mergeCell ref="D49:D51"/>
    <mergeCell ref="A62:A64"/>
    <mergeCell ref="B54:B56"/>
    <mergeCell ref="C54:C56"/>
    <mergeCell ref="D54:D56"/>
    <mergeCell ref="F54:F56"/>
    <mergeCell ref="F57:F59"/>
    <mergeCell ref="D57:D59"/>
    <mergeCell ref="B62:B64"/>
    <mergeCell ref="E62:E64"/>
    <mergeCell ref="A54:A56"/>
    <mergeCell ref="E54:E56"/>
    <mergeCell ref="A57:A59"/>
    <mergeCell ref="E57:E59"/>
    <mergeCell ref="G57:G59"/>
    <mergeCell ref="F49:F51"/>
    <mergeCell ref="D29:D32"/>
    <mergeCell ref="B29:B32"/>
    <mergeCell ref="A46:A48"/>
    <mergeCell ref="D46:D48"/>
    <mergeCell ref="C46:C48"/>
    <mergeCell ref="B46:B48"/>
    <mergeCell ref="A43:A45"/>
    <mergeCell ref="B43:B45"/>
    <mergeCell ref="C43:C45"/>
    <mergeCell ref="B33:B36"/>
    <mergeCell ref="I67:I69"/>
    <mergeCell ref="F67:F69"/>
    <mergeCell ref="C76:C78"/>
    <mergeCell ref="B76:B78"/>
    <mergeCell ref="E70:E72"/>
    <mergeCell ref="I57:I59"/>
    <mergeCell ref="H57:H59"/>
    <mergeCell ref="C57:C59"/>
    <mergeCell ref="B57:B59"/>
    <mergeCell ref="AI52:AI54"/>
    <mergeCell ref="G54:G56"/>
    <mergeCell ref="H54:H56"/>
    <mergeCell ref="I54:I56"/>
    <mergeCell ref="D53:AA53"/>
    <mergeCell ref="AB52:AB54"/>
    <mergeCell ref="AF52:AF54"/>
    <mergeCell ref="AH52:AH54"/>
    <mergeCell ref="G62:G64"/>
    <mergeCell ref="H62:H64"/>
    <mergeCell ref="I62:I64"/>
    <mergeCell ref="A81:K81"/>
    <mergeCell ref="D66:AA66"/>
    <mergeCell ref="D61:AA61"/>
    <mergeCell ref="H67:H69"/>
    <mergeCell ref="I76:I78"/>
    <mergeCell ref="F76:F78"/>
    <mergeCell ref="D76:D78"/>
    <mergeCell ref="F70:F72"/>
    <mergeCell ref="A76:A78"/>
    <mergeCell ref="E76:E78"/>
    <mergeCell ref="G76:G78"/>
    <mergeCell ref="H76:H78"/>
    <mergeCell ref="G70:G72"/>
    <mergeCell ref="G67:G69"/>
    <mergeCell ref="B67:B69"/>
    <mergeCell ref="C67:C69"/>
    <mergeCell ref="A67:A69"/>
    <mergeCell ref="A70:A72"/>
    <mergeCell ref="E67:E69"/>
    <mergeCell ref="B70:B72"/>
    <mergeCell ref="C70:C72"/>
    <mergeCell ref="D70:D72"/>
    <mergeCell ref="C62:C64"/>
    <mergeCell ref="D67:D69"/>
  </mergeCells>
  <phoneticPr fontId="0" type="noConversion"/>
  <printOptions horizontalCentered="1"/>
  <pageMargins left="0.39370078740157483" right="0.39370078740157483" top="0.78740157480314965" bottom="0.39370078740157483" header="0" footer="0"/>
  <pageSetup paperSize="9" scale="70" fitToHeight="0" orientation="landscape" r:id="rId1"/>
  <headerFooter alignWithMargins="0"/>
  <rowBreaks count="2" manualBreakCount="2">
    <brk id="36" max="16383" man="1"/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workbookViewId="0">
      <selection activeCell="A2" sqref="A2:U2"/>
    </sheetView>
  </sheetViews>
  <sheetFormatPr defaultRowHeight="12.75" x14ac:dyDescent="0.2"/>
  <cols>
    <col min="1" max="1" width="3.28515625" style="14" customWidth="1"/>
    <col min="2" max="2" width="2.85546875" style="14" customWidth="1"/>
    <col min="3" max="3" width="10.85546875" style="14" customWidth="1"/>
    <col min="4" max="4" width="13.28515625" style="14" customWidth="1"/>
    <col min="5" max="5" width="5.5703125" style="14" customWidth="1"/>
    <col min="6" max="6" width="7.28515625" style="14" customWidth="1"/>
    <col min="7" max="7" width="7.42578125" style="14" customWidth="1"/>
    <col min="8" max="9" width="6.5703125" style="14" customWidth="1"/>
    <col min="10" max="10" width="7.28515625" style="14" customWidth="1"/>
    <col min="11" max="11" width="7.42578125" style="14" customWidth="1"/>
    <col min="12" max="12" width="6.7109375" style="14" customWidth="1"/>
    <col min="13" max="13" width="7.140625" style="14" customWidth="1"/>
    <col min="14" max="14" width="6.42578125" style="14" customWidth="1"/>
    <col min="15" max="15" width="7" style="14" customWidth="1"/>
    <col min="16" max="16" width="6.5703125" style="14" customWidth="1"/>
    <col min="17" max="17" width="6.7109375" style="14" customWidth="1"/>
    <col min="18" max="18" width="7.140625" style="14" customWidth="1"/>
    <col min="19" max="19" width="7.42578125" style="14" customWidth="1"/>
    <col min="20" max="20" width="7.28515625" style="14" customWidth="1"/>
    <col min="21" max="21" width="6.85546875" style="14" customWidth="1"/>
    <col min="22" max="16384" width="9.140625" style="14"/>
  </cols>
  <sheetData>
    <row r="1" spans="1:21" ht="12.75" customHeight="1" x14ac:dyDescent="0.2">
      <c r="A1" s="56" t="s">
        <v>124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13.5" thickBot="1" x14ac:dyDescent="0.25">
      <c r="A2" s="550" t="s">
        <v>85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550"/>
      <c r="U2" s="550"/>
    </row>
    <row r="3" spans="1:21" ht="21.75" customHeight="1" x14ac:dyDescent="0.2">
      <c r="A3" s="570" t="s">
        <v>62</v>
      </c>
      <c r="B3" s="564" t="s">
        <v>63</v>
      </c>
      <c r="C3" s="564" t="s">
        <v>64</v>
      </c>
      <c r="D3" s="564" t="s">
        <v>6</v>
      </c>
      <c r="E3" s="567" t="s">
        <v>7</v>
      </c>
      <c r="F3" s="551" t="s">
        <v>115</v>
      </c>
      <c r="G3" s="552"/>
      <c r="H3" s="552"/>
      <c r="I3" s="553"/>
      <c r="J3" s="551" t="s">
        <v>116</v>
      </c>
      <c r="K3" s="552"/>
      <c r="L3" s="552"/>
      <c r="M3" s="553"/>
      <c r="N3" s="554" t="s">
        <v>117</v>
      </c>
      <c r="O3" s="555"/>
      <c r="P3" s="555"/>
      <c r="Q3" s="556"/>
      <c r="R3" s="554" t="s">
        <v>118</v>
      </c>
      <c r="S3" s="555"/>
      <c r="T3" s="555"/>
      <c r="U3" s="556"/>
    </row>
    <row r="4" spans="1:21" x14ac:dyDescent="0.2">
      <c r="A4" s="571"/>
      <c r="B4" s="565"/>
      <c r="C4" s="565"/>
      <c r="D4" s="565"/>
      <c r="E4" s="568"/>
      <c r="F4" s="559" t="s">
        <v>10</v>
      </c>
      <c r="G4" s="548" t="s">
        <v>11</v>
      </c>
      <c r="H4" s="549"/>
      <c r="I4" s="557" t="s">
        <v>80</v>
      </c>
      <c r="J4" s="546" t="s">
        <v>10</v>
      </c>
      <c r="K4" s="548" t="s">
        <v>11</v>
      </c>
      <c r="L4" s="549"/>
      <c r="M4" s="557" t="s">
        <v>80</v>
      </c>
      <c r="N4" s="546" t="s">
        <v>10</v>
      </c>
      <c r="O4" s="548" t="s">
        <v>11</v>
      </c>
      <c r="P4" s="549"/>
      <c r="Q4" s="557" t="s">
        <v>80</v>
      </c>
      <c r="R4" s="546" t="s">
        <v>10</v>
      </c>
      <c r="S4" s="548" t="s">
        <v>11</v>
      </c>
      <c r="T4" s="549"/>
      <c r="U4" s="557" t="s">
        <v>80</v>
      </c>
    </row>
    <row r="5" spans="1:21" ht="117.75" customHeight="1" thickBot="1" x14ac:dyDescent="0.25">
      <c r="A5" s="560"/>
      <c r="B5" s="566"/>
      <c r="C5" s="566"/>
      <c r="D5" s="566"/>
      <c r="E5" s="569"/>
      <c r="F5" s="560"/>
      <c r="G5" s="86" t="s">
        <v>10</v>
      </c>
      <c r="H5" s="87" t="s">
        <v>65</v>
      </c>
      <c r="I5" s="558"/>
      <c r="J5" s="547"/>
      <c r="K5" s="86" t="s">
        <v>10</v>
      </c>
      <c r="L5" s="87" t="s">
        <v>65</v>
      </c>
      <c r="M5" s="558"/>
      <c r="N5" s="547"/>
      <c r="O5" s="86" t="s">
        <v>10</v>
      </c>
      <c r="P5" s="87" t="s">
        <v>65</v>
      </c>
      <c r="Q5" s="558"/>
      <c r="R5" s="547"/>
      <c r="S5" s="86" t="s">
        <v>10</v>
      </c>
      <c r="T5" s="87" t="s">
        <v>65</v>
      </c>
      <c r="U5" s="558"/>
    </row>
    <row r="6" spans="1:21" ht="179.25" customHeight="1" thickBot="1" x14ac:dyDescent="0.25">
      <c r="A6" s="57">
        <v>7</v>
      </c>
      <c r="B6" s="58">
        <v>7</v>
      </c>
      <c r="C6" s="59" t="s">
        <v>78</v>
      </c>
      <c r="D6" s="60" t="s">
        <v>105</v>
      </c>
      <c r="E6" s="88">
        <v>188723322</v>
      </c>
      <c r="F6" s="61">
        <f>'07 Programa'!L81</f>
        <v>5833.8</v>
      </c>
      <c r="G6" s="62">
        <f>'07 Programa'!M81</f>
        <v>5448.3</v>
      </c>
      <c r="H6" s="62">
        <f>'07 Programa'!N81</f>
        <v>1115.8000000000002</v>
      </c>
      <c r="I6" s="63">
        <f>'07 Programa'!O81</f>
        <v>385.5</v>
      </c>
      <c r="J6" s="61">
        <f>'07 Programa'!P81</f>
        <v>5941.5</v>
      </c>
      <c r="K6" s="62">
        <f>'07 Programa'!Q81</f>
        <v>5806</v>
      </c>
      <c r="L6" s="62">
        <f>'07 Programa'!R81</f>
        <v>1265.6000000000001</v>
      </c>
      <c r="M6" s="63">
        <f>'07 Programa'!S81</f>
        <v>135.5</v>
      </c>
      <c r="N6" s="61">
        <f>'07 Programa'!T81</f>
        <v>6946.3</v>
      </c>
      <c r="O6" s="62">
        <f>'07 Programa'!U81</f>
        <v>6746.3</v>
      </c>
      <c r="P6" s="62">
        <f>'07 Programa'!V81</f>
        <v>1259.0999999999999</v>
      </c>
      <c r="Q6" s="63">
        <f>'07 Programa'!W81</f>
        <v>200</v>
      </c>
      <c r="R6" s="89">
        <f>'07 Programa'!X81</f>
        <v>7366.0999999999995</v>
      </c>
      <c r="S6" s="90">
        <f>'07 Programa'!Y81</f>
        <v>7166.0999999999995</v>
      </c>
      <c r="T6" s="62">
        <f>'07 Programa'!Z81</f>
        <v>1259.0999999999999</v>
      </c>
      <c r="U6" s="63">
        <f>'07 Programa'!AA81</f>
        <v>200</v>
      </c>
    </row>
    <row r="7" spans="1:21" ht="19.5" customHeight="1" thickBot="1" x14ac:dyDescent="0.25">
      <c r="A7" s="561" t="s">
        <v>122</v>
      </c>
      <c r="B7" s="562"/>
      <c r="C7" s="562"/>
      <c r="D7" s="562"/>
      <c r="E7" s="563"/>
      <c r="F7" s="20">
        <f t="shared" ref="F7:U7" si="0">SUM(F6)</f>
        <v>5833.8</v>
      </c>
      <c r="G7" s="6">
        <f t="shared" si="0"/>
        <v>5448.3</v>
      </c>
      <c r="H7" s="6">
        <f t="shared" si="0"/>
        <v>1115.8000000000002</v>
      </c>
      <c r="I7" s="91">
        <f t="shared" si="0"/>
        <v>385.5</v>
      </c>
      <c r="J7" s="20">
        <f t="shared" si="0"/>
        <v>5941.5</v>
      </c>
      <c r="K7" s="6">
        <f t="shared" si="0"/>
        <v>5806</v>
      </c>
      <c r="L7" s="6">
        <f t="shared" si="0"/>
        <v>1265.6000000000001</v>
      </c>
      <c r="M7" s="91">
        <f t="shared" si="0"/>
        <v>135.5</v>
      </c>
      <c r="N7" s="20">
        <f t="shared" si="0"/>
        <v>6946.3</v>
      </c>
      <c r="O7" s="5">
        <f>O6</f>
        <v>6746.3</v>
      </c>
      <c r="P7" s="5">
        <f t="shared" si="0"/>
        <v>1259.0999999999999</v>
      </c>
      <c r="Q7" s="21">
        <f t="shared" si="0"/>
        <v>200</v>
      </c>
      <c r="R7" s="20">
        <f t="shared" si="0"/>
        <v>7366.0999999999995</v>
      </c>
      <c r="S7" s="5">
        <f t="shared" si="0"/>
        <v>7166.0999999999995</v>
      </c>
      <c r="T7" s="5">
        <f t="shared" si="0"/>
        <v>1259.0999999999999</v>
      </c>
      <c r="U7" s="21">
        <f t="shared" si="0"/>
        <v>200</v>
      </c>
    </row>
  </sheetData>
  <mergeCells count="23">
    <mergeCell ref="I4:I5"/>
    <mergeCell ref="A7:E7"/>
    <mergeCell ref="B3:B5"/>
    <mergeCell ref="C3:C5"/>
    <mergeCell ref="D3:D5"/>
    <mergeCell ref="E3:E5"/>
    <mergeCell ref="A3:A5"/>
    <mergeCell ref="J4:J5"/>
    <mergeCell ref="K4:L4"/>
    <mergeCell ref="A2:U2"/>
    <mergeCell ref="F3:I3"/>
    <mergeCell ref="J3:M3"/>
    <mergeCell ref="N3:Q3"/>
    <mergeCell ref="R3:U3"/>
    <mergeCell ref="U4:U5"/>
    <mergeCell ref="F4:F5"/>
    <mergeCell ref="M4:M5"/>
    <mergeCell ref="N4:N5"/>
    <mergeCell ref="R4:R5"/>
    <mergeCell ref="S4:T4"/>
    <mergeCell ref="O4:P4"/>
    <mergeCell ref="Q4:Q5"/>
    <mergeCell ref="G4:H4"/>
  </mergeCells>
  <pageMargins left="0.75" right="0.75" top="1" bottom="1" header="0.5" footer="0.5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workbookViewId="0">
      <selection activeCell="B5" sqref="B5"/>
    </sheetView>
  </sheetViews>
  <sheetFormatPr defaultRowHeight="12.75" x14ac:dyDescent="0.2"/>
  <cols>
    <col min="1" max="1" width="66.85546875" style="14" customWidth="1"/>
    <col min="2" max="2" width="19.140625" style="14" customWidth="1"/>
    <col min="3" max="3" width="17.5703125" style="14" customWidth="1"/>
    <col min="4" max="4" width="19" style="14" customWidth="1"/>
    <col min="5" max="5" width="18.5703125" style="14" customWidth="1"/>
    <col min="6" max="16384" width="9.140625" style="14"/>
  </cols>
  <sheetData>
    <row r="1" spans="1:5" ht="18" customHeight="1" thickBot="1" x14ac:dyDescent="0.25">
      <c r="A1" s="15" t="s">
        <v>137</v>
      </c>
      <c r="E1" s="209" t="s">
        <v>85</v>
      </c>
    </row>
    <row r="2" spans="1:5" ht="25.5" customHeight="1" thickBot="1" x14ac:dyDescent="0.25">
      <c r="A2" s="207" t="s">
        <v>26</v>
      </c>
      <c r="B2" s="184" t="s">
        <v>115</v>
      </c>
      <c r="C2" s="184" t="s">
        <v>116</v>
      </c>
      <c r="D2" s="184" t="s">
        <v>117</v>
      </c>
      <c r="E2" s="188" t="s">
        <v>118</v>
      </c>
    </row>
    <row r="3" spans="1:5" x14ac:dyDescent="0.2">
      <c r="A3" s="206" t="s">
        <v>82</v>
      </c>
      <c r="B3" s="185">
        <f>'07 Programa'!L19+'07 Programa'!L24+'07 Programa'!L30+'07 Programa'!L34+'07 Programa'!L38+'07 Programa'!L43+'07 Programa'!L46+'07 Programa'!L49+'07 Programa'!L54+'07 Programa'!L57+'07 Programa'!L67+'07 Programa'!L70+'07 Programa'!L73+'07 Programa'!L76</f>
        <v>5567.6</v>
      </c>
      <c r="C3" s="185">
        <f>'07 Programa'!P76+'07 Programa'!P70+'07 Programa'!P67+'07 Programa'!P57+'07 Programa'!P54+'07 Programa'!P49+'07 Programa'!P46+'07 Programa'!P43+'07 Programa'!P38+'07 Programa'!P34+'07 Programa'!P30+'07 Programa'!P24+'07 Programa'!P19+'07 Programa'!P73</f>
        <v>5744.0999999999995</v>
      </c>
      <c r="D3" s="185">
        <f>'07 Programa'!T76+'07 Programa'!T70+'07 Programa'!T67+'07 Programa'!T57+'07 Programa'!T54+'07 Programa'!T49+'07 Programa'!T46+'07 Programa'!T43+'07 Programa'!T38+'07 Programa'!T34+'07 Programa'!T30+'07 Programa'!T24+'07 Programa'!T19+'07 Programa'!T73</f>
        <v>6706.3</v>
      </c>
      <c r="E3" s="189">
        <f>'07 Programa'!X76+'07 Programa'!X70+'07 Programa'!X67+'07 Programa'!X57+'07 Programa'!X54+'07 Programa'!X49+'07 Programa'!X46+'07 Programa'!X43+'07 Programa'!X38+'07 Programa'!X34+'07 Programa'!X30+'07 Programa'!X24+'07 Programa'!X19+'07 Programa'!X73</f>
        <v>7125.1</v>
      </c>
    </row>
    <row r="4" spans="1:5" x14ac:dyDescent="0.2">
      <c r="A4" s="205" t="s">
        <v>88</v>
      </c>
      <c r="B4" s="182">
        <f>'07 Programa'!L23+'07 Programa'!L33+'07 Programa'!L37+'07 Programa'!L44+'07 Programa'!L47+'07 Programa'!L50+'07 Programa'!L62+'07 Programa'!L68+'07 Programa'!L71+'07 Programa'!L74</f>
        <v>182.9</v>
      </c>
      <c r="C4" s="182">
        <f>'07 Programa'!P23+'07 Programa'!P33+'07 Programa'!P37+'07 Programa'!P44+'07 Programa'!P47+'07 Programa'!P50+'07 Programa'!P62+'07 Programa'!P68+'07 Programa'!P71+'07 Programa'!P77</f>
        <v>132</v>
      </c>
      <c r="D4" s="182">
        <f>'07 Programa'!T23+'07 Programa'!T33+'07 Programa'!T37+'07 Programa'!T44+'07 Programa'!T47+'07 Programa'!T50+'07 Programa'!T62+'07 Programa'!T68+'07 Programa'!T71+'07 Programa'!T77</f>
        <v>153.30000000000001</v>
      </c>
      <c r="E4" s="190">
        <f>'07 Programa'!X23+'07 Programa'!X33+'07 Programa'!X37+'07 Programa'!X44+'07 Programa'!X47+'07 Programa'!X50+'07 Programa'!X62+'07 Programa'!X68+'07 Programa'!X71+'07 Programa'!X77</f>
        <v>153.30000000000001</v>
      </c>
    </row>
    <row r="5" spans="1:5" x14ac:dyDescent="0.2">
      <c r="A5" s="205" t="s">
        <v>89</v>
      </c>
      <c r="B5" s="182">
        <v>0</v>
      </c>
      <c r="C5" s="182">
        <v>0</v>
      </c>
      <c r="D5" s="182">
        <v>0</v>
      </c>
      <c r="E5" s="210">
        <v>0</v>
      </c>
    </row>
    <row r="6" spans="1:5" x14ac:dyDescent="0.2">
      <c r="A6" s="205" t="s">
        <v>97</v>
      </c>
      <c r="B6" s="182">
        <f>'07 Programa'!L29+'07 Programa'!L55+'07 Programa'!L58</f>
        <v>83.3</v>
      </c>
      <c r="C6" s="182">
        <f>'07 Programa'!P58+'07 Programa'!P55+'07 Programa'!P29</f>
        <v>65.400000000000006</v>
      </c>
      <c r="D6" s="182">
        <f>'07 Programa'!T29+'07 Programa'!T55+'07 Programa'!T58</f>
        <v>86.7</v>
      </c>
      <c r="E6" s="190">
        <f>'07 Programa'!X58+'07 Programa'!X55+'07 Programa'!X29</f>
        <v>87.7</v>
      </c>
    </row>
    <row r="7" spans="1:5" x14ac:dyDescent="0.2">
      <c r="A7" s="205" t="s">
        <v>90</v>
      </c>
      <c r="B7" s="182">
        <v>0</v>
      </c>
      <c r="C7" s="182">
        <f>'07 Programa'!P30</f>
        <v>0</v>
      </c>
      <c r="D7" s="182">
        <v>0</v>
      </c>
      <c r="E7" s="210">
        <v>0</v>
      </c>
    </row>
    <row r="8" spans="1:5" x14ac:dyDescent="0.2">
      <c r="A8" s="205" t="s">
        <v>83</v>
      </c>
      <c r="B8" s="182">
        <v>0</v>
      </c>
      <c r="C8" s="182">
        <v>0</v>
      </c>
      <c r="D8" s="182">
        <v>0</v>
      </c>
      <c r="E8" s="210">
        <v>0</v>
      </c>
    </row>
    <row r="9" spans="1:5" ht="13.5" customHeight="1" x14ac:dyDescent="0.2">
      <c r="A9" s="208" t="s">
        <v>91</v>
      </c>
      <c r="B9" s="183">
        <v>0</v>
      </c>
      <c r="C9" s="183">
        <v>0</v>
      </c>
      <c r="D9" s="183">
        <v>0</v>
      </c>
      <c r="E9" s="211">
        <v>0</v>
      </c>
    </row>
    <row r="10" spans="1:5" x14ac:dyDescent="0.2">
      <c r="A10" s="205" t="s">
        <v>92</v>
      </c>
      <c r="B10" s="182">
        <v>0</v>
      </c>
      <c r="C10" s="182">
        <v>0</v>
      </c>
      <c r="D10" s="182">
        <v>0</v>
      </c>
      <c r="E10" s="210">
        <v>0</v>
      </c>
    </row>
    <row r="11" spans="1:5" x14ac:dyDescent="0.2">
      <c r="A11" s="205" t="s">
        <v>84</v>
      </c>
      <c r="B11" s="182">
        <v>0</v>
      </c>
      <c r="C11" s="182">
        <v>0</v>
      </c>
      <c r="D11" s="182">
        <v>0</v>
      </c>
      <c r="E11" s="210">
        <v>0</v>
      </c>
    </row>
    <row r="12" spans="1:5" x14ac:dyDescent="0.2">
      <c r="A12" s="205" t="s">
        <v>93</v>
      </c>
      <c r="B12" s="182">
        <v>0</v>
      </c>
      <c r="C12" s="182">
        <v>0</v>
      </c>
      <c r="D12" s="182">
        <v>0</v>
      </c>
      <c r="E12" s="210">
        <v>0</v>
      </c>
    </row>
    <row r="13" spans="1:5" x14ac:dyDescent="0.2">
      <c r="A13" s="205" t="s">
        <v>138</v>
      </c>
      <c r="B13" s="182">
        <v>0</v>
      </c>
      <c r="C13" s="182">
        <v>0</v>
      </c>
      <c r="D13" s="182">
        <v>0</v>
      </c>
      <c r="E13" s="210">
        <v>0</v>
      </c>
    </row>
    <row r="14" spans="1:5" x14ac:dyDescent="0.2">
      <c r="A14" s="205" t="s">
        <v>94</v>
      </c>
      <c r="B14" s="182">
        <v>0</v>
      </c>
      <c r="C14" s="182">
        <v>0</v>
      </c>
      <c r="D14" s="182">
        <v>0</v>
      </c>
      <c r="E14" s="210">
        <v>0</v>
      </c>
    </row>
    <row r="15" spans="1:5" x14ac:dyDescent="0.2">
      <c r="A15" s="205" t="s">
        <v>95</v>
      </c>
      <c r="B15" s="182">
        <f>SUM('07 Programa'!L25)</f>
        <v>0</v>
      </c>
      <c r="C15" s="182">
        <v>0</v>
      </c>
      <c r="D15" s="182">
        <v>0</v>
      </c>
      <c r="E15" s="210">
        <v>0</v>
      </c>
    </row>
    <row r="16" spans="1:5" ht="18" customHeight="1" thickBot="1" x14ac:dyDescent="0.25">
      <c r="A16" s="204" t="s">
        <v>10</v>
      </c>
      <c r="B16" s="186">
        <f>SUM(B3:B15)</f>
        <v>5833.8</v>
      </c>
      <c r="C16" s="186">
        <f>C3+C4+C5+C6+C7+C8++C9+C10+C11+C12+C15</f>
        <v>5941.4999999999991</v>
      </c>
      <c r="D16" s="186">
        <f>SUM(D3:D15)</f>
        <v>6946.3</v>
      </c>
      <c r="E16" s="191">
        <f>SUM(E3:E15)</f>
        <v>7366.1</v>
      </c>
    </row>
    <row r="18" spans="1:5" ht="13.5" thickBot="1" x14ac:dyDescent="0.25">
      <c r="E18" s="209" t="s">
        <v>139</v>
      </c>
    </row>
    <row r="19" spans="1:5" ht="13.5" thickBot="1" x14ac:dyDescent="0.25">
      <c r="A19" s="212" t="s">
        <v>26</v>
      </c>
      <c r="B19" s="213" t="s">
        <v>115</v>
      </c>
      <c r="C19" s="213" t="s">
        <v>116</v>
      </c>
      <c r="D19" s="213" t="s">
        <v>117</v>
      </c>
      <c r="E19" s="213" t="s">
        <v>118</v>
      </c>
    </row>
    <row r="20" spans="1:5" x14ac:dyDescent="0.2">
      <c r="A20" s="214" t="s">
        <v>140</v>
      </c>
      <c r="B20" s="215">
        <f>SUM(B21:B26)</f>
        <v>5833.8</v>
      </c>
      <c r="C20" s="215">
        <f t="shared" ref="C20:E20" si="0">SUM(C21:C26)</f>
        <v>5941.4999999999991</v>
      </c>
      <c r="D20" s="215">
        <f t="shared" si="0"/>
        <v>6946.3</v>
      </c>
      <c r="E20" s="215">
        <f t="shared" si="0"/>
        <v>7366.1</v>
      </c>
    </row>
    <row r="21" spans="1:5" ht="13.5" customHeight="1" x14ac:dyDescent="0.2">
      <c r="A21" s="216" t="s">
        <v>141</v>
      </c>
      <c r="B21" s="78">
        <f t="shared" ref="B21:E22" si="1">B3</f>
        <v>5567.6</v>
      </c>
      <c r="C21" s="78">
        <f t="shared" si="1"/>
        <v>5744.0999999999995</v>
      </c>
      <c r="D21" s="78">
        <f t="shared" si="1"/>
        <v>6706.3</v>
      </c>
      <c r="E21" s="78">
        <f t="shared" si="1"/>
        <v>7125.1</v>
      </c>
    </row>
    <row r="22" spans="1:5" x14ac:dyDescent="0.2">
      <c r="A22" s="217" t="s">
        <v>142</v>
      </c>
      <c r="B22" s="218">
        <f t="shared" si="1"/>
        <v>182.9</v>
      </c>
      <c r="C22" s="218">
        <f t="shared" si="1"/>
        <v>132</v>
      </c>
      <c r="D22" s="218">
        <f t="shared" si="1"/>
        <v>153.30000000000001</v>
      </c>
      <c r="E22" s="218">
        <f t="shared" si="1"/>
        <v>153.30000000000001</v>
      </c>
    </row>
    <row r="23" spans="1:5" x14ac:dyDescent="0.2">
      <c r="A23" s="217" t="s">
        <v>143</v>
      </c>
      <c r="B23" s="218">
        <f>B6</f>
        <v>83.3</v>
      </c>
      <c r="C23" s="218">
        <f>C6</f>
        <v>65.400000000000006</v>
      </c>
      <c r="D23" s="218">
        <f>D6</f>
        <v>86.7</v>
      </c>
      <c r="E23" s="218">
        <f>E6</f>
        <v>87.7</v>
      </c>
    </row>
    <row r="24" spans="1:5" x14ac:dyDescent="0.2">
      <c r="A24" s="217" t="s">
        <v>144</v>
      </c>
      <c r="B24" s="218">
        <f>B9</f>
        <v>0</v>
      </c>
      <c r="C24" s="218">
        <f>C9</f>
        <v>0</v>
      </c>
      <c r="D24" s="218">
        <f>D9</f>
        <v>0</v>
      </c>
      <c r="E24" s="218">
        <f>E9</f>
        <v>0</v>
      </c>
    </row>
    <row r="25" spans="1:5" x14ac:dyDescent="0.2">
      <c r="A25" s="217" t="s">
        <v>145</v>
      </c>
      <c r="B25" s="218">
        <v>0</v>
      </c>
      <c r="C25" s="218">
        <v>0</v>
      </c>
      <c r="D25" s="218">
        <v>0</v>
      </c>
      <c r="E25" s="218">
        <v>0</v>
      </c>
    </row>
    <row r="26" spans="1:5" ht="13.5" thickBot="1" x14ac:dyDescent="0.25">
      <c r="A26" s="217" t="s">
        <v>146</v>
      </c>
      <c r="B26" s="218">
        <v>0</v>
      </c>
      <c r="C26" s="218">
        <v>0</v>
      </c>
      <c r="D26" s="218">
        <v>0</v>
      </c>
      <c r="E26" s="218">
        <v>0</v>
      </c>
    </row>
    <row r="27" spans="1:5" ht="13.5" thickBot="1" x14ac:dyDescent="0.25">
      <c r="A27" s="219" t="s">
        <v>147</v>
      </c>
      <c r="B27" s="220">
        <f>SUM(B28)</f>
        <v>0</v>
      </c>
      <c r="C27" s="220">
        <f t="shared" ref="C27:E27" si="2">SUM(C28)</f>
        <v>0</v>
      </c>
      <c r="D27" s="220">
        <f t="shared" si="2"/>
        <v>0</v>
      </c>
      <c r="E27" s="220">
        <f t="shared" si="2"/>
        <v>0</v>
      </c>
    </row>
    <row r="28" spans="1:5" ht="26.25" thickBot="1" x14ac:dyDescent="0.25">
      <c r="A28" s="221" t="s">
        <v>148</v>
      </c>
      <c r="B28" s="222">
        <v>0</v>
      </c>
      <c r="C28" s="222">
        <v>0</v>
      </c>
      <c r="D28" s="222">
        <v>0</v>
      </c>
      <c r="E28" s="222">
        <v>0</v>
      </c>
    </row>
    <row r="29" spans="1:5" ht="13.5" thickBot="1" x14ac:dyDescent="0.25">
      <c r="A29" s="219" t="s">
        <v>149</v>
      </c>
      <c r="B29" s="220">
        <f>B20+B27</f>
        <v>5833.8</v>
      </c>
      <c r="C29" s="220">
        <f t="shared" ref="C29:E29" si="3">C20+C27</f>
        <v>5941.4999999999991</v>
      </c>
      <c r="D29" s="220">
        <f t="shared" si="3"/>
        <v>6946.3</v>
      </c>
      <c r="E29" s="220">
        <f t="shared" si="3"/>
        <v>7366.1</v>
      </c>
    </row>
    <row r="30" spans="1:5" x14ac:dyDescent="0.2">
      <c r="A30" s="217" t="s">
        <v>150</v>
      </c>
      <c r="B30" s="218">
        <v>0</v>
      </c>
      <c r="C30" s="218">
        <v>0</v>
      </c>
      <c r="D30" s="218">
        <v>0</v>
      </c>
      <c r="E30" s="218">
        <v>0</v>
      </c>
    </row>
    <row r="31" spans="1:5" ht="26.25" thickBot="1" x14ac:dyDescent="0.25">
      <c r="A31" s="217" t="s">
        <v>151</v>
      </c>
      <c r="B31" s="218">
        <f>B29-5486.8</f>
        <v>347</v>
      </c>
      <c r="C31" s="218">
        <f>C29-B29</f>
        <v>107.69999999999891</v>
      </c>
      <c r="D31" s="218">
        <f>D29-C29</f>
        <v>1004.8000000000011</v>
      </c>
      <c r="E31" s="218">
        <f>E29-D29</f>
        <v>419.80000000000018</v>
      </c>
    </row>
    <row r="32" spans="1:5" ht="13.5" thickBot="1" x14ac:dyDescent="0.25">
      <c r="A32" s="223" t="s">
        <v>122</v>
      </c>
      <c r="B32" s="224">
        <f>B29</f>
        <v>5833.8</v>
      </c>
      <c r="C32" s="224">
        <f t="shared" ref="C32:E32" si="4">C29</f>
        <v>5941.4999999999991</v>
      </c>
      <c r="D32" s="224">
        <f t="shared" si="4"/>
        <v>6946.3</v>
      </c>
      <c r="E32" s="224">
        <f t="shared" si="4"/>
        <v>7366.1</v>
      </c>
    </row>
  </sheetData>
  <phoneticPr fontId="0" type="noConversion"/>
  <pageMargins left="0.75" right="0.75" top="1" bottom="1" header="0.5" footer="0.5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"/>
  <sheetViews>
    <sheetView workbookViewId="0">
      <selection activeCell="K17" sqref="K17"/>
    </sheetView>
  </sheetViews>
  <sheetFormatPr defaultRowHeight="12.75" x14ac:dyDescent="0.2"/>
  <cols>
    <col min="1" max="1" width="40.7109375" style="14" customWidth="1"/>
    <col min="2" max="2" width="12.7109375" style="14" customWidth="1"/>
    <col min="3" max="3" width="11.140625" style="14" customWidth="1"/>
    <col min="4" max="4" width="13.140625" style="14" customWidth="1"/>
    <col min="5" max="5" width="10.42578125" style="14" customWidth="1"/>
    <col min="6" max="6" width="11.85546875" style="14" customWidth="1"/>
    <col min="7" max="7" width="11.140625" style="14" customWidth="1"/>
    <col min="8" max="16384" width="9.140625" style="14"/>
  </cols>
  <sheetData>
    <row r="1" spans="1:9" ht="18" customHeight="1" x14ac:dyDescent="0.2">
      <c r="A1" s="15" t="s">
        <v>152</v>
      </c>
    </row>
    <row r="2" spans="1:9" ht="13.5" thickBot="1" x14ac:dyDescent="0.25">
      <c r="A2" s="55"/>
      <c r="B2" s="55"/>
      <c r="C2" s="55"/>
      <c r="D2" s="55"/>
      <c r="E2" s="55"/>
      <c r="F2" s="55"/>
      <c r="G2" s="203" t="s">
        <v>85</v>
      </c>
      <c r="H2" s="55"/>
      <c r="I2" s="55"/>
    </row>
    <row r="3" spans="1:9" ht="13.5" customHeight="1" thickTop="1" x14ac:dyDescent="0.2">
      <c r="A3" s="572" t="s">
        <v>66</v>
      </c>
      <c r="B3" s="575" t="s">
        <v>153</v>
      </c>
      <c r="C3" s="578" t="s">
        <v>151</v>
      </c>
      <c r="D3" s="579"/>
      <c r="E3" s="579"/>
      <c r="F3" s="582" t="s">
        <v>117</v>
      </c>
      <c r="G3" s="582" t="s">
        <v>118</v>
      </c>
    </row>
    <row r="4" spans="1:9" x14ac:dyDescent="0.2">
      <c r="A4" s="573"/>
      <c r="B4" s="576"/>
      <c r="C4" s="580"/>
      <c r="D4" s="581"/>
      <c r="E4" s="581"/>
      <c r="F4" s="583"/>
      <c r="G4" s="583"/>
    </row>
    <row r="5" spans="1:9" ht="12.75" customHeight="1" x14ac:dyDescent="0.2">
      <c r="A5" s="573"/>
      <c r="B5" s="576"/>
      <c r="C5" s="585" t="s">
        <v>115</v>
      </c>
      <c r="D5" s="588" t="s">
        <v>67</v>
      </c>
      <c r="E5" s="591" t="s">
        <v>116</v>
      </c>
      <c r="F5" s="583"/>
      <c r="G5" s="583"/>
    </row>
    <row r="6" spans="1:9" x14ac:dyDescent="0.2">
      <c r="A6" s="573"/>
      <c r="B6" s="576"/>
      <c r="C6" s="586"/>
      <c r="D6" s="589"/>
      <c r="E6" s="592"/>
      <c r="F6" s="583"/>
      <c r="G6" s="583"/>
    </row>
    <row r="7" spans="1:9" ht="62.25" customHeight="1" thickBot="1" x14ac:dyDescent="0.25">
      <c r="A7" s="574"/>
      <c r="B7" s="577"/>
      <c r="C7" s="587"/>
      <c r="D7" s="590"/>
      <c r="E7" s="593"/>
      <c r="F7" s="584"/>
      <c r="G7" s="584"/>
    </row>
    <row r="8" spans="1:9" ht="13.5" thickTop="1" x14ac:dyDescent="0.2">
      <c r="A8" s="225" t="s">
        <v>68</v>
      </c>
      <c r="B8" s="226">
        <f>B9+B11</f>
        <v>5833.8</v>
      </c>
      <c r="C8" s="227">
        <f>+B8</f>
        <v>5833.8</v>
      </c>
      <c r="D8" s="228">
        <f t="shared" ref="D8:D14" si="0">E8-C8</f>
        <v>107.69999999999982</v>
      </c>
      <c r="E8" s="228">
        <f>E9+E11</f>
        <v>5941.5</v>
      </c>
      <c r="F8" s="229">
        <f>F9+F11</f>
        <v>6946.3</v>
      </c>
      <c r="G8" s="229">
        <f>G9+G11</f>
        <v>7366.0999999999995</v>
      </c>
    </row>
    <row r="9" spans="1:9" x14ac:dyDescent="0.2">
      <c r="A9" s="230" t="s">
        <v>69</v>
      </c>
      <c r="B9" s="231">
        <f>'07 Programa'!M81</f>
        <v>5448.3</v>
      </c>
      <c r="C9" s="232">
        <f>+B9</f>
        <v>5448.3</v>
      </c>
      <c r="D9" s="68">
        <f t="shared" si="0"/>
        <v>357.69999999999982</v>
      </c>
      <c r="E9" s="233">
        <f>'07 Programa'!Q81</f>
        <v>5806</v>
      </c>
      <c r="F9" s="77">
        <f>'07 Programa'!U81</f>
        <v>6746.3</v>
      </c>
      <c r="G9" s="77">
        <f>'07 Programa'!Y81</f>
        <v>7166.0999999999995</v>
      </c>
    </row>
    <row r="10" spans="1:9" x14ac:dyDescent="0.2">
      <c r="A10" s="234" t="s">
        <v>70</v>
      </c>
      <c r="B10" s="235">
        <f>'07 Programa'!N81</f>
        <v>1115.8000000000002</v>
      </c>
      <c r="C10" s="232">
        <f>+B10</f>
        <v>1115.8000000000002</v>
      </c>
      <c r="D10" s="68">
        <f t="shared" si="0"/>
        <v>149.79999999999995</v>
      </c>
      <c r="E10" s="236">
        <f>'07 Programa'!R81</f>
        <v>1265.6000000000001</v>
      </c>
      <c r="F10" s="79">
        <f>'07 Programa'!V81</f>
        <v>1259.0999999999999</v>
      </c>
      <c r="G10" s="79">
        <f>'07 Programa'!Z81</f>
        <v>1259.0999999999999</v>
      </c>
    </row>
    <row r="11" spans="1:9" ht="26.25" thickBot="1" x14ac:dyDescent="0.25">
      <c r="A11" s="237" t="s">
        <v>71</v>
      </c>
      <c r="B11" s="238">
        <f>'07 Programa'!O81</f>
        <v>385.5</v>
      </c>
      <c r="C11" s="239">
        <f>+B11</f>
        <v>385.5</v>
      </c>
      <c r="D11" s="240">
        <f t="shared" si="0"/>
        <v>-250</v>
      </c>
      <c r="E11" s="241">
        <f>'07 Programa'!S81</f>
        <v>135.5</v>
      </c>
      <c r="F11" s="83">
        <f>'07 Programa'!W81</f>
        <v>200</v>
      </c>
      <c r="G11" s="83">
        <f>'07 Programa'!AA81</f>
        <v>200</v>
      </c>
    </row>
    <row r="12" spans="1:9" ht="13.5" thickTop="1" x14ac:dyDescent="0.2">
      <c r="A12" s="242" t="s">
        <v>72</v>
      </c>
      <c r="B12" s="243">
        <f>B8</f>
        <v>5833.8</v>
      </c>
      <c r="C12" s="244">
        <f>C13+C18</f>
        <v>5833.8</v>
      </c>
      <c r="D12" s="245">
        <f t="shared" si="0"/>
        <v>107.69999999999982</v>
      </c>
      <c r="E12" s="246">
        <f>E13+E18</f>
        <v>5941.5</v>
      </c>
      <c r="F12" s="247">
        <f t="shared" ref="F12:G12" si="1">F13+F18</f>
        <v>6946.3</v>
      </c>
      <c r="G12" s="247">
        <f t="shared" si="1"/>
        <v>7366.0999999999995</v>
      </c>
    </row>
    <row r="13" spans="1:9" x14ac:dyDescent="0.2">
      <c r="A13" s="248" t="s">
        <v>73</v>
      </c>
      <c r="B13" s="249">
        <f>B8-B18</f>
        <v>5833.8</v>
      </c>
      <c r="C13" s="249">
        <f t="shared" ref="C13:E13" si="2">C8-C18</f>
        <v>5833.8</v>
      </c>
      <c r="D13" s="250">
        <f t="shared" si="2"/>
        <v>107.69999999999982</v>
      </c>
      <c r="E13" s="251">
        <f t="shared" si="2"/>
        <v>5941.5</v>
      </c>
      <c r="F13" s="252">
        <f>+F8-F18</f>
        <v>6946.3</v>
      </c>
      <c r="G13" s="252">
        <f>+G8-G18</f>
        <v>7366.0999999999995</v>
      </c>
    </row>
    <row r="14" spans="1:9" ht="25.5" x14ac:dyDescent="0.2">
      <c r="A14" s="253" t="s">
        <v>74</v>
      </c>
      <c r="B14" s="69">
        <f>'07 Šaltiniai'!B4</f>
        <v>182.9</v>
      </c>
      <c r="C14" s="277">
        <f>B14</f>
        <v>182.9</v>
      </c>
      <c r="D14" s="275">
        <f t="shared" si="0"/>
        <v>-50.900000000000006</v>
      </c>
      <c r="E14" s="254">
        <f>'07 Šaltiniai'!C4</f>
        <v>132</v>
      </c>
      <c r="F14" s="79">
        <f>'07 Šaltiniai'!D4</f>
        <v>153.30000000000001</v>
      </c>
      <c r="G14" s="79">
        <f>'07 Šaltiniai'!E4</f>
        <v>153.30000000000001</v>
      </c>
    </row>
    <row r="15" spans="1:9" ht="25.5" x14ac:dyDescent="0.2">
      <c r="A15" s="255" t="s">
        <v>75</v>
      </c>
      <c r="B15" s="256">
        <v>0</v>
      </c>
      <c r="C15" s="277">
        <f>B15</f>
        <v>0</v>
      </c>
      <c r="D15" s="276">
        <v>0</v>
      </c>
      <c r="E15" s="233">
        <v>0</v>
      </c>
      <c r="F15" s="77">
        <v>0</v>
      </c>
      <c r="G15" s="77">
        <f>'[1]01 Šaltiniai'!E5</f>
        <v>0</v>
      </c>
    </row>
    <row r="16" spans="1:9" ht="25.5" x14ac:dyDescent="0.2">
      <c r="A16" s="255" t="s">
        <v>76</v>
      </c>
      <c r="B16" s="257">
        <v>0</v>
      </c>
      <c r="C16" s="277">
        <f>B16</f>
        <v>0</v>
      </c>
      <c r="D16" s="276">
        <v>0</v>
      </c>
      <c r="E16" s="258">
        <v>0</v>
      </c>
      <c r="F16" s="80">
        <v>0</v>
      </c>
      <c r="G16" s="80">
        <f>'[1]01 Šaltiniai'!E10</f>
        <v>0</v>
      </c>
    </row>
    <row r="17" spans="1:7" ht="16.5" customHeight="1" x14ac:dyDescent="0.2">
      <c r="A17" s="255" t="s">
        <v>96</v>
      </c>
      <c r="B17" s="256">
        <f>'07 Šaltiniai'!B6</f>
        <v>83.3</v>
      </c>
      <c r="C17" s="277">
        <f>B17</f>
        <v>83.3</v>
      </c>
      <c r="D17" s="68">
        <f>E17-C17</f>
        <v>-17.899999999999991</v>
      </c>
      <c r="E17" s="233">
        <f>'07 Šaltiniai'!C6</f>
        <v>65.400000000000006</v>
      </c>
      <c r="F17" s="77">
        <f>'07 Šaltiniai'!D6</f>
        <v>86.7</v>
      </c>
      <c r="G17" s="77">
        <f>'07 Šaltiniai'!E6</f>
        <v>87.7</v>
      </c>
    </row>
    <row r="18" spans="1:7" x14ac:dyDescent="0.2">
      <c r="A18" s="259" t="s">
        <v>77</v>
      </c>
      <c r="B18" s="260">
        <f>SUM(B19:B25)</f>
        <v>0</v>
      </c>
      <c r="C18" s="71">
        <f>SUM(C19:C25)</f>
        <v>0</v>
      </c>
      <c r="D18" s="261">
        <f>E18-C18</f>
        <v>0</v>
      </c>
      <c r="E18" s="262">
        <f>SUM(E19:E25)</f>
        <v>0</v>
      </c>
      <c r="F18" s="81">
        <f>SUM(F19:F25)</f>
        <v>0</v>
      </c>
      <c r="G18" s="81">
        <f>SUM(G19:G25)</f>
        <v>0</v>
      </c>
    </row>
    <row r="19" spans="1:7" ht="16.5" customHeight="1" x14ac:dyDescent="0.2">
      <c r="A19" s="263" t="s">
        <v>98</v>
      </c>
      <c r="B19" s="256">
        <v>0</v>
      </c>
      <c r="C19" s="72">
        <v>0</v>
      </c>
      <c r="D19" s="264">
        <v>0</v>
      </c>
      <c r="E19" s="233">
        <v>0</v>
      </c>
      <c r="F19" s="77">
        <v>0</v>
      </c>
      <c r="G19" s="77">
        <v>0</v>
      </c>
    </row>
    <row r="20" spans="1:7" x14ac:dyDescent="0.2">
      <c r="A20" s="263" t="s">
        <v>99</v>
      </c>
      <c r="B20" s="265">
        <f>'[1]01 Šaltiniai'!B10</f>
        <v>0</v>
      </c>
      <c r="C20" s="73">
        <f>+B20</f>
        <v>0</v>
      </c>
      <c r="D20" s="266">
        <f>E20-C20</f>
        <v>0</v>
      </c>
      <c r="E20" s="267">
        <f>'[1]01 Šaltiniai'!C10</f>
        <v>0</v>
      </c>
      <c r="F20" s="82">
        <f>'[1]01 Šaltiniai'!D10</f>
        <v>0</v>
      </c>
      <c r="G20" s="82">
        <v>0</v>
      </c>
    </row>
    <row r="21" spans="1:7" x14ac:dyDescent="0.2">
      <c r="A21" s="263" t="s">
        <v>154</v>
      </c>
      <c r="B21" s="265">
        <v>0</v>
      </c>
      <c r="C21" s="73">
        <v>0</v>
      </c>
      <c r="D21" s="266">
        <f t="shared" ref="D21:D25" si="3">E21-C21</f>
        <v>0</v>
      </c>
      <c r="E21" s="267">
        <v>0</v>
      </c>
      <c r="F21" s="82">
        <v>0</v>
      </c>
      <c r="G21" s="82">
        <v>0</v>
      </c>
    </row>
    <row r="22" spans="1:7" ht="25.5" x14ac:dyDescent="0.2">
      <c r="A22" s="263" t="s">
        <v>155</v>
      </c>
      <c r="B22" s="256">
        <v>0</v>
      </c>
      <c r="C22" s="70">
        <f>B22</f>
        <v>0</v>
      </c>
      <c r="D22" s="264">
        <f t="shared" si="3"/>
        <v>0</v>
      </c>
      <c r="E22" s="233">
        <v>0</v>
      </c>
      <c r="F22" s="77">
        <v>0</v>
      </c>
      <c r="G22" s="77">
        <v>0</v>
      </c>
    </row>
    <row r="23" spans="1:7" x14ac:dyDescent="0.2">
      <c r="A23" s="268" t="s">
        <v>100</v>
      </c>
      <c r="B23" s="69">
        <v>0</v>
      </c>
      <c r="C23" s="70">
        <f t="shared" ref="C23:C25" si="4">B23</f>
        <v>0</v>
      </c>
      <c r="D23" s="264">
        <f t="shared" si="3"/>
        <v>0</v>
      </c>
      <c r="E23" s="254">
        <v>0</v>
      </c>
      <c r="F23" s="79">
        <v>0</v>
      </c>
      <c r="G23" s="79">
        <v>0</v>
      </c>
    </row>
    <row r="24" spans="1:7" ht="18" customHeight="1" x14ac:dyDescent="0.2">
      <c r="A24" s="263" t="s">
        <v>101</v>
      </c>
      <c r="B24" s="269">
        <v>0</v>
      </c>
      <c r="C24" s="70">
        <f t="shared" si="4"/>
        <v>0</v>
      </c>
      <c r="D24" s="264">
        <f t="shared" si="3"/>
        <v>0</v>
      </c>
      <c r="E24" s="270">
        <v>0</v>
      </c>
      <c r="F24" s="83">
        <v>0</v>
      </c>
      <c r="G24" s="83">
        <v>0</v>
      </c>
    </row>
    <row r="25" spans="1:7" ht="13.5" thickBot="1" x14ac:dyDescent="0.25">
      <c r="A25" s="271" t="s">
        <v>102</v>
      </c>
      <c r="B25" s="272">
        <v>0</v>
      </c>
      <c r="C25" s="85">
        <f t="shared" si="4"/>
        <v>0</v>
      </c>
      <c r="D25" s="273">
        <f t="shared" si="3"/>
        <v>0</v>
      </c>
      <c r="E25" s="274">
        <f>'[1]01 Šaltiniai'!C15</f>
        <v>0</v>
      </c>
      <c r="F25" s="84">
        <v>0</v>
      </c>
      <c r="G25" s="84">
        <v>0</v>
      </c>
    </row>
  </sheetData>
  <mergeCells count="8">
    <mergeCell ref="A3:A7"/>
    <mergeCell ref="B3:B7"/>
    <mergeCell ref="C3:E4"/>
    <mergeCell ref="F3:F7"/>
    <mergeCell ref="G3:G7"/>
    <mergeCell ref="C5:C7"/>
    <mergeCell ref="D5:D7"/>
    <mergeCell ref="E5:E7"/>
  </mergeCells>
  <pageMargins left="0.75" right="0.75" top="1" bottom="1" header="0.5" footer="0.5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6EDD-8163-4FC3-A7B8-4FA69077AFDE}">
  <dimension ref="A1:F30"/>
  <sheetViews>
    <sheetView topLeftCell="A13" workbookViewId="0">
      <selection activeCell="B40" sqref="B40"/>
    </sheetView>
  </sheetViews>
  <sheetFormatPr defaultRowHeight="12.75" x14ac:dyDescent="0.2"/>
  <cols>
    <col min="1" max="1" width="24.7109375" style="278" customWidth="1"/>
    <col min="2" max="2" width="44.7109375" style="278" customWidth="1"/>
    <col min="3" max="4" width="12.28515625" style="278" customWidth="1"/>
    <col min="5" max="5" width="11.7109375" style="278" customWidth="1"/>
    <col min="6" max="6" width="25.140625" style="278" customWidth="1"/>
    <col min="7" max="16384" width="9.140625" style="278"/>
  </cols>
  <sheetData>
    <row r="1" spans="1:6" ht="13.5" thickBot="1" x14ac:dyDescent="0.25">
      <c r="A1" s="597" t="s">
        <v>210</v>
      </c>
      <c r="B1" s="597"/>
      <c r="C1" s="597"/>
      <c r="D1" s="597"/>
      <c r="E1" s="597"/>
      <c r="F1" s="597"/>
    </row>
    <row r="2" spans="1:6" x14ac:dyDescent="0.2">
      <c r="A2" s="598" t="s">
        <v>164</v>
      </c>
      <c r="B2" s="598" t="s">
        <v>165</v>
      </c>
      <c r="C2" s="600" t="s">
        <v>166</v>
      </c>
      <c r="D2" s="601"/>
      <c r="E2" s="602"/>
      <c r="F2" s="603" t="s">
        <v>170</v>
      </c>
    </row>
    <row r="3" spans="1:6" ht="13.5" thickBot="1" x14ac:dyDescent="0.25">
      <c r="A3" s="599"/>
      <c r="B3" s="599"/>
      <c r="C3" s="281" t="s">
        <v>167</v>
      </c>
      <c r="D3" s="282" t="s">
        <v>168</v>
      </c>
      <c r="E3" s="283" t="s">
        <v>169</v>
      </c>
      <c r="F3" s="604"/>
    </row>
    <row r="4" spans="1:6" ht="13.5" thickBot="1" x14ac:dyDescent="0.25">
      <c r="A4" s="288">
        <v>1</v>
      </c>
      <c r="B4" s="288">
        <v>2</v>
      </c>
      <c r="C4" s="289">
        <v>3</v>
      </c>
      <c r="D4" s="290">
        <v>4</v>
      </c>
      <c r="E4" s="291">
        <v>5</v>
      </c>
      <c r="F4" s="288">
        <v>6</v>
      </c>
    </row>
    <row r="5" spans="1:6" ht="26.25" customHeight="1" thickBot="1" x14ac:dyDescent="0.25">
      <c r="A5" s="605" t="s">
        <v>171</v>
      </c>
      <c r="B5" s="606"/>
      <c r="C5" s="606"/>
      <c r="D5" s="606"/>
      <c r="E5" s="606"/>
      <c r="F5" s="607"/>
    </row>
    <row r="6" spans="1:6" ht="26.25" thickBot="1" x14ac:dyDescent="0.25">
      <c r="A6" s="292" t="s">
        <v>172</v>
      </c>
      <c r="B6" s="293" t="s">
        <v>173</v>
      </c>
      <c r="C6" s="294">
        <v>300</v>
      </c>
      <c r="D6" s="295">
        <v>300</v>
      </c>
      <c r="E6" s="296">
        <v>300</v>
      </c>
      <c r="F6" s="292" t="s">
        <v>128</v>
      </c>
    </row>
    <row r="7" spans="1:6" ht="13.5" thickBot="1" x14ac:dyDescent="0.25">
      <c r="A7" s="594" t="s">
        <v>174</v>
      </c>
      <c r="B7" s="595"/>
      <c r="C7" s="595"/>
      <c r="D7" s="595"/>
      <c r="E7" s="595"/>
      <c r="F7" s="596"/>
    </row>
    <row r="8" spans="1:6" ht="13.5" thickBot="1" x14ac:dyDescent="0.25">
      <c r="A8" s="297" t="s">
        <v>175</v>
      </c>
      <c r="B8" s="298" t="s">
        <v>176</v>
      </c>
      <c r="C8" s="299">
        <v>20</v>
      </c>
      <c r="D8" s="300">
        <v>20</v>
      </c>
      <c r="E8" s="301">
        <v>20</v>
      </c>
      <c r="F8" s="297" t="s">
        <v>128</v>
      </c>
    </row>
    <row r="9" spans="1:6" ht="13.5" thickBot="1" x14ac:dyDescent="0.25">
      <c r="A9" s="594" t="s">
        <v>177</v>
      </c>
      <c r="B9" s="595"/>
      <c r="C9" s="595"/>
      <c r="D9" s="595"/>
      <c r="E9" s="595"/>
      <c r="F9" s="596"/>
    </row>
    <row r="10" spans="1:6" ht="25.5" x14ac:dyDescent="0.2">
      <c r="A10" s="302" t="s">
        <v>178</v>
      </c>
      <c r="B10" s="305" t="s">
        <v>181</v>
      </c>
      <c r="C10" s="308">
        <v>8</v>
      </c>
      <c r="D10" s="309">
        <v>8</v>
      </c>
      <c r="E10" s="310">
        <v>8</v>
      </c>
      <c r="F10" s="314" t="s">
        <v>214</v>
      </c>
    </row>
    <row r="11" spans="1:6" ht="25.5" x14ac:dyDescent="0.2">
      <c r="A11" s="303" t="s">
        <v>179</v>
      </c>
      <c r="B11" s="306" t="s">
        <v>182</v>
      </c>
      <c r="C11" s="284">
        <v>5</v>
      </c>
      <c r="D11" s="279">
        <v>5</v>
      </c>
      <c r="E11" s="285">
        <v>5</v>
      </c>
      <c r="F11" s="303" t="s">
        <v>128</v>
      </c>
    </row>
    <row r="12" spans="1:6" ht="13.5" thickBot="1" x14ac:dyDescent="0.25">
      <c r="A12" s="304" t="s">
        <v>180</v>
      </c>
      <c r="B12" s="307" t="s">
        <v>183</v>
      </c>
      <c r="C12" s="311">
        <v>0</v>
      </c>
      <c r="D12" s="312">
        <v>0</v>
      </c>
      <c r="E12" s="313">
        <v>0</v>
      </c>
      <c r="F12" s="304" t="s">
        <v>215</v>
      </c>
    </row>
    <row r="13" spans="1:6" ht="13.5" thickBot="1" x14ac:dyDescent="0.25">
      <c r="A13" s="594" t="s">
        <v>184</v>
      </c>
      <c r="B13" s="595"/>
      <c r="C13" s="595"/>
      <c r="D13" s="595"/>
      <c r="E13" s="595"/>
      <c r="F13" s="596"/>
    </row>
    <row r="14" spans="1:6" ht="25.5" x14ac:dyDescent="0.2">
      <c r="A14" s="302" t="s">
        <v>185</v>
      </c>
      <c r="B14" s="316" t="s">
        <v>188</v>
      </c>
      <c r="C14" s="308">
        <v>12</v>
      </c>
      <c r="D14" s="309">
        <v>12</v>
      </c>
      <c r="E14" s="310">
        <v>12</v>
      </c>
      <c r="F14" s="302" t="s">
        <v>128</v>
      </c>
    </row>
    <row r="15" spans="1:6" x14ac:dyDescent="0.2">
      <c r="A15" s="303" t="s">
        <v>186</v>
      </c>
      <c r="B15" s="317" t="s">
        <v>189</v>
      </c>
      <c r="C15" s="284">
        <v>12</v>
      </c>
      <c r="D15" s="279">
        <v>12</v>
      </c>
      <c r="E15" s="285">
        <v>12</v>
      </c>
      <c r="F15" s="303" t="s">
        <v>128</v>
      </c>
    </row>
    <row r="16" spans="1:6" ht="26.25" thickBot="1" x14ac:dyDescent="0.25">
      <c r="A16" s="315" t="s">
        <v>187</v>
      </c>
      <c r="B16" s="318" t="s">
        <v>190</v>
      </c>
      <c r="C16" s="319">
        <v>12</v>
      </c>
      <c r="D16" s="320">
        <v>12</v>
      </c>
      <c r="E16" s="321">
        <v>12</v>
      </c>
      <c r="F16" s="315" t="s">
        <v>128</v>
      </c>
    </row>
    <row r="17" spans="1:6" ht="13.5" thickBot="1" x14ac:dyDescent="0.25">
      <c r="A17" s="594" t="s">
        <v>191</v>
      </c>
      <c r="B17" s="595"/>
      <c r="C17" s="595"/>
      <c r="D17" s="595"/>
      <c r="E17" s="595"/>
      <c r="F17" s="596"/>
    </row>
    <row r="18" spans="1:6" ht="25.5" x14ac:dyDescent="0.2">
      <c r="A18" s="302" t="s">
        <v>192</v>
      </c>
      <c r="B18" s="316" t="s">
        <v>194</v>
      </c>
      <c r="C18" s="308">
        <v>100</v>
      </c>
      <c r="D18" s="309">
        <v>100</v>
      </c>
      <c r="E18" s="310">
        <v>100</v>
      </c>
      <c r="F18" s="302" t="s">
        <v>216</v>
      </c>
    </row>
    <row r="19" spans="1:6" ht="51.75" thickBot="1" x14ac:dyDescent="0.25">
      <c r="A19" s="315" t="s">
        <v>193</v>
      </c>
      <c r="B19" s="322" t="s">
        <v>194</v>
      </c>
      <c r="C19" s="319">
        <v>100</v>
      </c>
      <c r="D19" s="320">
        <v>100</v>
      </c>
      <c r="E19" s="321">
        <v>100</v>
      </c>
      <c r="F19" s="323" t="s">
        <v>217</v>
      </c>
    </row>
    <row r="20" spans="1:6" ht="13.5" thickBot="1" x14ac:dyDescent="0.25">
      <c r="A20" s="594" t="s">
        <v>195</v>
      </c>
      <c r="B20" s="595"/>
      <c r="C20" s="595"/>
      <c r="D20" s="595"/>
      <c r="E20" s="595"/>
      <c r="F20" s="596"/>
    </row>
    <row r="21" spans="1:6" ht="26.25" thickBot="1" x14ac:dyDescent="0.25">
      <c r="A21" s="292" t="s">
        <v>196</v>
      </c>
      <c r="B21" s="324" t="s">
        <v>197</v>
      </c>
      <c r="C21" s="294">
        <v>55</v>
      </c>
      <c r="D21" s="295">
        <v>60</v>
      </c>
      <c r="E21" s="296">
        <v>65</v>
      </c>
      <c r="F21" s="325" t="s">
        <v>218</v>
      </c>
    </row>
    <row r="22" spans="1:6" ht="13.5" thickBot="1" x14ac:dyDescent="0.25">
      <c r="A22" s="594" t="s">
        <v>198</v>
      </c>
      <c r="B22" s="595"/>
      <c r="C22" s="595"/>
      <c r="D22" s="595"/>
      <c r="E22" s="595"/>
      <c r="F22" s="596"/>
    </row>
    <row r="23" spans="1:6" x14ac:dyDescent="0.2">
      <c r="A23" s="326" t="s">
        <v>199</v>
      </c>
      <c r="B23" s="328" t="s">
        <v>203</v>
      </c>
      <c r="C23" s="330">
        <v>1</v>
      </c>
      <c r="D23" s="331">
        <v>1</v>
      </c>
      <c r="E23" s="332">
        <v>1</v>
      </c>
      <c r="F23" s="326" t="s">
        <v>219</v>
      </c>
    </row>
    <row r="24" spans="1:6" x14ac:dyDescent="0.2">
      <c r="A24" s="327" t="s">
        <v>199</v>
      </c>
      <c r="B24" s="317" t="s">
        <v>204</v>
      </c>
      <c r="C24" s="286">
        <v>1</v>
      </c>
      <c r="D24" s="280">
        <v>1</v>
      </c>
      <c r="E24" s="287">
        <v>1</v>
      </c>
      <c r="F24" s="327" t="s">
        <v>219</v>
      </c>
    </row>
    <row r="25" spans="1:6" x14ac:dyDescent="0.2">
      <c r="A25" s="327" t="s">
        <v>199</v>
      </c>
      <c r="B25" s="317" t="s">
        <v>205</v>
      </c>
      <c r="C25" s="286">
        <v>30</v>
      </c>
      <c r="D25" s="280">
        <v>30</v>
      </c>
      <c r="E25" s="287">
        <v>30</v>
      </c>
      <c r="F25" s="327" t="s">
        <v>219</v>
      </c>
    </row>
    <row r="26" spans="1:6" x14ac:dyDescent="0.2">
      <c r="A26" s="327" t="s">
        <v>199</v>
      </c>
      <c r="B26" s="317" t="s">
        <v>206</v>
      </c>
      <c r="C26" s="286">
        <v>1</v>
      </c>
      <c r="D26" s="280">
        <v>1</v>
      </c>
      <c r="E26" s="287">
        <v>1</v>
      </c>
      <c r="F26" s="327" t="s">
        <v>219</v>
      </c>
    </row>
    <row r="27" spans="1:6" x14ac:dyDescent="0.2">
      <c r="A27" s="327" t="s">
        <v>199</v>
      </c>
      <c r="B27" s="317" t="s">
        <v>207</v>
      </c>
      <c r="C27" s="286">
        <v>0</v>
      </c>
      <c r="D27" s="280">
        <v>0</v>
      </c>
      <c r="E27" s="287">
        <v>0</v>
      </c>
      <c r="F27" s="327" t="s">
        <v>219</v>
      </c>
    </row>
    <row r="28" spans="1:6" ht="25.5" x14ac:dyDescent="0.2">
      <c r="A28" s="303" t="s">
        <v>200</v>
      </c>
      <c r="B28" s="329" t="s">
        <v>208</v>
      </c>
      <c r="C28" s="284">
        <v>40</v>
      </c>
      <c r="D28" s="279">
        <v>41</v>
      </c>
      <c r="E28" s="285">
        <v>42</v>
      </c>
      <c r="F28" s="333" t="s">
        <v>220</v>
      </c>
    </row>
    <row r="29" spans="1:6" x14ac:dyDescent="0.2">
      <c r="A29" s="327" t="s">
        <v>201</v>
      </c>
      <c r="B29" s="317" t="s">
        <v>209</v>
      </c>
      <c r="C29" s="286">
        <v>1200</v>
      </c>
      <c r="D29" s="280">
        <v>1200</v>
      </c>
      <c r="E29" s="287">
        <v>1200</v>
      </c>
      <c r="F29" s="327" t="s">
        <v>221</v>
      </c>
    </row>
    <row r="30" spans="1:6" ht="13.5" thickBot="1" x14ac:dyDescent="0.25">
      <c r="A30" s="304" t="s">
        <v>202</v>
      </c>
      <c r="B30" s="307" t="s">
        <v>211</v>
      </c>
      <c r="C30" s="311">
        <v>13</v>
      </c>
      <c r="D30" s="312">
        <v>13</v>
      </c>
      <c r="E30" s="313">
        <v>13</v>
      </c>
      <c r="F30" s="304" t="s">
        <v>222</v>
      </c>
    </row>
  </sheetData>
  <mergeCells count="12">
    <mergeCell ref="A22:F22"/>
    <mergeCell ref="A1:F1"/>
    <mergeCell ref="A2:A3"/>
    <mergeCell ref="B2:B3"/>
    <mergeCell ref="C2:E2"/>
    <mergeCell ref="F2:F3"/>
    <mergeCell ref="A5:F5"/>
    <mergeCell ref="A7:F7"/>
    <mergeCell ref="A9:F9"/>
    <mergeCell ref="A13:F13"/>
    <mergeCell ref="A17:F17"/>
    <mergeCell ref="A20:F2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</vt:i4>
      </vt:variant>
    </vt:vector>
  </HeadingPairs>
  <TitlesOfParts>
    <vt:vector size="7" baseType="lpstr">
      <vt:lpstr>07 Programa</vt:lpstr>
      <vt:lpstr>07 Išlaidų suvestinė</vt:lpstr>
      <vt:lpstr>07 Šaltiniai</vt:lpstr>
      <vt:lpstr>07 Bendros lėšos</vt:lpstr>
      <vt:lpstr>07 Rodikliai</vt:lpstr>
      <vt:lpstr>'07 Programa'!Print_Area</vt:lpstr>
      <vt:lpstr>'07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Pletra_AS</cp:lastModifiedBy>
  <cp:lastPrinted>2024-02-13T15:09:36Z</cp:lastPrinted>
  <dcterms:created xsi:type="dcterms:W3CDTF">2004-06-07T12:11:12Z</dcterms:created>
  <dcterms:modified xsi:type="dcterms:W3CDTF">2024-03-08T15:58:08Z</dcterms:modified>
</cp:coreProperties>
</file>