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etra_AS\Documents\2025 SVP\Faktas\Tarybos sprendimas\"/>
    </mc:Choice>
  </mc:AlternateContent>
  <xr:revisionPtr revIDLastSave="0" documentId="13_ncr:1_{E1B06E4E-3EC3-477E-A571-9EF1198B3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 Programa" sheetId="1" r:id="rId1"/>
    <sheet name="05 Išlaidų suvestinė" sheetId="4" r:id="rId2"/>
    <sheet name="05 Šaltiniai" sheetId="2" r:id="rId3"/>
    <sheet name="05 Bendros lėšos" sheetId="3" r:id="rId4"/>
    <sheet name="05 Rodikliai" sheetId="5" r:id="rId5"/>
  </sheets>
  <externalReferences>
    <externalReference r:id="rId6"/>
  </externalReferences>
  <definedNames>
    <definedName name="_xlnm.Print_Titles" localSheetId="0">'05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D22" i="2"/>
  <c r="C24" i="2"/>
  <c r="C22" i="2"/>
  <c r="B22" i="2"/>
  <c r="B24" i="2"/>
  <c r="D28" i="2"/>
  <c r="C28" i="2"/>
  <c r="B28" i="2"/>
  <c r="F15" i="3" l="1"/>
  <c r="F9" i="3"/>
  <c r="F10" i="3"/>
  <c r="B20" i="3"/>
  <c r="B19" i="3"/>
  <c r="E15" i="3"/>
  <c r="D15" i="3"/>
  <c r="B15" i="3"/>
  <c r="E10" i="3"/>
  <c r="E9" i="3"/>
  <c r="D10" i="3"/>
  <c r="D9" i="3"/>
  <c r="B10" i="3"/>
  <c r="B9" i="3"/>
  <c r="B8" i="3"/>
  <c r="C18" i="3" l="1"/>
  <c r="C21" i="3"/>
  <c r="B7" i="3"/>
  <c r="W77" i="1" l="1"/>
  <c r="V77" i="1"/>
  <c r="U77" i="1"/>
  <c r="S77" i="1"/>
  <c r="R77" i="1"/>
  <c r="Q77" i="1"/>
  <c r="O77" i="1"/>
  <c r="N77" i="1"/>
  <c r="M77" i="1"/>
  <c r="T76" i="1"/>
  <c r="T77" i="1" s="1"/>
  <c r="P76" i="1"/>
  <c r="P77" i="1" s="1"/>
  <c r="L76" i="1"/>
  <c r="L77" i="1" s="1"/>
  <c r="W75" i="1"/>
  <c r="V75" i="1"/>
  <c r="U75" i="1"/>
  <c r="T75" i="1"/>
  <c r="S75" i="1"/>
  <c r="R75" i="1"/>
  <c r="Q75" i="1"/>
  <c r="O75" i="1"/>
  <c r="N75" i="1"/>
  <c r="M75" i="1"/>
  <c r="P74" i="1"/>
  <c r="L74" i="1"/>
  <c r="P73" i="1"/>
  <c r="L73" i="1"/>
  <c r="W72" i="1"/>
  <c r="V72" i="1"/>
  <c r="U72" i="1"/>
  <c r="S72" i="1"/>
  <c r="R72" i="1"/>
  <c r="Q72" i="1"/>
  <c r="O72" i="1"/>
  <c r="N72" i="1"/>
  <c r="M72" i="1"/>
  <c r="P71" i="1"/>
  <c r="T70" i="1"/>
  <c r="P70" i="1"/>
  <c r="L70" i="1"/>
  <c r="L69" i="1"/>
  <c r="T68" i="1"/>
  <c r="P68" i="1"/>
  <c r="L68" i="1"/>
  <c r="D19" i="2"/>
  <c r="C19" i="2"/>
  <c r="B19" i="2"/>
  <c r="C23" i="3"/>
  <c r="C22" i="3"/>
  <c r="E17" i="3"/>
  <c r="D17" i="3"/>
  <c r="F14" i="3"/>
  <c r="T62" i="1"/>
  <c r="T61" i="1"/>
  <c r="T38" i="1"/>
  <c r="T37" i="1"/>
  <c r="T72" i="1" l="1"/>
  <c r="O78" i="1"/>
  <c r="L75" i="1"/>
  <c r="R78" i="1"/>
  <c r="U78" i="1"/>
  <c r="L72" i="1"/>
  <c r="M78" i="1"/>
  <c r="W78" i="1"/>
  <c r="P72" i="1"/>
  <c r="N78" i="1"/>
  <c r="V78" i="1"/>
  <c r="T78" i="1"/>
  <c r="P75" i="1"/>
  <c r="D10" i="2"/>
  <c r="E19" i="3" s="1"/>
  <c r="S78" i="1"/>
  <c r="Q78" i="1"/>
  <c r="C17" i="3"/>
  <c r="P78" i="1" l="1"/>
  <c r="L78" i="1"/>
  <c r="T25" i="1"/>
  <c r="T16" i="1"/>
  <c r="T22" i="1" l="1"/>
  <c r="T88" i="1" l="1"/>
  <c r="T32" i="1"/>
  <c r="T40" i="1"/>
  <c r="T80" i="1"/>
  <c r="T64" i="1"/>
  <c r="T57" i="1"/>
  <c r="T58" i="1"/>
  <c r="T59" i="1"/>
  <c r="T56" i="1"/>
  <c r="T45" i="1" l="1"/>
  <c r="T46" i="1"/>
  <c r="T47" i="1"/>
  <c r="T44" i="1"/>
  <c r="D4" i="2" s="1"/>
  <c r="T52" i="1"/>
  <c r="D7" i="2" s="1"/>
  <c r="D21" i="2" l="1"/>
  <c r="M27" i="1"/>
  <c r="N27" i="1"/>
  <c r="O27" i="1"/>
  <c r="Q27" i="1"/>
  <c r="R27" i="1"/>
  <c r="S27" i="1"/>
  <c r="T27" i="1"/>
  <c r="U27" i="1"/>
  <c r="V27" i="1"/>
  <c r="W27" i="1"/>
  <c r="L25" i="1"/>
  <c r="L27" i="1" s="1"/>
  <c r="P25" i="1"/>
  <c r="P27" i="1" s="1"/>
  <c r="W24" i="1"/>
  <c r="V24" i="1"/>
  <c r="U24" i="1"/>
  <c r="T24" i="1"/>
  <c r="S24" i="1"/>
  <c r="R24" i="1"/>
  <c r="Q24" i="1"/>
  <c r="O24" i="1"/>
  <c r="N24" i="1"/>
  <c r="M24" i="1"/>
  <c r="P22" i="1"/>
  <c r="P24" i="1" s="1"/>
  <c r="L22" i="1"/>
  <c r="L24" i="1" s="1"/>
  <c r="N28" i="1" l="1"/>
  <c r="Q28" i="1"/>
  <c r="V28" i="1"/>
  <c r="T28" i="1"/>
  <c r="O28" i="1"/>
  <c r="R28" i="1"/>
  <c r="U28" i="1"/>
  <c r="M28" i="1"/>
  <c r="W28" i="1"/>
  <c r="S28" i="1"/>
  <c r="P28" i="1"/>
  <c r="L28" i="1"/>
  <c r="M84" i="1" l="1"/>
  <c r="N84" i="1"/>
  <c r="O84" i="1"/>
  <c r="Q84" i="1"/>
  <c r="R84" i="1"/>
  <c r="S84" i="1"/>
  <c r="U84" i="1"/>
  <c r="V84" i="1"/>
  <c r="W84" i="1"/>
  <c r="M60" i="1"/>
  <c r="N60" i="1"/>
  <c r="O60" i="1"/>
  <c r="Q60" i="1"/>
  <c r="R60" i="1"/>
  <c r="S60" i="1"/>
  <c r="U60" i="1"/>
  <c r="V60" i="1"/>
  <c r="W60" i="1"/>
  <c r="M48" i="1"/>
  <c r="N48" i="1"/>
  <c r="O48" i="1"/>
  <c r="Q48" i="1"/>
  <c r="R48" i="1"/>
  <c r="S48" i="1"/>
  <c r="T48" i="1"/>
  <c r="U48" i="1"/>
  <c r="V48" i="1"/>
  <c r="W48" i="1"/>
  <c r="P83" i="1" l="1"/>
  <c r="T82" i="1"/>
  <c r="P82" i="1"/>
  <c r="L82" i="1"/>
  <c r="P59" i="1"/>
  <c r="T60" i="1"/>
  <c r="P58" i="1"/>
  <c r="L58" i="1"/>
  <c r="P47" i="1"/>
  <c r="P35" i="1"/>
  <c r="T84" i="1" l="1"/>
  <c r="D11" i="2"/>
  <c r="E20" i="3" s="1"/>
  <c r="D23" i="2" l="1"/>
  <c r="D27" i="2"/>
  <c r="P85" i="1" l="1"/>
  <c r="P61" i="1"/>
  <c r="P38" i="1"/>
  <c r="P37" i="1"/>
  <c r="C11" i="2" s="1"/>
  <c r="D20" i="3" s="1"/>
  <c r="F20" i="3" s="1"/>
  <c r="C10" i="2" l="1"/>
  <c r="D19" i="3" s="1"/>
  <c r="F19" i="3" s="1"/>
  <c r="M19" i="1"/>
  <c r="N19" i="1"/>
  <c r="O19" i="1"/>
  <c r="Q19" i="1"/>
  <c r="R19" i="1"/>
  <c r="S19" i="1"/>
  <c r="U19" i="1"/>
  <c r="V19" i="1"/>
  <c r="W19" i="1"/>
  <c r="T17" i="1"/>
  <c r="P17" i="1"/>
  <c r="C5" i="2" s="1"/>
  <c r="L17" i="1"/>
  <c r="T19" i="1" l="1"/>
  <c r="D5" i="2"/>
  <c r="E13" i="3"/>
  <c r="C27" i="2"/>
  <c r="E16" i="3"/>
  <c r="P86" i="1"/>
  <c r="D20" i="2" l="1"/>
  <c r="D29" i="2" s="1"/>
  <c r="F13" i="3"/>
  <c r="D16" i="2"/>
  <c r="L50" i="1"/>
  <c r="D32" i="2" l="1"/>
  <c r="D31" i="2"/>
  <c r="Q36" i="1"/>
  <c r="P45" i="1"/>
  <c r="P62" i="1"/>
  <c r="P57" i="1"/>
  <c r="N36" i="1" l="1"/>
  <c r="P88" i="1" l="1"/>
  <c r="L88" i="1"/>
  <c r="L86" i="1"/>
  <c r="L85" i="1"/>
  <c r="P80" i="1"/>
  <c r="L81" i="1"/>
  <c r="L80" i="1"/>
  <c r="L64" i="1"/>
  <c r="L65" i="1" s="1"/>
  <c r="P64" i="1"/>
  <c r="P65" i="1" s="1"/>
  <c r="L62" i="1"/>
  <c r="L61" i="1"/>
  <c r="P56" i="1"/>
  <c r="L57" i="1"/>
  <c r="L56" i="1"/>
  <c r="P52" i="1"/>
  <c r="P53" i="1" s="1"/>
  <c r="L52" i="1"/>
  <c r="L53" i="1" s="1"/>
  <c r="L49" i="1"/>
  <c r="L51" i="1" s="1"/>
  <c r="P44" i="1"/>
  <c r="P48" i="1" s="1"/>
  <c r="L45" i="1"/>
  <c r="L46" i="1"/>
  <c r="L47" i="1"/>
  <c r="L44" i="1"/>
  <c r="P40" i="1"/>
  <c r="L40" i="1"/>
  <c r="L38" i="1"/>
  <c r="L37" i="1"/>
  <c r="P32" i="1"/>
  <c r="P36" i="1" s="1"/>
  <c r="L33" i="1"/>
  <c r="L34" i="1"/>
  <c r="L35" i="1"/>
  <c r="B5" i="2" s="1"/>
  <c r="L32" i="1"/>
  <c r="L16" i="1"/>
  <c r="P16" i="1"/>
  <c r="M53" i="1"/>
  <c r="M63" i="1"/>
  <c r="O53" i="1"/>
  <c r="M51" i="1"/>
  <c r="M39" i="1"/>
  <c r="O36" i="1"/>
  <c r="M36" i="1"/>
  <c r="M20" i="1"/>
  <c r="M29" i="1" s="1"/>
  <c r="M41" i="1"/>
  <c r="M65" i="1"/>
  <c r="N53" i="1"/>
  <c r="O51" i="1"/>
  <c r="O87" i="1"/>
  <c r="O89" i="1"/>
  <c r="M87" i="1"/>
  <c r="M89" i="1"/>
  <c r="N87" i="1"/>
  <c r="N89" i="1"/>
  <c r="N63" i="1"/>
  <c r="N65" i="1"/>
  <c r="N51" i="1"/>
  <c r="N39" i="1"/>
  <c r="N41" i="1"/>
  <c r="N20" i="1"/>
  <c r="N29" i="1" s="1"/>
  <c r="O63" i="1"/>
  <c r="O65" i="1"/>
  <c r="O39" i="1"/>
  <c r="O41" i="1"/>
  <c r="O20" i="1"/>
  <c r="O29" i="1" s="1"/>
  <c r="W87" i="1"/>
  <c r="W89" i="1"/>
  <c r="W63" i="1"/>
  <c r="W65" i="1"/>
  <c r="W51" i="1"/>
  <c r="W53" i="1"/>
  <c r="W36" i="1"/>
  <c r="W39" i="1"/>
  <c r="W41" i="1"/>
  <c r="W20" i="1"/>
  <c r="W29" i="1" s="1"/>
  <c r="V87" i="1"/>
  <c r="V89" i="1"/>
  <c r="V63" i="1"/>
  <c r="V65" i="1"/>
  <c r="V51" i="1"/>
  <c r="V53" i="1"/>
  <c r="V36" i="1"/>
  <c r="V39" i="1"/>
  <c r="V41" i="1"/>
  <c r="U87" i="1"/>
  <c r="U89" i="1"/>
  <c r="U63" i="1"/>
  <c r="U65" i="1"/>
  <c r="U51" i="1"/>
  <c r="U53" i="1"/>
  <c r="U36" i="1"/>
  <c r="U39" i="1"/>
  <c r="U41" i="1"/>
  <c r="U20" i="1"/>
  <c r="U29" i="1" s="1"/>
  <c r="T87" i="1"/>
  <c r="T89" i="1"/>
  <c r="T63" i="1"/>
  <c r="T65" i="1"/>
  <c r="T51" i="1"/>
  <c r="T53" i="1"/>
  <c r="T36" i="1"/>
  <c r="T39" i="1"/>
  <c r="T41" i="1"/>
  <c r="T20" i="1"/>
  <c r="T29" i="1" s="1"/>
  <c r="S87" i="1"/>
  <c r="S89" i="1"/>
  <c r="S63" i="1"/>
  <c r="S65" i="1"/>
  <c r="S51" i="1"/>
  <c r="S53" i="1"/>
  <c r="S36" i="1"/>
  <c r="S39" i="1"/>
  <c r="S41" i="1"/>
  <c r="S20" i="1"/>
  <c r="S29" i="1" s="1"/>
  <c r="R87" i="1"/>
  <c r="R89" i="1"/>
  <c r="R63" i="1"/>
  <c r="R51" i="1"/>
  <c r="R53" i="1"/>
  <c r="R36" i="1"/>
  <c r="R39" i="1"/>
  <c r="R41" i="1"/>
  <c r="R20" i="1"/>
  <c r="R29" i="1" s="1"/>
  <c r="Q87" i="1"/>
  <c r="Q89" i="1"/>
  <c r="Q63" i="1"/>
  <c r="Q65" i="1"/>
  <c r="Q51" i="1"/>
  <c r="Q53" i="1"/>
  <c r="Q39" i="1"/>
  <c r="Q41" i="1"/>
  <c r="Q20" i="1"/>
  <c r="Q29" i="1" s="1"/>
  <c r="P87" i="1"/>
  <c r="P63" i="1"/>
  <c r="P51" i="1"/>
  <c r="P39" i="1"/>
  <c r="V20" i="1"/>
  <c r="V29" i="1" s="1"/>
  <c r="B11" i="2" l="1"/>
  <c r="C20" i="3" s="1"/>
  <c r="B4" i="2"/>
  <c r="B21" i="2" s="1"/>
  <c r="P84" i="1"/>
  <c r="C4" i="2"/>
  <c r="C21" i="2" s="1"/>
  <c r="L89" i="1"/>
  <c r="B7" i="2"/>
  <c r="P89" i="1"/>
  <c r="P90" i="1" s="1"/>
  <c r="C7" i="2"/>
  <c r="B10" i="2"/>
  <c r="C19" i="3" s="1"/>
  <c r="P60" i="1"/>
  <c r="P66" i="1" s="1"/>
  <c r="L19" i="1"/>
  <c r="L20" i="1" s="1"/>
  <c r="L29" i="1" s="1"/>
  <c r="L48" i="1"/>
  <c r="L54" i="1" s="1"/>
  <c r="L60" i="1"/>
  <c r="L84" i="1"/>
  <c r="P41" i="1"/>
  <c r="P42" i="1" s="1"/>
  <c r="L41" i="1"/>
  <c r="P19" i="1"/>
  <c r="P20" i="1" s="1"/>
  <c r="P29" i="1" s="1"/>
  <c r="L63" i="1"/>
  <c r="N42" i="1"/>
  <c r="L39" i="1"/>
  <c r="L36" i="1"/>
  <c r="O42" i="1"/>
  <c r="U90" i="1"/>
  <c r="S54" i="1"/>
  <c r="S90" i="1"/>
  <c r="V42" i="1"/>
  <c r="W66" i="1"/>
  <c r="O90" i="1"/>
  <c r="M66" i="1"/>
  <c r="V66" i="1"/>
  <c r="U66" i="1"/>
  <c r="T54" i="1"/>
  <c r="W54" i="1"/>
  <c r="W90" i="1"/>
  <c r="N66" i="1"/>
  <c r="L87" i="1"/>
  <c r="Q42" i="1"/>
  <c r="O54" i="1"/>
  <c r="S42" i="1"/>
  <c r="T66" i="1"/>
  <c r="V54" i="1"/>
  <c r="V90" i="1"/>
  <c r="O66" i="1"/>
  <c r="N54" i="1"/>
  <c r="S66" i="1"/>
  <c r="U42" i="1"/>
  <c r="M42" i="1"/>
  <c r="N90" i="1"/>
  <c r="T42" i="1"/>
  <c r="W42" i="1"/>
  <c r="R90" i="1"/>
  <c r="T90" i="1"/>
  <c r="U54" i="1"/>
  <c r="M90" i="1"/>
  <c r="Q66" i="1"/>
  <c r="M54" i="1"/>
  <c r="R42" i="1"/>
  <c r="R66" i="1"/>
  <c r="R54" i="1"/>
  <c r="P54" i="1"/>
  <c r="Q54" i="1"/>
  <c r="Q90" i="1"/>
  <c r="W91" i="1" l="1"/>
  <c r="N91" i="1"/>
  <c r="R91" i="1"/>
  <c r="T91" i="1"/>
  <c r="T92" i="1" s="1"/>
  <c r="M6" i="4" s="1"/>
  <c r="M7" i="4" s="1"/>
  <c r="P91" i="1"/>
  <c r="M91" i="1"/>
  <c r="U91" i="1"/>
  <c r="U92" i="1" s="1"/>
  <c r="O91" i="1"/>
  <c r="V91" i="1"/>
  <c r="V92" i="1" s="1"/>
  <c r="S91" i="1"/>
  <c r="Q91" i="1"/>
  <c r="C23" i="2"/>
  <c r="C20" i="2" s="1"/>
  <c r="C29" i="2" s="1"/>
  <c r="C31" i="2" s="1"/>
  <c r="B27" i="2"/>
  <c r="B16" i="3"/>
  <c r="B23" i="2"/>
  <c r="C15" i="3"/>
  <c r="D13" i="3"/>
  <c r="C13" i="3" s="1"/>
  <c r="L90" i="1"/>
  <c r="L66" i="1"/>
  <c r="L42" i="1"/>
  <c r="W92" i="1"/>
  <c r="B16" i="2"/>
  <c r="B20" i="2" l="1"/>
  <c r="B29" i="2" s="1"/>
  <c r="L91" i="1"/>
  <c r="D16" i="3"/>
  <c r="N6" i="4"/>
  <c r="N7" i="4" s="1"/>
  <c r="E8" i="3" s="1"/>
  <c r="C32" i="2"/>
  <c r="P6" i="4"/>
  <c r="P7" i="4" s="1"/>
  <c r="O6" i="4"/>
  <c r="O7" i="4" s="1"/>
  <c r="C24" i="3"/>
  <c r="S92" i="1"/>
  <c r="R92" i="1"/>
  <c r="P92" i="1"/>
  <c r="I6" i="4" s="1"/>
  <c r="I7" i="4" s="1"/>
  <c r="Q92" i="1"/>
  <c r="O92" i="1"/>
  <c r="N92" i="1"/>
  <c r="M92" i="1"/>
  <c r="C16" i="2"/>
  <c r="C16" i="3" l="1"/>
  <c r="F16" i="3"/>
  <c r="B32" i="2"/>
  <c r="B31" i="2"/>
  <c r="J6" i="4"/>
  <c r="J7" i="4" s="1"/>
  <c r="D8" i="3" s="1"/>
  <c r="F8" i="3" s="1"/>
  <c r="B12" i="3"/>
  <c r="B11" i="3" s="1"/>
  <c r="G6" i="4"/>
  <c r="G7" i="4" s="1"/>
  <c r="C9" i="3"/>
  <c r="H6" i="4"/>
  <c r="H7" i="4" s="1"/>
  <c r="C10" i="3"/>
  <c r="L6" i="4"/>
  <c r="L7" i="4" s="1"/>
  <c r="K6" i="4"/>
  <c r="K7" i="4" s="1"/>
  <c r="L92" i="1"/>
  <c r="E6" i="4" s="1"/>
  <c r="E7" i="4" s="1"/>
  <c r="F6" i="4"/>
  <c r="F7" i="4" s="1"/>
  <c r="C8" i="3" l="1"/>
  <c r="E7" i="3"/>
  <c r="E12" i="3" s="1"/>
  <c r="E11" i="3" s="1"/>
  <c r="D7" i="3"/>
  <c r="F7" i="3" s="1"/>
  <c r="C7" i="3" l="1"/>
  <c r="C12" i="3" s="1"/>
  <c r="D12" i="3"/>
  <c r="D11" i="3" l="1"/>
  <c r="F12" i="3"/>
  <c r="C11" i="3" l="1"/>
  <c r="F11" i="3"/>
</calcChain>
</file>

<file path=xl/sharedStrings.xml><?xml version="1.0" encoding="utf-8"?>
<sst xmlns="http://schemas.openxmlformats.org/spreadsheetml/2006/main" count="635" uniqueCount="219">
  <si>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</si>
  <si>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</si>
  <si>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</si>
  <si>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</si>
  <si>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</si>
  <si>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</si>
  <si>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</si>
  <si>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</si>
  <si>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</si>
  <si>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</si>
  <si>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</si>
  <si>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</si>
  <si>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188723322</t>
  </si>
  <si>
    <t>SB</t>
  </si>
  <si>
    <t>KTL</t>
  </si>
  <si>
    <t>03</t>
  </si>
  <si>
    <t>02</t>
  </si>
  <si>
    <t>04</t>
  </si>
  <si>
    <t>05</t>
  </si>
  <si>
    <t>06</t>
  </si>
  <si>
    <t>VL</t>
  </si>
  <si>
    <t>Finansavimo šaltiniai</t>
  </si>
  <si>
    <t>Sudaryti sąlygas kokybiškam kultūros ir meno sektoriaus paslaugų teikimui BĮ Šilutės rajono savivaldybės F. Bajoraičio viešojoje bibliotekoje</t>
  </si>
  <si>
    <t>Bibliotekos veiklos įgyvendinimas (darbo užmokestis, infrastruktūra ir kt.)</t>
  </si>
  <si>
    <t>Teikti lankytojams mokamas paslaugas</t>
  </si>
  <si>
    <t>Sudaryti sąlygas kokybiškam kultūros ir meno sektoriaus paslaugų teikimui BĮ Šilutės muziejuje</t>
  </si>
  <si>
    <t>Muziejaus veiklos įgyvendinimas (darbo užmokestis, infrastruktūra ir kt.)</t>
  </si>
  <si>
    <t>Projektų įgyvendinimas</t>
  </si>
  <si>
    <t>Centro veiklos įgyvendinimas (darbo užmokestis, infrastruktūra ir kt.)</t>
  </si>
  <si>
    <t>Sudaryti sąlygas kokybiškam kultūros ir meno sektoriaus paslaugų teikimui BĮ Šilutės kameriniame dramos teatre</t>
  </si>
  <si>
    <t>Teatro veiklos įgyvendinimas (darbo užmokestis ir kt.)</t>
  </si>
  <si>
    <t>Premjeros ir spektakliai</t>
  </si>
  <si>
    <t>190700188</t>
  </si>
  <si>
    <t>190704770</t>
  </si>
  <si>
    <t>177414328</t>
  </si>
  <si>
    <t>177420039</t>
  </si>
  <si>
    <t>Programos kodas</t>
  </si>
  <si>
    <t>Stiprinti kultūrinį potencialą, integruojant į rajono bendruomenės gyvenimą</t>
  </si>
  <si>
    <t xml:space="preserve">Projektų įgyvendinimas 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</si>
  <si>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</si>
  <si>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</si>
  <si>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</si>
  <si>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</si>
  <si>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</si>
  <si>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</si>
  <si>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</si>
  <si>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</si>
  <si>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</si>
  <si>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</si>
  <si>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</si>
  <si>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</si>
  <si>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Kultūros plėtros ir paveldo puoselėjimo programa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</si>
  <si>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</si>
  <si>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</si>
  <si>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</si>
  <si>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SB(SP)</t>
  </si>
  <si>
    <t>SB(VB)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</si>
  <si>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</si>
  <si>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Kultūros paveldo objektų apsauga (Paveldosauga)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</si>
  <si>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</si>
  <si>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</si>
  <si>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Aplinkos apsaugos rėmimo specialiosios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</si>
  <si>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</rPr>
      <t>SB(SP)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</si>
  <si>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</si>
  <si>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</si>
  <si>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</si>
  <si>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tūkst. Eur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</si>
  <si>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tūkst. Eur</t>
  </si>
  <si>
    <t>PATVIRTINTA</t>
  </si>
  <si>
    <t>Leidybos finansavimas</t>
  </si>
  <si>
    <t xml:space="preserve">Kultūros paveldo objektų apsaugos priemonių įgyvendinimas </t>
  </si>
  <si>
    <t>Plėtoti kultūrinį ir gamtinį turizmą, panaudojant kultūrinį-istorinį paveldą bei unikalius Pamario krašto gamtos išteklius</t>
  </si>
  <si>
    <t>Užtikrinti kultūros prieinamumą, skatinti renginių įvairovę, stiprinti projektinę veiklą, kultūros vyksmo reprezentaciją</t>
  </si>
  <si>
    <t>08.02.01.02</t>
  </si>
  <si>
    <t>08.02.01.06</t>
  </si>
  <si>
    <t>08.06.01.01</t>
  </si>
  <si>
    <t>08.02.01.08</t>
  </si>
  <si>
    <t>Iš viso uždaviniui</t>
  </si>
  <si>
    <t>Etninės kultūros saugos ir pritaikymo turizmui priemonių, mėgėjų meno kolektyvų finansavimo, rajono strateginių kultūros renginių ir kitų kultūrinių priemonių įgyvendinimas</t>
  </si>
  <si>
    <t>Iš viso tikslui</t>
  </si>
  <si>
    <t>IŠ VISO</t>
  </si>
  <si>
    <t>08.02.01.01</t>
  </si>
  <si>
    <t>RP - regiono pažangos priemonė (projektas), PP - pažangos priemonė (projektas), TP - tęstinės veiklos priemonė, NF - nefinansinė priemonė</t>
  </si>
  <si>
    <t>TP</t>
  </si>
  <si>
    <t>-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</si>
  <si>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</si>
  <si>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</si>
  <si>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</si>
  <si>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</si>
  <si>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</si>
  <si>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</si>
  <si>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</si>
  <si>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</si>
  <si>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</si>
  <si>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</si>
  <si>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</si>
  <si>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</si>
  <si>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</si>
  <si>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</si>
  <si>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 05 programai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</si>
  <si>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</si>
  <si>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</si>
  <si>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</si>
  <si>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</si>
  <si>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05.01.01 uždavinys „Kultūros paveldo objektų apsauga (Paveldosauga)“</t>
  </si>
  <si>
    <t>P-05-01-01-01</t>
  </si>
  <si>
    <t>Sutvarkytų objektų skaičius, vnt.</t>
  </si>
  <si>
    <t>Atliktų tyrimų skaičius, vnt.</t>
  </si>
  <si>
    <t>Apžiūrėtų ir įvertintų objektų skaičius, vnt.</t>
  </si>
  <si>
    <t>Įgyvendintų kitų (ne paveldo strategijos) priemonių skaičius, vnt.</t>
  </si>
  <si>
    <t>05.01.02 uždavinys „Užtikrinti kultūros prieinamumą, skatinti renginių įvairovę, stiprinti projektinę veiklą, kultūros vyksmo reprezentaciją“</t>
  </si>
  <si>
    <t>P-05-01-02-02</t>
  </si>
  <si>
    <t>P-05-01-02-06</t>
  </si>
  <si>
    <t>Įgyvendintų priemonių skaičius, vnt.</t>
  </si>
  <si>
    <t>Finansuotų mėgėjų meno kolektyvų skaičius, vnt.</t>
  </si>
  <si>
    <t>Dalinai finansuotų kultūros projektų skaičius, vnt.</t>
  </si>
  <si>
    <t>Dalinai finansuotų kitų veiklų (iš programos rezervo lėšų) skaičius, vnt.</t>
  </si>
  <si>
    <t>Strateginių renginių skaičius, vnt.</t>
  </si>
  <si>
    <t>Lankytojų skaičius strateginiuose renginiuose, vnt.</t>
  </si>
  <si>
    <t>Kultūros srities premijų skaičius, vnt.</t>
  </si>
  <si>
    <t>Projektų finansavimas, vnt.</t>
  </si>
  <si>
    <t>05.02.01 uždavinys „Sudaryti sąlygas kokybiškam kultūros ir meno sektoriaus paslaugų teikimui BĮ Šilutės rajono savivaldybės F. Bajoraičio viešojoje bibliotekoje“</t>
  </si>
  <si>
    <t>P-05-02-01-01</t>
  </si>
  <si>
    <t>P-05-02-01-02</t>
  </si>
  <si>
    <t>P-05-02-01-04</t>
  </si>
  <si>
    <t>Paslaugų ir prekių apmokėjimas, proc.</t>
  </si>
  <si>
    <t>Kultūrinių paslaugų skaičiaus pokytis</t>
  </si>
  <si>
    <t>Suskaitmenintų dokumentų skaičius, vnt.</t>
  </si>
  <si>
    <t>Darbuotojų, dalyvavusių kvalifikacijos kėlime skaičius, vnt.</t>
  </si>
  <si>
    <t>Bibliotekos lankytojų skaičius per metus, vnt.</t>
  </si>
  <si>
    <t>Įgyvendintų projektų skaičius, vnt.</t>
  </si>
  <si>
    <t>Įsigytų dokumentų skaičius, vnt.</t>
  </si>
  <si>
    <t>Parengtų ir įgyvendintų kultūros paso programų skaičius, vnt.</t>
  </si>
  <si>
    <t>Suteiktų mokamų paslaugų skaičius, vnt.</t>
  </si>
  <si>
    <t>Pasinaudojusių teikiamomis paslaugomis skaičius, vnt.</t>
  </si>
  <si>
    <t>05.02.02 uždavinys „Sudaryti sąlygas kokybiškam kultūros ir meno sektoriaus paslaugų teikimui BĮ Šilutės Hugo Šojaus muziejuje“</t>
  </si>
  <si>
    <t>P-05-02-02-01</t>
  </si>
  <si>
    <t>P-05-02-02-02</t>
  </si>
  <si>
    <t>P-05-02-02-04</t>
  </si>
  <si>
    <t>Įrengtų vaizdo kamerų (e-apsaugos sistemos) skaičius, vnt.</t>
  </si>
  <si>
    <t>Suskaitmenintų dokumentų skaičius, proc.</t>
  </si>
  <si>
    <t>Naujai įsigytos Elektroninės įrangos kiekis, vnt.</t>
  </si>
  <si>
    <t>Įrengtų ar modernizuotų ekspozicijų skaičius, vnt.</t>
  </si>
  <si>
    <t>Lankytojų skaičius, vnt.</t>
  </si>
  <si>
    <t>P-05-02-03-01</t>
  </si>
  <si>
    <t>P-05-02-03-02</t>
  </si>
  <si>
    <t>P-05-02-03-06</t>
  </si>
  <si>
    <t>Neprojektinių renginių skaičius, vnt.</t>
  </si>
  <si>
    <t>Pasinaudojusių "Vėtrungių kelio" projekto metu sukurtomis paslaugomis skaičius, vnt.</t>
  </si>
  <si>
    <t>Įgyvendintų "Vėtrungių kelio" projekto veiklų skaičius, vnt.</t>
  </si>
  <si>
    <t>Parengtų ir įgyvendintų neformalaus švietimo programų skaičius, vnt.</t>
  </si>
  <si>
    <t>05.02.04 uždavinys „Sudaryti sąlygas kokybiškam kultūros ir meno sektoriaus paslaugų teikimui BĮ Šilutės kameriniame dramos teatre“</t>
  </si>
  <si>
    <t>P-05-02-04-01</t>
  </si>
  <si>
    <t>P-05-02-04-02</t>
  </si>
  <si>
    <t>P-05-02-04-04</t>
  </si>
  <si>
    <t>Gastrolių skaičius, vnt.</t>
  </si>
  <si>
    <t>Parengtų premjerų skaičius, vnt.</t>
  </si>
  <si>
    <t>05.02.05 uždavinys „Sudaryti sąlygas kokybiškam kultūros ir meno sektoriaus paslaugų teikimui BĮ Kintų Vydūno kultūros centre“</t>
  </si>
  <si>
    <t>P-05-02-05-01</t>
  </si>
  <si>
    <t>P-05-02-05-02</t>
  </si>
  <si>
    <t>P-05-02-05-04</t>
  </si>
  <si>
    <t>Menininkų, pasinaudojusių paslaugomis skaičius per metus, vnt.</t>
  </si>
  <si>
    <t>Įgyvendintų kultūros ir meno projektų skaičius, vnt.</t>
  </si>
  <si>
    <t>Įgyvendintų muziejinių projektų skaičius, vnt.</t>
  </si>
  <si>
    <t>Modernizuotų ekspozicijų skaičius, vnt.</t>
  </si>
  <si>
    <t>Sudaryti sąlygas kokybiškam kultūros ir meno sektoriaus paslaugų teikimui BĮ Šilutės kultūros centre</t>
  </si>
  <si>
    <t>05.02.03 uždavinys „Sudaryti sąlygas kokybiškam kultūros ir meno sektoriaus paslaugų teikimui BĮ Šilutės kultūros centre“</t>
  </si>
  <si>
    <t>Sudaryti sąlygas kokybiškam kultūros ir meno sektoriaus paslaugų teikimui BĮ Kintų Vydūno kultūros centre</t>
  </si>
  <si>
    <t>08.02.01.08     08.02.01.06     08.02.01.02  08.06.01.01   08.02.01.01</t>
  </si>
  <si>
    <t>277413750</t>
  </si>
  <si>
    <t>188723322  190700188  190704770  177414328  177420039  277413750</t>
  </si>
  <si>
    <t>TIKSLŲ, UŽDAVINIŲ, PRIEMONIŲ ASIGNAVIMŲ IR KITŲ IŠLAIDŲ SUVESTINĖ</t>
  </si>
  <si>
    <t>5.1</t>
  </si>
  <si>
    <t>5.2</t>
  </si>
  <si>
    <t>5.3</t>
  </si>
  <si>
    <t>5.5</t>
  </si>
  <si>
    <t>5.4</t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</si>
  <si>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</si>
  <si>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Kultūros plėtros ir paveldo puoselėjimo programos bendras lėšų poreikis ir numatomi finansavimo šaltiniai</t>
  </si>
  <si>
    <t xml:space="preserve"> 2.1.2. iš jo: aplinkos apsaugos rėmimo specialiosios programos lėšos</t>
  </si>
  <si>
    <t>2.1.3. iš jo: pajamos už suteiktas paslaugas</t>
  </si>
  <si>
    <t>2.2.1. Skolintos lėšos</t>
  </si>
  <si>
    <t xml:space="preserve">2.2.2. Užsienio valstybių, tarptautinių organizacijų ir Europos Sąjungos lėšos </t>
  </si>
  <si>
    <t>2.2.3. Valstybės lėšos</t>
  </si>
  <si>
    <t>2.2.4. Kitos lėšos</t>
  </si>
  <si>
    <t>2.2.5. Kelių priežiūros ir plėtros programos lėšos</t>
  </si>
  <si>
    <t>2.2.6. Viešųjų investicijų plėtros agentūros lėšos</t>
  </si>
  <si>
    <t>2.2.7. Valstybės investicijų programa</t>
  </si>
  <si>
    <t>2.2.8. Kiti finansavimo šaltiniai</t>
  </si>
  <si>
    <t>ŠILUTĖS RAJONO SAVIVALDYBĖS 2025–2027 METŲ SVP</t>
  </si>
  <si>
    <t>Šilutės rajono savivaldybės 2025–2027 metų SVP Kultūros plėtros ir paveldo puoselėjimo programos asignavimų ir kitų išlaidų suvestinė</t>
  </si>
  <si>
    <t>Šilutės rajono savivaldybės 2025–2027 metų SVP Kultūros plėtros ir paveldo puoselėjimo programos asignavimų pasiskirstymas pagal finansavimo šaltinius</t>
  </si>
  <si>
    <t>Savivaldybės SPP priemonės kodas</t>
  </si>
  <si>
    <t>Strateginė sritis. II Socialiai atsakinga ir sąmoninga visuomenė</t>
  </si>
  <si>
    <t>1.3-1-2</t>
  </si>
  <si>
    <t>2.2-1-2
2.2-1-3
2.2-1-4
2.2-1-5</t>
  </si>
  <si>
    <t xml:space="preserve">2.2-1-2   </t>
  </si>
  <si>
    <t>2.2-1.1
2.2-1-3
2.2-1-4
2.2-1-5
2.2-1-6
2.2-1-7</t>
  </si>
  <si>
    <t>2.2-1-2</t>
  </si>
  <si>
    <t>2.2-1-3
2.2-1-4
2.2-1-5
2.2-1-6
2.2-1-7</t>
  </si>
  <si>
    <t>2.2.-1-2</t>
  </si>
  <si>
    <t>Šilutės rajono savivaldybės tarybos 2026 m. balandžio 30 d.</t>
  </si>
  <si>
    <t>sprendimu Nr. T1-</t>
  </si>
  <si>
    <t>KULTŪROS PLĖTROS IR PAVELDO PUOSELĖJIMO PROGRAMOS 2025 METŲ ĮGYVENDINIMO ATASKAITA</t>
  </si>
  <si>
    <t>Patvirtintas biudžeto lėšų planas</t>
  </si>
  <si>
    <t xml:space="preserve">Patikslintas biudžeto lėšų planas </t>
  </si>
  <si>
    <t>Panaudotos lėšos per ataskaitinį laikotarpį</t>
  </si>
  <si>
    <t>Patikslintas biudžeto lėšų planas</t>
  </si>
  <si>
    <t>Patvirtinto biudžeto lėšų pokytis, palyginti su patikslintu biudžeto planu, tūkst. Eur</t>
  </si>
  <si>
    <t>Panaudotos lėšos per ataskaitinį laikotarpį, 
tūkst. Eur</t>
  </si>
  <si>
    <t>Panaudotos lėšos, 
proc.</t>
  </si>
  <si>
    <t>Šilutės rajono savivaldybės 2025–2027 metų SVP Kultūros plėtros ir paveldo puoselėjimo programos stebėsenos rodiklių pasiekimo ataskaita</t>
  </si>
  <si>
    <t>Planuotų ir įgyvendintų rodiklių reikšmės</t>
  </si>
  <si>
    <t>2025 m. planas</t>
  </si>
  <si>
    <t>2025 m. faktas</t>
  </si>
  <si>
    <t xml:space="preserve">2026 m. </t>
  </si>
  <si>
    <t>5 priedas</t>
  </si>
  <si>
    <t>2.2-1.1
2.2-1-2
2.2-1-3
2.2-1-4
2.2-1-5
2.2-1-6
2.2-1-7</t>
  </si>
  <si>
    <t>2.2-1-1
2.2-1-2
2.2-1-3
2.2-1-4
2.2-1-5
2.2-1-6
2.2-1-7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</si>
</sst>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1"/>
        <bgColor indexed="26"/>
      </patternFill>
    </fill>
    <fill>
      <patternFill patternType="solid">
        <fgColor indexed="4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73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49">
    <xf numFmtId="0" fontId="0" fillId="0" borderId="0" xfId="0"/>
    <xf numFmtId="0" fontId="1" fillId="0" borderId="0" xfId="0" applyFont="1"/>
    <xf numFmtId="0" fontId="1" fillId="0" borderId="32" xfId="0" applyFont="1" applyBorder="1" applyAlignment="1">
      <alignment vertical="top" wrapText="1"/>
    </xf>
    <xf numFmtId="164" fontId="3" fillId="12" borderId="25" xfId="0" applyNumberFormat="1" applyFont="1" applyFill="1" applyBorder="1" applyAlignment="1">
      <alignment horizontal="center" vertical="top"/>
    </xf>
    <xf numFmtId="164" fontId="3" fillId="12" borderId="30" xfId="0" applyNumberFormat="1" applyFont="1" applyFill="1" applyBorder="1" applyAlignment="1">
      <alignment horizontal="center" vertical="top"/>
    </xf>
    <xf numFmtId="164" fontId="3" fillId="12" borderId="51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164" fontId="1" fillId="0" borderId="32" xfId="0" applyNumberFormat="1" applyFont="1" applyBorder="1" applyAlignment="1">
      <alignment horizontal="center" vertical="top"/>
    </xf>
    <xf numFmtId="164" fontId="1" fillId="0" borderId="36" xfId="0" applyNumberFormat="1" applyFont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 wrapText="1"/>
    </xf>
    <xf numFmtId="164" fontId="1" fillId="0" borderId="110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164" fontId="3" fillId="0" borderId="110" xfId="0" applyNumberFormat="1" applyFont="1" applyBorder="1" applyAlignment="1">
      <alignment horizontal="center" vertical="top" wrapText="1"/>
    </xf>
    <xf numFmtId="164" fontId="1" fillId="0" borderId="111" xfId="0" applyNumberFormat="1" applyFont="1" applyBorder="1" applyAlignment="1">
      <alignment horizontal="center" vertical="top" wrapText="1"/>
    </xf>
    <xf numFmtId="164" fontId="1" fillId="0" borderId="118" xfId="0" applyNumberFormat="1" applyFont="1" applyBorder="1" applyAlignment="1">
      <alignment horizontal="center" vertical="top" wrapText="1"/>
    </xf>
    <xf numFmtId="164" fontId="1" fillId="0" borderId="33" xfId="0" applyNumberFormat="1" applyFont="1" applyBorder="1" applyAlignment="1">
      <alignment horizontal="center" vertical="top" wrapText="1"/>
    </xf>
    <xf numFmtId="0" fontId="3" fillId="12" borderId="48" xfId="0" applyFont="1" applyFill="1" applyBorder="1" applyAlignment="1">
      <alignment horizontal="center" vertical="center" wrapText="1"/>
    </xf>
    <xf numFmtId="164" fontId="1" fillId="0" borderId="119" xfId="0" applyNumberFormat="1" applyFont="1" applyBorder="1" applyAlignment="1">
      <alignment horizontal="center"/>
    </xf>
    <xf numFmtId="0" fontId="1" fillId="0" borderId="37" xfId="0" applyFont="1" applyBorder="1" applyAlignment="1" applyProtection="1">
      <alignment horizontal="center" vertical="center" textRotation="90"/>
      <protection locked="0"/>
    </xf>
    <xf numFmtId="0" fontId="1" fillId="0" borderId="37" xfId="0" applyFont="1" applyBorder="1" applyAlignment="1" applyProtection="1">
      <alignment horizontal="center" vertical="center" textRotation="90" wrapText="1"/>
      <protection locked="0"/>
    </xf>
    <xf numFmtId="0" fontId="1" fillId="0" borderId="30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164" fontId="3" fillId="12" borderId="32" xfId="0" applyNumberFormat="1" applyFont="1" applyFill="1" applyBorder="1" applyAlignment="1">
      <alignment horizontal="center" vertical="top"/>
    </xf>
    <xf numFmtId="164" fontId="3" fillId="12" borderId="36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5" borderId="139" xfId="0" applyNumberFormat="1" applyFont="1" applyFill="1" applyBorder="1" applyAlignment="1">
      <alignment horizontal="center" vertical="top" wrapText="1"/>
    </xf>
    <xf numFmtId="164" fontId="1" fillId="0" borderId="140" xfId="0" applyNumberFormat="1" applyFont="1" applyBorder="1" applyAlignment="1">
      <alignment horizontal="center" vertical="top" wrapText="1"/>
    </xf>
    <xf numFmtId="164" fontId="1" fillId="0" borderId="142" xfId="0" applyNumberFormat="1" applyFont="1" applyBorder="1" applyAlignment="1">
      <alignment horizontal="center" vertical="top" wrapText="1"/>
    </xf>
    <xf numFmtId="164" fontId="1" fillId="0" borderId="143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3" fillId="12" borderId="55" xfId="0" applyFont="1" applyFill="1" applyBorder="1" applyAlignment="1">
      <alignment horizontal="center" vertical="center" wrapText="1"/>
    </xf>
    <xf numFmtId="0" fontId="3" fillId="12" borderId="116" xfId="0" applyFont="1" applyFill="1" applyBorder="1" applyAlignment="1">
      <alignment horizontal="center" vertical="center" wrapText="1"/>
    </xf>
    <xf numFmtId="164" fontId="1" fillId="0" borderId="120" xfId="0" applyNumberFormat="1" applyFont="1" applyBorder="1" applyAlignment="1">
      <alignment horizontal="center"/>
    </xf>
    <xf numFmtId="164" fontId="1" fillId="0" borderId="99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top"/>
    </xf>
    <xf numFmtId="164" fontId="1" fillId="0" borderId="19" xfId="0" applyNumberFormat="1" applyFont="1" applyBorder="1" applyAlignment="1">
      <alignment horizontal="center" vertical="top"/>
    </xf>
    <xf numFmtId="164" fontId="3" fillId="12" borderId="121" xfId="0" applyNumberFormat="1" applyFont="1" applyFill="1" applyBorder="1" applyAlignment="1">
      <alignment horizontal="center"/>
    </xf>
    <xf numFmtId="164" fontId="3" fillId="12" borderId="107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49" fontId="6" fillId="2" borderId="0" xfId="0" applyNumberFormat="1" applyFont="1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6" fillId="0" borderId="17" xfId="0" applyFont="1" applyBorder="1" applyAlignment="1">
      <alignment wrapText="1"/>
    </xf>
    <xf numFmtId="0" fontId="6" fillId="2" borderId="3" xfId="0" applyFont="1" applyFill="1" applyBorder="1" applyAlignment="1">
      <alignment horizontal="center" vertical="top" wrapText="1"/>
    </xf>
    <xf numFmtId="0" fontId="6" fillId="8" borderId="101" xfId="0" applyFont="1" applyFill="1" applyBorder="1" applyAlignment="1">
      <alignment horizontal="center" vertical="center" textRotation="90" wrapText="1"/>
    </xf>
    <xf numFmtId="0" fontId="6" fillId="2" borderId="101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top" textRotation="90"/>
    </xf>
    <xf numFmtId="0" fontId="6" fillId="2" borderId="16" xfId="0" applyFont="1" applyFill="1" applyBorder="1" applyAlignment="1">
      <alignment horizontal="center" vertical="top" wrapText="1"/>
    </xf>
    <xf numFmtId="49" fontId="4" fillId="17" borderId="30" xfId="0" applyNumberFormat="1" applyFont="1" applyFill="1" applyBorder="1" applyAlignment="1">
      <alignment horizontal="center" vertical="top"/>
    </xf>
    <xf numFmtId="49" fontId="4" fillId="4" borderId="32" xfId="0" applyNumberFormat="1" applyFont="1" applyFill="1" applyBorder="1" applyAlignment="1">
      <alignment horizontal="center" vertical="top" wrapText="1"/>
    </xf>
    <xf numFmtId="49" fontId="4" fillId="4" borderId="47" xfId="0" applyNumberFormat="1" applyFont="1" applyFill="1" applyBorder="1" applyAlignment="1">
      <alignment horizontal="center" vertical="top"/>
    </xf>
    <xf numFmtId="49" fontId="4" fillId="3" borderId="48" xfId="0" applyNumberFormat="1" applyFont="1" applyFill="1" applyBorder="1" applyAlignment="1">
      <alignment horizontal="center" vertical="top"/>
    </xf>
    <xf numFmtId="0" fontId="6" fillId="2" borderId="8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70" xfId="0" applyFont="1" applyFill="1" applyBorder="1" applyAlignment="1">
      <alignment horizontal="center" vertical="center" wrapText="1"/>
    </xf>
    <xf numFmtId="164" fontId="6" fillId="2" borderId="142" xfId="0" applyNumberFormat="1" applyFont="1" applyFill="1" applyBorder="1" applyAlignment="1">
      <alignment horizontal="center" vertical="center"/>
    </xf>
    <xf numFmtId="164" fontId="6" fillId="2" borderId="139" xfId="0" applyNumberFormat="1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/>
    </xf>
    <xf numFmtId="164" fontId="6" fillId="2" borderId="34" xfId="0" applyNumberFormat="1" applyFont="1" applyFill="1" applyBorder="1" applyAlignment="1">
      <alignment horizontal="center" vertical="center"/>
    </xf>
    <xf numFmtId="164" fontId="6" fillId="2" borderId="35" xfId="0" applyNumberFormat="1" applyFont="1" applyFill="1" applyBorder="1" applyAlignment="1">
      <alignment horizontal="center" vertical="center"/>
    </xf>
    <xf numFmtId="164" fontId="6" fillId="2" borderId="71" xfId="0" applyNumberFormat="1" applyFont="1" applyFill="1" applyBorder="1" applyAlignment="1">
      <alignment horizontal="center" vertical="center"/>
    </xf>
    <xf numFmtId="0" fontId="4" fillId="10" borderId="105" xfId="0" applyFont="1" applyFill="1" applyBorder="1" applyAlignment="1">
      <alignment horizontal="center" vertical="top"/>
    </xf>
    <xf numFmtId="164" fontId="4" fillId="10" borderId="98" xfId="0" applyNumberFormat="1" applyFont="1" applyFill="1" applyBorder="1" applyAlignment="1">
      <alignment horizontal="center" vertical="top"/>
    </xf>
    <xf numFmtId="164" fontId="4" fillId="10" borderId="79" xfId="0" applyNumberFormat="1" applyFont="1" applyFill="1" applyBorder="1" applyAlignment="1">
      <alignment horizontal="center" vertical="top"/>
    </xf>
    <xf numFmtId="164" fontId="4" fillId="10" borderId="91" xfId="0" applyNumberFormat="1" applyFont="1" applyFill="1" applyBorder="1" applyAlignment="1">
      <alignment horizontal="center" vertical="top"/>
    </xf>
    <xf numFmtId="165" fontId="4" fillId="3" borderId="32" xfId="0" applyNumberFormat="1" applyFont="1" applyFill="1" applyBorder="1" applyAlignment="1">
      <alignment horizontal="center" vertical="center"/>
    </xf>
    <xf numFmtId="164" fontId="6" fillId="2" borderId="102" xfId="0" applyNumberFormat="1" applyFont="1" applyFill="1" applyBorder="1" applyAlignment="1">
      <alignment horizontal="center" vertical="center"/>
    </xf>
    <xf numFmtId="164" fontId="6" fillId="2" borderId="101" xfId="0" applyNumberFormat="1" applyFont="1" applyFill="1" applyBorder="1" applyAlignment="1">
      <alignment horizontal="center" vertical="center"/>
    </xf>
    <xf numFmtId="164" fontId="6" fillId="2" borderId="107" xfId="0" applyNumberFormat="1" applyFont="1" applyFill="1" applyBorder="1" applyAlignment="1">
      <alignment horizontal="center" vertical="center"/>
    </xf>
    <xf numFmtId="164" fontId="6" fillId="2" borderId="74" xfId="0" applyNumberFormat="1" applyFont="1" applyFill="1" applyBorder="1" applyAlignment="1">
      <alignment horizontal="center" vertical="center"/>
    </xf>
    <xf numFmtId="164" fontId="6" fillId="2" borderId="75" xfId="0" applyNumberFormat="1" applyFont="1" applyFill="1" applyBorder="1" applyAlignment="1">
      <alignment horizontal="center" vertical="center"/>
    </xf>
    <xf numFmtId="0" fontId="4" fillId="10" borderId="105" xfId="0" applyFont="1" applyFill="1" applyBorder="1" applyAlignment="1">
      <alignment horizontal="center" vertical="top" wrapText="1"/>
    </xf>
    <xf numFmtId="164" fontId="4" fillId="10" borderId="89" xfId="0" applyNumberFormat="1" applyFont="1" applyFill="1" applyBorder="1" applyAlignment="1">
      <alignment horizontal="center" vertical="top"/>
    </xf>
    <xf numFmtId="164" fontId="4" fillId="10" borderId="82" xfId="0" applyNumberFormat="1" applyFont="1" applyFill="1" applyBorder="1" applyAlignment="1">
      <alignment horizontal="center" vertical="top"/>
    </xf>
    <xf numFmtId="164" fontId="4" fillId="10" borderId="81" xfId="0" applyNumberFormat="1" applyFont="1" applyFill="1" applyBorder="1" applyAlignment="1">
      <alignment horizontal="center" vertical="top"/>
    </xf>
    <xf numFmtId="164" fontId="4" fillId="10" borderId="106" xfId="0" applyNumberFormat="1" applyFont="1" applyFill="1" applyBorder="1" applyAlignment="1">
      <alignment horizontal="center" vertical="top"/>
    </xf>
    <xf numFmtId="164" fontId="4" fillId="10" borderId="77" xfId="0" applyNumberFormat="1" applyFont="1" applyFill="1" applyBorder="1" applyAlignment="1">
      <alignment horizontal="center" vertical="top"/>
    </xf>
    <xf numFmtId="0" fontId="6" fillId="0" borderId="84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164" fontId="6" fillId="0" borderId="103" xfId="0" applyNumberFormat="1" applyFont="1" applyBorder="1" applyAlignment="1">
      <alignment horizontal="center" vertical="center"/>
    </xf>
    <xf numFmtId="164" fontId="6" fillId="0" borderId="144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65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4" fillId="11" borderId="41" xfId="0" applyFont="1" applyFill="1" applyBorder="1" applyAlignment="1">
      <alignment horizontal="center" vertical="top" wrapText="1"/>
    </xf>
    <xf numFmtId="164" fontId="4" fillId="11" borderId="108" xfId="0" applyNumberFormat="1" applyFont="1" applyFill="1" applyBorder="1" applyAlignment="1">
      <alignment horizontal="center" vertical="top" wrapText="1"/>
    </xf>
    <xf numFmtId="164" fontId="4" fillId="11" borderId="90" xfId="0" applyNumberFormat="1" applyFont="1" applyFill="1" applyBorder="1" applyAlignment="1">
      <alignment horizontal="center" vertical="top" wrapText="1"/>
    </xf>
    <xf numFmtId="164" fontId="4" fillId="11" borderId="97" xfId="0" applyNumberFormat="1" applyFont="1" applyFill="1" applyBorder="1" applyAlignment="1">
      <alignment horizontal="center" vertical="top" wrapText="1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90" xfId="0" applyNumberFormat="1" applyFont="1" applyFill="1" applyBorder="1" applyAlignment="1">
      <alignment horizontal="center" vertical="center"/>
    </xf>
    <xf numFmtId="165" fontId="4" fillId="3" borderId="97" xfId="0" applyNumberFormat="1" applyFont="1" applyFill="1" applyBorder="1" applyAlignment="1">
      <alignment horizontal="center" vertical="center"/>
    </xf>
    <xf numFmtId="164" fontId="4" fillId="4" borderId="30" xfId="0" applyNumberFormat="1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164" fontId="4" fillId="4" borderId="36" xfId="0" applyNumberFormat="1" applyFont="1" applyFill="1" applyBorder="1" applyAlignment="1">
      <alignment horizontal="center" vertical="center"/>
    </xf>
    <xf numFmtId="49" fontId="4" fillId="4" borderId="32" xfId="0" applyNumberFormat="1" applyFont="1" applyFill="1" applyBorder="1" applyAlignment="1">
      <alignment horizontal="center" vertical="top"/>
    </xf>
    <xf numFmtId="0" fontId="6" fillId="2" borderId="114" xfId="0" applyFont="1" applyFill="1" applyBorder="1" applyAlignment="1">
      <alignment horizontal="center" vertical="center" wrapText="1"/>
    </xf>
    <xf numFmtId="164" fontId="6" fillId="0" borderId="137" xfId="0" applyNumberFormat="1" applyFont="1" applyBorder="1" applyAlignment="1">
      <alignment horizontal="center" vertical="center"/>
    </xf>
    <xf numFmtId="164" fontId="6" fillId="0" borderId="139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142" xfId="0" applyNumberFormat="1" applyFont="1" applyBorder="1" applyAlignment="1">
      <alignment horizontal="center" vertical="center"/>
    </xf>
    <xf numFmtId="164" fontId="6" fillId="0" borderId="117" xfId="0" applyNumberFormat="1" applyFont="1" applyBorder="1" applyAlignment="1">
      <alignment horizontal="center" vertical="center"/>
    </xf>
    <xf numFmtId="164" fontId="6" fillId="0" borderId="53" xfId="0" applyNumberFormat="1" applyFont="1" applyBorder="1" applyAlignment="1">
      <alignment horizontal="center" vertical="center"/>
    </xf>
    <xf numFmtId="164" fontId="6" fillId="0" borderId="102" xfId="0" applyNumberFormat="1" applyFont="1" applyBorder="1" applyAlignment="1">
      <alignment horizontal="center" vertical="center"/>
    </xf>
    <xf numFmtId="164" fontId="6" fillId="0" borderId="83" xfId="0" applyNumberFormat="1" applyFont="1" applyBorder="1" applyAlignment="1">
      <alignment horizontal="center" vertical="center"/>
    </xf>
    <xf numFmtId="164" fontId="6" fillId="0" borderId="107" xfId="0" applyNumberFormat="1" applyFont="1" applyBorder="1" applyAlignment="1">
      <alignment horizontal="center" vertical="center"/>
    </xf>
    <xf numFmtId="164" fontId="6" fillId="0" borderId="74" xfId="0" applyNumberFormat="1" applyFont="1" applyBorder="1" applyAlignment="1">
      <alignment horizontal="center" vertical="center"/>
    </xf>
    <xf numFmtId="164" fontId="6" fillId="0" borderId="75" xfId="0" applyNumberFormat="1" applyFont="1" applyBorder="1" applyAlignment="1">
      <alignment horizontal="center" vertical="center"/>
    </xf>
    <xf numFmtId="164" fontId="6" fillId="0" borderId="104" xfId="0" applyNumberFormat="1" applyFont="1" applyBorder="1" applyAlignment="1">
      <alignment horizontal="center" vertical="center"/>
    </xf>
    <xf numFmtId="164" fontId="6" fillId="0" borderId="101" xfId="0" applyNumberFormat="1" applyFont="1" applyBorder="1" applyAlignment="1">
      <alignment horizontal="center" vertical="center"/>
    </xf>
    <xf numFmtId="0" fontId="4" fillId="10" borderId="76" xfId="0" applyFont="1" applyFill="1" applyBorder="1" applyAlignment="1">
      <alignment horizontal="center" vertical="top"/>
    </xf>
    <xf numFmtId="164" fontId="4" fillId="10" borderId="50" xfId="0" applyNumberFormat="1" applyFont="1" applyFill="1" applyBorder="1" applyAlignment="1">
      <alignment horizontal="center" vertical="top"/>
    </xf>
    <xf numFmtId="164" fontId="4" fillId="10" borderId="31" xfId="0" applyNumberFormat="1" applyFont="1" applyFill="1" applyBorder="1" applyAlignment="1">
      <alignment horizontal="center" vertical="top"/>
    </xf>
    <xf numFmtId="164" fontId="4" fillId="10" borderId="32" xfId="0" applyNumberFormat="1" applyFont="1" applyFill="1" applyBorder="1" applyAlignment="1">
      <alignment horizontal="center" vertical="top"/>
    </xf>
    <xf numFmtId="164" fontId="4" fillId="10" borderId="51" xfId="0" applyNumberFormat="1" applyFont="1" applyFill="1" applyBorder="1" applyAlignment="1">
      <alignment horizontal="center" vertical="top"/>
    </xf>
    <xf numFmtId="0" fontId="6" fillId="2" borderId="76" xfId="0" applyFont="1" applyFill="1" applyBorder="1" applyAlignment="1">
      <alignment horizontal="center" vertical="center" wrapText="1"/>
    </xf>
    <xf numFmtId="0" fontId="4" fillId="10" borderId="76" xfId="0" applyFont="1" applyFill="1" applyBorder="1" applyAlignment="1">
      <alignment horizontal="center" vertical="top" wrapText="1"/>
    </xf>
    <xf numFmtId="164" fontId="4" fillId="11" borderId="52" xfId="0" applyNumberFormat="1" applyFont="1" applyFill="1" applyBorder="1" applyAlignment="1">
      <alignment horizontal="center" vertical="top"/>
    </xf>
    <xf numFmtId="164" fontId="4" fillId="11" borderId="48" xfId="0" applyNumberFormat="1" applyFont="1" applyFill="1" applyBorder="1" applyAlignment="1">
      <alignment horizontal="center" vertical="top"/>
    </xf>
    <xf numFmtId="164" fontId="4" fillId="11" borderId="116" xfId="0" applyNumberFormat="1" applyFont="1" applyFill="1" applyBorder="1" applyAlignment="1">
      <alignment horizontal="center" vertical="top"/>
    </xf>
    <xf numFmtId="164" fontId="4" fillId="3" borderId="50" xfId="0" applyNumberFormat="1" applyFont="1" applyFill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center" vertical="center"/>
    </xf>
    <xf numFmtId="164" fontId="4" fillId="3" borderId="5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/>
    </xf>
    <xf numFmtId="164" fontId="6" fillId="0" borderId="11" xfId="0" applyNumberFormat="1" applyFont="1" applyBorder="1" applyAlignment="1">
      <alignment horizontal="center" vertical="center"/>
    </xf>
    <xf numFmtId="164" fontId="6" fillId="0" borderId="56" xfId="0" applyNumberFormat="1" applyFont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top" wrapText="1"/>
    </xf>
    <xf numFmtId="164" fontId="4" fillId="11" borderId="30" xfId="0" applyNumberFormat="1" applyFont="1" applyFill="1" applyBorder="1" applyAlignment="1">
      <alignment horizontal="center" vertical="top"/>
    </xf>
    <xf numFmtId="164" fontId="4" fillId="11" borderId="32" xfId="0" applyNumberFormat="1" applyFont="1" applyFill="1" applyBorder="1" applyAlignment="1">
      <alignment horizontal="center" vertical="top"/>
    </xf>
    <xf numFmtId="164" fontId="4" fillId="11" borderId="36" xfId="0" applyNumberFormat="1" applyFont="1" applyFill="1" applyBorder="1" applyAlignment="1">
      <alignment horizontal="center" vertical="top"/>
    </xf>
    <xf numFmtId="0" fontId="6" fillId="2" borderId="118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135" xfId="0" applyNumberFormat="1" applyFont="1" applyBorder="1" applyAlignment="1">
      <alignment horizontal="center" vertical="center"/>
    </xf>
    <xf numFmtId="164" fontId="6" fillId="0" borderId="134" xfId="0" applyNumberFormat="1" applyFont="1" applyBorder="1" applyAlignment="1">
      <alignment horizontal="center" vertical="center"/>
    </xf>
    <xf numFmtId="164" fontId="4" fillId="11" borderId="50" xfId="0" applyNumberFormat="1" applyFont="1" applyFill="1" applyBorder="1" applyAlignment="1">
      <alignment horizontal="center" vertical="top"/>
    </xf>
    <xf numFmtId="49" fontId="4" fillId="17" borderId="108" xfId="0" applyNumberFormat="1" applyFont="1" applyFill="1" applyBorder="1" applyAlignment="1">
      <alignment horizontal="center" vertical="top"/>
    </xf>
    <xf numFmtId="49" fontId="4" fillId="4" borderId="79" xfId="0" applyNumberFormat="1" applyFont="1" applyFill="1" applyBorder="1" applyAlignment="1">
      <alignment horizontal="center" vertical="top"/>
    </xf>
    <xf numFmtId="49" fontId="4" fillId="3" borderId="77" xfId="0" applyNumberFormat="1" applyFont="1" applyFill="1" applyBorder="1" applyAlignment="1">
      <alignment horizontal="center" vertical="top"/>
    </xf>
    <xf numFmtId="164" fontId="4" fillId="3" borderId="89" xfId="0" applyNumberFormat="1" applyFont="1" applyFill="1" applyBorder="1" applyAlignment="1">
      <alignment horizontal="center" vertical="center"/>
    </xf>
    <xf numFmtId="164" fontId="4" fillId="3" borderId="77" xfId="0" applyNumberFormat="1" applyFont="1" applyFill="1" applyBorder="1" applyAlignment="1">
      <alignment horizontal="center" vertical="center"/>
    </xf>
    <xf numFmtId="164" fontId="4" fillId="3" borderId="91" xfId="0" applyNumberFormat="1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6" fillId="2" borderId="140" xfId="0" applyFont="1" applyFill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/>
    </xf>
    <xf numFmtId="0" fontId="6" fillId="2" borderId="70" xfId="0" applyFont="1" applyFill="1" applyBorder="1" applyAlignment="1">
      <alignment vertical="top"/>
    </xf>
    <xf numFmtId="164" fontId="4" fillId="11" borderId="98" xfId="0" applyNumberFormat="1" applyFont="1" applyFill="1" applyBorder="1" applyAlignment="1">
      <alignment horizontal="center" vertical="top"/>
    </xf>
    <xf numFmtId="164" fontId="4" fillId="11" borderId="77" xfId="0" applyNumberFormat="1" applyFont="1" applyFill="1" applyBorder="1" applyAlignment="1">
      <alignment horizontal="center" vertical="top"/>
    </xf>
    <xf numFmtId="164" fontId="4" fillId="11" borderId="106" xfId="0" applyNumberFormat="1" applyFont="1" applyFill="1" applyBorder="1" applyAlignment="1">
      <alignment horizontal="center" vertical="top"/>
    </xf>
    <xf numFmtId="164" fontId="4" fillId="11" borderId="108" xfId="0" applyNumberFormat="1" applyFont="1" applyFill="1" applyBorder="1" applyAlignment="1">
      <alignment horizontal="center" vertical="top"/>
    </xf>
    <xf numFmtId="164" fontId="4" fillId="11" borderId="81" xfId="0" applyNumberFormat="1" applyFont="1" applyFill="1" applyBorder="1" applyAlignment="1">
      <alignment horizontal="center" vertical="top"/>
    </xf>
    <xf numFmtId="164" fontId="4" fillId="10" borderId="52" xfId="0" applyNumberFormat="1" applyFont="1" applyFill="1" applyBorder="1" applyAlignment="1">
      <alignment horizontal="center" vertical="top"/>
    </xf>
    <xf numFmtId="164" fontId="4" fillId="10" borderId="48" xfId="0" applyNumberFormat="1" applyFont="1" applyFill="1" applyBorder="1" applyAlignment="1">
      <alignment horizontal="center" vertical="top"/>
    </xf>
    <xf numFmtId="164" fontId="4" fillId="10" borderId="116" xfId="0" applyNumberFormat="1" applyFont="1" applyFill="1" applyBorder="1" applyAlignment="1">
      <alignment horizontal="center" vertical="top"/>
    </xf>
    <xf numFmtId="164" fontId="4" fillId="3" borderId="32" xfId="0" applyNumberFormat="1" applyFont="1" applyFill="1" applyBorder="1" applyAlignment="1">
      <alignment horizontal="center" vertical="center"/>
    </xf>
    <xf numFmtId="49" fontId="4" fillId="6" borderId="47" xfId="0" applyNumberFormat="1" applyFont="1" applyFill="1" applyBorder="1" applyAlignment="1">
      <alignment horizontal="center" vertical="top"/>
    </xf>
    <xf numFmtId="49" fontId="4" fillId="7" borderId="48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1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4" fillId="11" borderId="50" xfId="0" applyFont="1" applyFill="1" applyBorder="1" applyAlignment="1">
      <alignment horizontal="center" vertical="top" wrapText="1"/>
    </xf>
    <xf numFmtId="0" fontId="6" fillId="0" borderId="118" xfId="0" applyFont="1" applyBorder="1" applyAlignment="1">
      <alignment horizontal="center" vertical="center" wrapText="1"/>
    </xf>
    <xf numFmtId="0" fontId="4" fillId="11" borderId="76" xfId="0" applyFont="1" applyFill="1" applyBorder="1" applyAlignment="1">
      <alignment horizontal="center" vertical="top"/>
    </xf>
    <xf numFmtId="0" fontId="6" fillId="0" borderId="76" xfId="0" applyFont="1" applyBorder="1" applyAlignment="1">
      <alignment horizontal="center" vertical="center" wrapText="1"/>
    </xf>
    <xf numFmtId="0" fontId="4" fillId="11" borderId="76" xfId="0" applyFont="1" applyFill="1" applyBorder="1" applyAlignment="1">
      <alignment horizontal="center" vertical="top" wrapText="1"/>
    </xf>
    <xf numFmtId="164" fontId="4" fillId="7" borderId="50" xfId="0" applyNumberFormat="1" applyFont="1" applyFill="1" applyBorder="1" applyAlignment="1">
      <alignment horizontal="center" vertical="center"/>
    </xf>
    <xf numFmtId="164" fontId="4" fillId="7" borderId="48" xfId="0" applyNumberFormat="1" applyFont="1" applyFill="1" applyBorder="1" applyAlignment="1">
      <alignment horizontal="center" vertical="center"/>
    </xf>
    <xf numFmtId="164" fontId="4" fillId="7" borderId="51" xfId="0" applyNumberFormat="1" applyFont="1" applyFill="1" applyBorder="1" applyAlignment="1">
      <alignment horizontal="center" vertical="center"/>
    </xf>
    <xf numFmtId="164" fontId="4" fillId="7" borderId="49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2" fontId="6" fillId="2" borderId="0" xfId="0" applyNumberFormat="1" applyFont="1" applyFill="1" applyAlignment="1">
      <alignment horizontal="center" vertical="top" wrapText="1"/>
    </xf>
    <xf numFmtId="0" fontId="6" fillId="0" borderId="0" xfId="0" applyFont="1"/>
    <xf numFmtId="0" fontId="1" fillId="0" borderId="137" xfId="0" applyFont="1" applyBorder="1" applyAlignment="1">
      <alignment wrapText="1"/>
    </xf>
    <xf numFmtId="0" fontId="1" fillId="0" borderId="137" xfId="0" applyFont="1" applyBorder="1"/>
    <xf numFmtId="0" fontId="3" fillId="12" borderId="102" xfId="0" applyFont="1" applyFill="1" applyBorder="1"/>
    <xf numFmtId="0" fontId="1" fillId="0" borderId="46" xfId="0" applyFont="1" applyBorder="1"/>
    <xf numFmtId="0" fontId="3" fillId="12" borderId="52" xfId="0" applyFont="1" applyFill="1" applyBorder="1" applyAlignment="1">
      <alignment vertical="center"/>
    </xf>
    <xf numFmtId="0" fontId="1" fillId="0" borderId="138" xfId="0" applyFont="1" applyBorder="1"/>
    <xf numFmtId="0" fontId="4" fillId="0" borderId="0" xfId="0" applyFont="1" applyAlignment="1">
      <alignment horizontal="right"/>
    </xf>
    <xf numFmtId="0" fontId="3" fillId="12" borderId="50" xfId="0" applyFont="1" applyFill="1" applyBorder="1" applyAlignment="1">
      <alignment horizontal="center" vertical="center" wrapText="1"/>
    </xf>
    <xf numFmtId="0" fontId="3" fillId="12" borderId="76" xfId="0" applyFont="1" applyFill="1" applyBorder="1" applyAlignment="1">
      <alignment horizontal="center" vertical="center" wrapText="1"/>
    </xf>
    <xf numFmtId="0" fontId="3" fillId="18" borderId="69" xfId="0" applyFont="1" applyFill="1" applyBorder="1" applyAlignment="1">
      <alignment horizontal="left" vertical="top" wrapText="1"/>
    </xf>
    <xf numFmtId="164" fontId="3" fillId="18" borderId="92" xfId="0" applyNumberFormat="1" applyFont="1" applyFill="1" applyBorder="1" applyAlignment="1">
      <alignment horizontal="center" vertical="top" wrapText="1"/>
    </xf>
    <xf numFmtId="0" fontId="1" fillId="0" borderId="145" xfId="0" applyFont="1" applyBorder="1" applyAlignment="1">
      <alignment vertical="top" wrapText="1"/>
    </xf>
    <xf numFmtId="0" fontId="1" fillId="0" borderId="137" xfId="0" applyFont="1" applyBorder="1" applyAlignment="1">
      <alignment vertical="top" wrapText="1"/>
    </xf>
    <xf numFmtId="164" fontId="1" fillId="0" borderId="114" xfId="0" applyNumberFormat="1" applyFont="1" applyBorder="1" applyAlignment="1">
      <alignment horizontal="center" vertical="top" wrapText="1"/>
    </xf>
    <xf numFmtId="0" fontId="3" fillId="19" borderId="50" xfId="0" applyFont="1" applyFill="1" applyBorder="1" applyAlignment="1">
      <alignment horizontal="left" vertical="top" wrapText="1"/>
    </xf>
    <xf numFmtId="164" fontId="3" fillId="19" borderId="76" xfId="0" applyNumberFormat="1" applyFont="1" applyFill="1" applyBorder="1" applyAlignment="1">
      <alignment horizontal="center" vertical="top" wrapText="1"/>
    </xf>
    <xf numFmtId="0" fontId="1" fillId="0" borderId="138" xfId="0" applyFont="1" applyBorder="1" applyAlignment="1">
      <alignment horizontal="left" vertical="top" wrapText="1"/>
    </xf>
    <xf numFmtId="164" fontId="1" fillId="0" borderId="84" xfId="0" applyNumberFormat="1" applyFont="1" applyBorder="1" applyAlignment="1">
      <alignment horizontal="center" vertical="top" wrapText="1"/>
    </xf>
    <xf numFmtId="0" fontId="3" fillId="20" borderId="146" xfId="0" applyFont="1" applyFill="1" applyBorder="1" applyAlignment="1">
      <alignment horizontal="right" vertical="top" wrapText="1"/>
    </xf>
    <xf numFmtId="164" fontId="3" fillId="20" borderId="147" xfId="0" applyNumberFormat="1" applyFont="1" applyFill="1" applyBorder="1" applyAlignment="1">
      <alignment horizontal="center" vertical="top" wrapText="1"/>
    </xf>
    <xf numFmtId="164" fontId="3" fillId="12" borderId="110" xfId="0" applyNumberFormat="1" applyFont="1" applyFill="1" applyBorder="1" applyAlignment="1">
      <alignment horizontal="center" vertical="top" wrapText="1"/>
    </xf>
    <xf numFmtId="0" fontId="3" fillId="0" borderId="157" xfId="0" applyFont="1" applyBorder="1" applyAlignment="1">
      <alignment horizontal="left" vertical="top" wrapText="1" indent="1"/>
    </xf>
    <xf numFmtId="164" fontId="1" fillId="0" borderId="158" xfId="0" applyNumberFormat="1" applyFont="1" applyBorder="1" applyAlignment="1">
      <alignment horizontal="center" vertical="top" wrapText="1"/>
    </xf>
    <xf numFmtId="164" fontId="1" fillId="0" borderId="64" xfId="0" applyNumberFormat="1" applyFont="1" applyBorder="1" applyAlignment="1">
      <alignment horizontal="center" vertical="top" wrapText="1"/>
    </xf>
    <xf numFmtId="0" fontId="1" fillId="0" borderId="157" xfId="0" applyFont="1" applyBorder="1" applyAlignment="1">
      <alignment horizontal="left" vertical="top" wrapText="1" indent="2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155" xfId="0" applyNumberFormat="1" applyFont="1" applyBorder="1" applyAlignment="1">
      <alignment horizontal="center" vertical="top" wrapText="1"/>
    </xf>
    <xf numFmtId="164" fontId="1" fillId="5" borderId="159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160" xfId="0" applyFont="1" applyBorder="1" applyAlignment="1">
      <alignment horizontal="left" vertical="top" wrapText="1" indent="2"/>
    </xf>
    <xf numFmtId="164" fontId="1" fillId="0" borderId="161" xfId="0" applyNumberFormat="1" applyFont="1" applyBorder="1" applyAlignment="1">
      <alignment horizontal="center" vertical="top" wrapText="1"/>
    </xf>
    <xf numFmtId="0" fontId="1" fillId="0" borderId="152" xfId="0" applyFont="1" applyBorder="1" applyAlignment="1">
      <alignment horizontal="left" vertical="top" wrapText="1" indent="2"/>
    </xf>
    <xf numFmtId="164" fontId="1" fillId="0" borderId="139" xfId="0" applyNumberFormat="1" applyFont="1" applyBorder="1" applyAlignment="1">
      <alignment horizontal="center" vertical="top" wrapText="1"/>
    </xf>
    <xf numFmtId="164" fontId="3" fillId="0" borderId="64" xfId="0" applyNumberFormat="1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 indent="2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center" wrapText="1"/>
    </xf>
    <xf numFmtId="164" fontId="1" fillId="0" borderId="64" xfId="0" applyNumberFormat="1" applyFont="1" applyBorder="1" applyAlignment="1">
      <alignment horizontal="center" wrapText="1"/>
    </xf>
    <xf numFmtId="164" fontId="1" fillId="0" borderId="110" xfId="0" applyNumberFormat="1" applyFont="1" applyBorder="1" applyAlignment="1">
      <alignment horizontal="center" wrapText="1"/>
    </xf>
    <xf numFmtId="0" fontId="1" fillId="0" borderId="42" xfId="0" applyFont="1" applyBorder="1" applyAlignment="1">
      <alignment horizontal="left" vertical="top" wrapText="1" indent="2"/>
    </xf>
    <xf numFmtId="164" fontId="1" fillId="0" borderId="37" xfId="0" applyNumberFormat="1" applyFont="1" applyBorder="1" applyAlignment="1">
      <alignment horizontal="center" vertical="top" wrapText="1"/>
    </xf>
    <xf numFmtId="164" fontId="1" fillId="0" borderId="162" xfId="0" applyNumberFormat="1" applyFont="1" applyBorder="1" applyAlignment="1">
      <alignment horizontal="center" vertical="top" wrapText="1"/>
    </xf>
    <xf numFmtId="0" fontId="6" fillId="2" borderId="105" xfId="0" applyFont="1" applyFill="1" applyBorder="1" applyAlignment="1">
      <alignment horizontal="center" vertical="top"/>
    </xf>
    <xf numFmtId="0" fontId="4" fillId="21" borderId="142" xfId="0" applyFont="1" applyFill="1" applyBorder="1" applyAlignment="1">
      <alignment horizontal="center"/>
    </xf>
    <xf numFmtId="0" fontId="4" fillId="21" borderId="23" xfId="0" applyFont="1" applyFill="1" applyBorder="1" applyAlignment="1">
      <alignment horizontal="center"/>
    </xf>
    <xf numFmtId="0" fontId="4" fillId="21" borderId="111" xfId="0" applyFont="1" applyFill="1" applyBorder="1" applyAlignment="1">
      <alignment horizontal="center"/>
    </xf>
    <xf numFmtId="0" fontId="4" fillId="21" borderId="29" xfId="0" applyFont="1" applyFill="1" applyBorder="1" applyAlignment="1">
      <alignment horizontal="center"/>
    </xf>
    <xf numFmtId="0" fontId="4" fillId="21" borderId="163" xfId="0" applyFont="1" applyFill="1" applyBorder="1" applyAlignment="1">
      <alignment horizontal="center"/>
    </xf>
    <xf numFmtId="0" fontId="6" fillId="0" borderId="140" xfId="0" applyFont="1" applyBorder="1" applyAlignment="1">
      <alignment horizontal="center" vertical="top"/>
    </xf>
    <xf numFmtId="0" fontId="6" fillId="0" borderId="14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140" xfId="0" applyFont="1" applyBorder="1" applyAlignment="1">
      <alignment vertical="top"/>
    </xf>
    <xf numFmtId="0" fontId="6" fillId="0" borderId="140" xfId="0" applyFont="1" applyBorder="1" applyAlignment="1">
      <alignment horizontal="center" vertical="top" wrapText="1"/>
    </xf>
    <xf numFmtId="0" fontId="6" fillId="0" borderId="140" xfId="0" applyFont="1" applyBorder="1" applyAlignment="1">
      <alignment vertical="top" wrapText="1"/>
    </xf>
    <xf numFmtId="0" fontId="6" fillId="0" borderId="140" xfId="0" applyFont="1" applyBorder="1" applyAlignment="1">
      <alignment horizontal="center" wrapText="1"/>
    </xf>
    <xf numFmtId="0" fontId="6" fillId="0" borderId="143" xfId="0" applyFont="1" applyBorder="1" applyAlignment="1">
      <alignment horizontal="center" vertical="top"/>
    </xf>
    <xf numFmtId="0" fontId="6" fillId="0" borderId="143" xfId="0" applyFont="1" applyBorder="1" applyAlignment="1">
      <alignment wrapText="1"/>
    </xf>
    <xf numFmtId="0" fontId="6" fillId="0" borderId="143" xfId="0" applyFont="1" applyBorder="1" applyAlignment="1">
      <alignment horizontal="center" vertical="top" wrapText="1"/>
    </xf>
    <xf numFmtId="0" fontId="6" fillId="0" borderId="110" xfId="0" applyFont="1" applyBorder="1" applyAlignment="1">
      <alignment horizontal="center" vertical="top"/>
    </xf>
    <xf numFmtId="0" fontId="6" fillId="0" borderId="70" xfId="0" applyFont="1" applyBorder="1" applyAlignment="1">
      <alignment vertical="top"/>
    </xf>
    <xf numFmtId="0" fontId="6" fillId="0" borderId="110" xfId="0" applyFont="1" applyBorder="1" applyAlignment="1">
      <alignment horizontal="center" vertical="top" wrapText="1"/>
    </xf>
    <xf numFmtId="0" fontId="6" fillId="0" borderId="110" xfId="0" applyFont="1" applyBorder="1" applyAlignment="1">
      <alignment horizontal="center" wrapText="1"/>
    </xf>
    <xf numFmtId="3" fontId="6" fillId="0" borderId="23" xfId="0" applyNumberFormat="1" applyFont="1" applyBorder="1" applyAlignment="1">
      <alignment horizontal="center" vertical="top"/>
    </xf>
    <xf numFmtId="3" fontId="6" fillId="0" borderId="142" xfId="0" applyNumberFormat="1" applyFont="1" applyBorder="1" applyAlignment="1">
      <alignment horizontal="center" vertical="top"/>
    </xf>
    <xf numFmtId="0" fontId="6" fillId="0" borderId="110" xfId="0" applyFont="1" applyBorder="1" applyAlignment="1">
      <alignment vertical="top"/>
    </xf>
    <xf numFmtId="0" fontId="6" fillId="0" borderId="140" xfId="0" applyFont="1" applyBorder="1" applyAlignment="1">
      <alignment horizontal="left" vertical="top" wrapText="1"/>
    </xf>
    <xf numFmtId="0" fontId="6" fillId="0" borderId="143" xfId="0" applyFont="1" applyBorder="1" applyAlignment="1">
      <alignment vertical="top"/>
    </xf>
    <xf numFmtId="0" fontId="6" fillId="2" borderId="0" xfId="0" applyFont="1" applyFill="1"/>
    <xf numFmtId="0" fontId="6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7" xfId="0" applyFont="1" applyFill="1" applyBorder="1"/>
    <xf numFmtId="2" fontId="6" fillId="2" borderId="0" xfId="0" applyNumberFormat="1" applyFont="1" applyFill="1"/>
    <xf numFmtId="2" fontId="6" fillId="0" borderId="0" xfId="0" applyNumberFormat="1" applyFont="1"/>
    <xf numFmtId="164" fontId="6" fillId="0" borderId="0" xfId="0" applyNumberFormat="1" applyFont="1"/>
    <xf numFmtId="49" fontId="6" fillId="0" borderId="0" xfId="0" applyNumberFormat="1" applyFont="1" applyAlignment="1">
      <alignment horizontal="center" vertical="top"/>
    </xf>
    <xf numFmtId="0" fontId="6" fillId="0" borderId="1" xfId="0" applyFont="1" applyBorder="1"/>
    <xf numFmtId="0" fontId="6" fillId="0" borderId="92" xfId="0" applyFont="1" applyBorder="1" applyAlignment="1">
      <alignment horizontal="center" vertical="top"/>
    </xf>
    <xf numFmtId="0" fontId="6" fillId="0" borderId="92" xfId="0" applyFont="1" applyBorder="1" applyAlignment="1">
      <alignment vertical="top"/>
    </xf>
    <xf numFmtId="3" fontId="6" fillId="0" borderId="27" xfId="0" applyNumberFormat="1" applyFont="1" applyBorder="1" applyAlignment="1">
      <alignment horizontal="center" vertical="top"/>
    </xf>
    <xf numFmtId="3" fontId="6" fillId="0" borderId="165" xfId="0" applyNumberFormat="1" applyFont="1" applyBorder="1" applyAlignment="1">
      <alignment horizontal="center" vertical="top"/>
    </xf>
    <xf numFmtId="0" fontId="6" fillId="0" borderId="111" xfId="0" applyFont="1" applyBorder="1" applyAlignment="1">
      <alignment horizontal="center" vertical="top"/>
    </xf>
    <xf numFmtId="0" fontId="6" fillId="0" borderId="111" xfId="0" applyFont="1" applyBorder="1" applyAlignment="1">
      <alignment vertical="top"/>
    </xf>
    <xf numFmtId="3" fontId="6" fillId="0" borderId="29" xfId="0" applyNumberFormat="1" applyFont="1" applyBorder="1" applyAlignment="1">
      <alignment horizontal="center" vertical="top"/>
    </xf>
    <xf numFmtId="3" fontId="6" fillId="0" borderId="163" xfId="0" applyNumberFormat="1" applyFont="1" applyBorder="1" applyAlignment="1">
      <alignment horizontal="center" vertical="top"/>
    </xf>
    <xf numFmtId="164" fontId="4" fillId="7" borderId="89" xfId="0" applyNumberFormat="1" applyFont="1" applyFill="1" applyBorder="1" applyAlignment="1">
      <alignment horizontal="center" vertical="center"/>
    </xf>
    <xf numFmtId="164" fontId="4" fillId="7" borderId="77" xfId="0" applyNumberFormat="1" applyFont="1" applyFill="1" applyBorder="1" applyAlignment="1">
      <alignment horizontal="center" vertical="center"/>
    </xf>
    <xf numFmtId="164" fontId="4" fillId="7" borderId="91" xfId="0" applyNumberFormat="1" applyFont="1" applyFill="1" applyBorder="1" applyAlignment="1">
      <alignment horizontal="center" vertical="center"/>
    </xf>
    <xf numFmtId="164" fontId="4" fillId="7" borderId="81" xfId="0" applyNumberFormat="1" applyFont="1" applyFill="1" applyBorder="1" applyAlignment="1">
      <alignment horizontal="center" vertical="center"/>
    </xf>
    <xf numFmtId="164" fontId="4" fillId="17" borderId="33" xfId="0" applyNumberFormat="1" applyFont="1" applyFill="1" applyBorder="1" applyAlignment="1">
      <alignment horizontal="center" vertical="center"/>
    </xf>
    <xf numFmtId="164" fontId="4" fillId="17" borderId="34" xfId="0" applyNumberFormat="1" applyFont="1" applyFill="1" applyBorder="1" applyAlignment="1">
      <alignment horizontal="center" vertical="center"/>
    </xf>
    <xf numFmtId="164" fontId="4" fillId="17" borderId="3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49" fontId="4" fillId="17" borderId="33" xfId="0" applyNumberFormat="1" applyFont="1" applyFill="1" applyBorder="1" applyAlignment="1">
      <alignment horizontal="center" vertical="top"/>
    </xf>
    <xf numFmtId="49" fontId="4" fillId="4" borderId="75" xfId="0" applyNumberFormat="1" applyFont="1" applyFill="1" applyBorder="1" applyAlignment="1">
      <alignment horizontal="center" vertical="top"/>
    </xf>
    <xf numFmtId="49" fontId="4" fillId="3" borderId="83" xfId="0" applyNumberFormat="1" applyFont="1" applyFill="1" applyBorder="1" applyAlignment="1">
      <alignment horizontal="center" vertical="top"/>
    </xf>
    <xf numFmtId="49" fontId="4" fillId="3" borderId="32" xfId="0" applyNumberFormat="1" applyFont="1" applyFill="1" applyBorder="1" applyAlignment="1">
      <alignment horizontal="center" vertical="top"/>
    </xf>
    <xf numFmtId="165" fontId="4" fillId="3" borderId="30" xfId="0" applyNumberFormat="1" applyFont="1" applyFill="1" applyBorder="1" applyAlignment="1">
      <alignment horizontal="center" vertical="center"/>
    </xf>
    <xf numFmtId="165" fontId="4" fillId="3" borderId="36" xfId="0" applyNumberFormat="1" applyFont="1" applyFill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top" wrapText="1"/>
    </xf>
    <xf numFmtId="0" fontId="4" fillId="0" borderId="0" xfId="0" applyFont="1"/>
    <xf numFmtId="0" fontId="3" fillId="12" borderId="167" xfId="0" applyFont="1" applyFill="1" applyBorder="1" applyAlignment="1">
      <alignment vertical="top" wrapText="1"/>
    </xf>
    <xf numFmtId="164" fontId="3" fillId="12" borderId="49" xfId="0" applyNumberFormat="1" applyFont="1" applyFill="1" applyBorder="1" applyAlignment="1">
      <alignment horizontal="center" vertical="top" wrapText="1"/>
    </xf>
    <xf numFmtId="164" fontId="3" fillId="12" borderId="31" xfId="0" applyNumberFormat="1" applyFont="1" applyFill="1" applyBorder="1" applyAlignment="1">
      <alignment horizontal="center" vertical="top" wrapText="1"/>
    </xf>
    <xf numFmtId="164" fontId="3" fillId="12" borderId="76" xfId="0" applyNumberFormat="1" applyFont="1" applyFill="1" applyBorder="1" applyAlignment="1">
      <alignment horizontal="center" vertical="top" wrapText="1"/>
    </xf>
    <xf numFmtId="0" fontId="3" fillId="0" borderId="151" xfId="0" applyFont="1" applyBorder="1" applyAlignment="1">
      <alignment horizontal="left" vertical="top" wrapText="1" indent="1"/>
    </xf>
    <xf numFmtId="0" fontId="3" fillId="0" borderId="152" xfId="0" applyFont="1" applyBorder="1" applyAlignment="1">
      <alignment horizontal="left" vertical="top" wrapText="1" indent="1"/>
    </xf>
    <xf numFmtId="164" fontId="3" fillId="0" borderId="40" xfId="0" applyNumberFormat="1" applyFont="1" applyBorder="1" applyAlignment="1">
      <alignment horizontal="center" vertical="top" wrapText="1"/>
    </xf>
    <xf numFmtId="164" fontId="3" fillId="0" borderId="164" xfId="0" applyNumberFormat="1" applyFont="1" applyBorder="1" applyAlignment="1">
      <alignment horizontal="center" vertical="top" wrapText="1"/>
    </xf>
    <xf numFmtId="0" fontId="3" fillId="12" borderId="50" xfId="0" applyFont="1" applyFill="1" applyBorder="1" applyAlignment="1">
      <alignment vertical="top" wrapText="1"/>
    </xf>
    <xf numFmtId="164" fontId="3" fillId="12" borderId="30" xfId="0" applyNumberFormat="1" applyFont="1" applyFill="1" applyBorder="1" applyAlignment="1">
      <alignment horizontal="center" vertical="top" wrapText="1"/>
    </xf>
    <xf numFmtId="164" fontId="3" fillId="12" borderId="32" xfId="0" applyNumberFormat="1" applyFont="1" applyFill="1" applyBorder="1" applyAlignment="1">
      <alignment horizontal="center" vertical="top" wrapText="1"/>
    </xf>
    <xf numFmtId="0" fontId="1" fillId="0" borderId="168" xfId="0" applyFont="1" applyBorder="1" applyAlignment="1">
      <alignment horizontal="left" vertical="top" wrapText="1" indent="2"/>
    </xf>
    <xf numFmtId="164" fontId="1" fillId="0" borderId="28" xfId="0" applyNumberFormat="1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top" wrapText="1"/>
    </xf>
    <xf numFmtId="0" fontId="3" fillId="0" borderId="50" xfId="0" applyFont="1" applyBorder="1" applyAlignment="1">
      <alignment vertical="top" wrapText="1"/>
    </xf>
    <xf numFmtId="164" fontId="3" fillId="0" borderId="30" xfId="0" applyNumberFormat="1" applyFont="1" applyBorder="1" applyAlignment="1">
      <alignment horizontal="center" vertical="top" wrapText="1"/>
    </xf>
    <xf numFmtId="164" fontId="3" fillId="0" borderId="25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164" fontId="3" fillId="0" borderId="76" xfId="0" applyNumberFormat="1" applyFont="1" applyBorder="1" applyAlignment="1">
      <alignment horizontal="center" vertical="top" wrapText="1"/>
    </xf>
    <xf numFmtId="164" fontId="1" fillId="12" borderId="110" xfId="0" applyNumberFormat="1" applyFont="1" applyFill="1" applyBorder="1" applyAlignment="1">
      <alignment horizontal="center" vertical="top" wrapText="1"/>
    </xf>
    <xf numFmtId="164" fontId="1" fillId="12" borderId="140" xfId="0" applyNumberFormat="1" applyFont="1" applyFill="1" applyBorder="1" applyAlignment="1">
      <alignment horizontal="center" vertical="top" wrapText="1"/>
    </xf>
    <xf numFmtId="164" fontId="1" fillId="12" borderId="70" xfId="0" applyNumberFormat="1" applyFont="1" applyFill="1" applyBorder="1" applyAlignment="1">
      <alignment horizontal="center" vertical="top" wrapText="1"/>
    </xf>
    <xf numFmtId="164" fontId="1" fillId="12" borderId="110" xfId="0" applyNumberFormat="1" applyFont="1" applyFill="1" applyBorder="1" applyAlignment="1">
      <alignment horizontal="center" wrapText="1"/>
    </xf>
    <xf numFmtId="164" fontId="1" fillId="12" borderId="111" xfId="0" applyNumberFormat="1" applyFont="1" applyFill="1" applyBorder="1" applyAlignment="1">
      <alignment horizontal="center" vertical="top" wrapText="1"/>
    </xf>
    <xf numFmtId="0" fontId="4" fillId="21" borderId="169" xfId="0" applyFont="1" applyFill="1" applyBorder="1" applyAlignment="1">
      <alignment horizontal="center"/>
    </xf>
    <xf numFmtId="0" fontId="4" fillId="21" borderId="170" xfId="0" applyFont="1" applyFill="1" applyBorder="1" applyAlignment="1">
      <alignment horizontal="center"/>
    </xf>
    <xf numFmtId="0" fontId="4" fillId="21" borderId="39" xfId="0" applyFont="1" applyFill="1" applyBorder="1" applyAlignment="1">
      <alignment horizontal="center" wrapText="1"/>
    </xf>
    <xf numFmtId="0" fontId="6" fillId="0" borderId="171" xfId="0" applyFont="1" applyBorder="1" applyAlignment="1">
      <alignment horizontal="center" vertical="top"/>
    </xf>
    <xf numFmtId="0" fontId="6" fillId="0" borderId="169" xfId="0" applyFont="1" applyBorder="1" applyAlignment="1">
      <alignment horizontal="center" vertical="top"/>
    </xf>
    <xf numFmtId="0" fontId="6" fillId="0" borderId="172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6" fillId="0" borderId="165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0" borderId="163" xfId="0" applyFont="1" applyBorder="1" applyAlignment="1">
      <alignment horizontal="center" vertical="top"/>
    </xf>
    <xf numFmtId="3" fontId="6" fillId="0" borderId="169" xfId="0" applyNumberFormat="1" applyFont="1" applyBorder="1" applyAlignment="1">
      <alignment horizontal="center" vertical="top"/>
    </xf>
    <xf numFmtId="3" fontId="6" fillId="0" borderId="172" xfId="0" applyNumberFormat="1" applyFont="1" applyBorder="1" applyAlignment="1">
      <alignment horizontal="center" vertical="top"/>
    </xf>
    <xf numFmtId="3" fontId="6" fillId="0" borderId="171" xfId="0" applyNumberFormat="1" applyFont="1" applyBorder="1" applyAlignment="1">
      <alignment horizontal="center" vertical="top"/>
    </xf>
    <xf numFmtId="3" fontId="6" fillId="0" borderId="39" xfId="0" applyNumberFormat="1" applyFont="1" applyBorder="1" applyAlignment="1">
      <alignment horizontal="center" vertical="top"/>
    </xf>
    <xf numFmtId="3" fontId="6" fillId="0" borderId="170" xfId="0" applyNumberFormat="1" applyFont="1" applyBorder="1" applyAlignment="1">
      <alignment horizontal="center" vertical="top"/>
    </xf>
    <xf numFmtId="164" fontId="3" fillId="12" borderId="85" xfId="0" applyNumberFormat="1" applyFont="1" applyFill="1" applyBorder="1" applyAlignment="1">
      <alignment horizontal="center" vertical="top" wrapText="1"/>
    </xf>
    <xf numFmtId="164" fontId="3" fillId="12" borderId="92" xfId="0" applyNumberFormat="1" applyFont="1" applyFill="1" applyBorder="1" applyAlignment="1">
      <alignment horizontal="center" vertical="top" wrapText="1"/>
    </xf>
    <xf numFmtId="164" fontId="3" fillId="12" borderId="140" xfId="0" applyNumberFormat="1" applyFont="1" applyFill="1" applyBorder="1" applyAlignment="1">
      <alignment horizontal="center" vertical="top" wrapText="1"/>
    </xf>
    <xf numFmtId="164" fontId="6" fillId="2" borderId="93" xfId="0" applyNumberFormat="1" applyFont="1" applyFill="1" applyBorder="1" applyAlignment="1">
      <alignment horizontal="center" vertical="center"/>
    </xf>
    <xf numFmtId="164" fontId="6" fillId="2" borderId="96" xfId="0" applyNumberFormat="1" applyFont="1" applyFill="1" applyBorder="1" applyAlignment="1">
      <alignment horizontal="center" vertical="center"/>
    </xf>
    <xf numFmtId="164" fontId="6" fillId="2" borderId="94" xfId="0" applyNumberFormat="1" applyFont="1" applyFill="1" applyBorder="1" applyAlignment="1">
      <alignment horizontal="center" vertical="center"/>
    </xf>
    <xf numFmtId="164" fontId="6" fillId="2" borderId="95" xfId="0" applyNumberFormat="1" applyFont="1" applyFill="1" applyBorder="1" applyAlignment="1">
      <alignment horizontal="center" vertical="center"/>
    </xf>
    <xf numFmtId="164" fontId="6" fillId="2" borderId="113" xfId="0" applyNumberFormat="1" applyFont="1" applyFill="1" applyBorder="1" applyAlignment="1">
      <alignment horizontal="center" vertical="center"/>
    </xf>
    <xf numFmtId="164" fontId="6" fillId="2" borderId="88" xfId="0" applyNumberFormat="1" applyFont="1" applyFill="1" applyBorder="1" applyAlignment="1">
      <alignment horizontal="center" vertical="center"/>
    </xf>
    <xf numFmtId="164" fontId="6" fillId="2" borderId="87" xfId="0" applyNumberFormat="1" applyFont="1" applyFill="1" applyBorder="1" applyAlignment="1">
      <alignment horizontal="center" vertical="center"/>
    </xf>
    <xf numFmtId="164" fontId="6" fillId="2" borderId="99" xfId="0" applyNumberFormat="1" applyFont="1" applyFill="1" applyBorder="1" applyAlignment="1">
      <alignment horizontal="center" vertical="center"/>
    </xf>
    <xf numFmtId="164" fontId="6" fillId="0" borderId="113" xfId="0" applyNumberFormat="1" applyFont="1" applyBorder="1" applyAlignment="1">
      <alignment horizontal="center" vertical="center"/>
    </xf>
    <xf numFmtId="164" fontId="6" fillId="0" borderId="88" xfId="0" applyNumberFormat="1" applyFont="1" applyBorder="1" applyAlignment="1">
      <alignment horizontal="center" vertical="center"/>
    </xf>
    <xf numFmtId="164" fontId="6" fillId="0" borderId="87" xfId="0" applyNumberFormat="1" applyFont="1" applyBorder="1" applyAlignment="1">
      <alignment horizontal="center" vertical="center"/>
    </xf>
    <xf numFmtId="164" fontId="6" fillId="0" borderId="99" xfId="0" applyNumberFormat="1" applyFont="1" applyBorder="1" applyAlignment="1">
      <alignment horizontal="center" vertical="center"/>
    </xf>
    <xf numFmtId="164" fontId="6" fillId="0" borderId="98" xfId="0" applyNumberFormat="1" applyFont="1" applyBorder="1" applyAlignment="1">
      <alignment horizontal="center" vertical="center"/>
    </xf>
    <xf numFmtId="164" fontId="6" fillId="0" borderId="79" xfId="0" applyNumberFormat="1" applyFont="1" applyBorder="1" applyAlignment="1">
      <alignment horizontal="center" vertical="center"/>
    </xf>
    <xf numFmtId="164" fontId="6" fillId="0" borderId="77" xfId="0" applyNumberFormat="1" applyFont="1" applyBorder="1" applyAlignment="1">
      <alignment horizontal="center" vertical="center"/>
    </xf>
    <xf numFmtId="164" fontId="6" fillId="0" borderId="52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164" fontId="6" fillId="0" borderId="116" xfId="0" applyNumberFormat="1" applyFont="1" applyBorder="1" applyAlignment="1">
      <alignment horizontal="center" vertical="center"/>
    </xf>
    <xf numFmtId="164" fontId="6" fillId="0" borderId="93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center"/>
    </xf>
    <xf numFmtId="164" fontId="6" fillId="8" borderId="134" xfId="0" applyNumberFormat="1" applyFont="1" applyFill="1" applyBorder="1" applyAlignment="1">
      <alignment horizontal="center" vertical="center"/>
    </xf>
    <xf numFmtId="164" fontId="6" fillId="8" borderId="6" xfId="0" applyNumberFormat="1" applyFont="1" applyFill="1" applyBorder="1" applyAlignment="1">
      <alignment horizontal="center" vertical="center"/>
    </xf>
    <xf numFmtId="164" fontId="6" fillId="8" borderId="13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72" xfId="0" applyFont="1" applyFill="1" applyBorder="1" applyAlignment="1">
      <alignment horizontal="right" vertical="top"/>
    </xf>
    <xf numFmtId="0" fontId="6" fillId="8" borderId="8" xfId="0" applyFont="1" applyFill="1" applyBorder="1" applyAlignment="1">
      <alignment horizontal="center" vertical="center"/>
    </xf>
    <xf numFmtId="0" fontId="6" fillId="8" borderId="133" xfId="0" applyFont="1" applyFill="1" applyBorder="1" applyAlignment="1">
      <alignment horizontal="center" vertical="center" textRotation="90" wrapText="1"/>
    </xf>
    <xf numFmtId="0" fontId="6" fillId="8" borderId="107" xfId="0" applyFont="1" applyFill="1" applyBorder="1" applyAlignment="1">
      <alignment horizontal="center" vertical="center" textRotation="90" wrapText="1"/>
    </xf>
    <xf numFmtId="0" fontId="4" fillId="8" borderId="131" xfId="0" applyFont="1" applyFill="1" applyBorder="1" applyAlignment="1">
      <alignment horizontal="center" vertical="top" wrapText="1"/>
    </xf>
    <xf numFmtId="0" fontId="4" fillId="8" borderId="60" xfId="0" applyFont="1" applyFill="1" applyBorder="1" applyAlignment="1">
      <alignment horizontal="center" vertical="top" wrapText="1"/>
    </xf>
    <xf numFmtId="0" fontId="4" fillId="8" borderId="63" xfId="0" applyFont="1" applyFill="1" applyBorder="1" applyAlignment="1">
      <alignment horizontal="center" vertical="top" wrapText="1"/>
    </xf>
    <xf numFmtId="0" fontId="6" fillId="2" borderId="59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26" xfId="0" applyFont="1" applyFill="1" applyBorder="1" applyAlignment="1">
      <alignment horizontal="center" vertical="center" textRotation="90" wrapText="1"/>
    </xf>
    <xf numFmtId="0" fontId="6" fillId="2" borderId="128" xfId="0" applyFont="1" applyFill="1" applyBorder="1" applyAlignment="1">
      <alignment horizontal="center" vertical="center" textRotation="90" wrapText="1"/>
    </xf>
    <xf numFmtId="0" fontId="6" fillId="2" borderId="129" xfId="0" applyFont="1" applyFill="1" applyBorder="1" applyAlignment="1">
      <alignment horizontal="center" vertical="center" textRotation="90" wrapText="1"/>
    </xf>
    <xf numFmtId="0" fontId="6" fillId="2" borderId="130" xfId="0" applyFont="1" applyFill="1" applyBorder="1" applyAlignment="1">
      <alignment horizontal="center" vertical="center" textRotation="90" wrapText="1"/>
    </xf>
    <xf numFmtId="0" fontId="6" fillId="2" borderId="122" xfId="0" applyFont="1" applyFill="1" applyBorder="1" applyAlignment="1">
      <alignment horizontal="center" vertical="center" textRotation="90" wrapText="1"/>
    </xf>
    <xf numFmtId="0" fontId="6" fillId="2" borderId="123" xfId="0" applyFont="1" applyFill="1" applyBorder="1" applyAlignment="1">
      <alignment horizontal="center" vertical="center" textRotation="90" wrapText="1"/>
    </xf>
    <xf numFmtId="0" fontId="6" fillId="2" borderId="127" xfId="0" applyFont="1" applyFill="1" applyBorder="1" applyAlignment="1">
      <alignment horizontal="center" vertical="center" textRotation="90" wrapText="1"/>
    </xf>
    <xf numFmtId="0" fontId="4" fillId="9" borderId="131" xfId="0" applyFont="1" applyFill="1" applyBorder="1" applyAlignment="1">
      <alignment horizontal="center" vertical="top" wrapText="1"/>
    </xf>
    <xf numFmtId="0" fontId="4" fillId="9" borderId="60" xfId="0" applyFont="1" applyFill="1" applyBorder="1" applyAlignment="1">
      <alignment horizontal="center" vertical="top" wrapText="1"/>
    </xf>
    <xf numFmtId="0" fontId="4" fillId="9" borderId="63" xfId="0" applyFont="1" applyFill="1" applyBorder="1" applyAlignment="1">
      <alignment horizontal="center" vertical="top" wrapText="1"/>
    </xf>
    <xf numFmtId="0" fontId="6" fillId="2" borderId="133" xfId="0" applyFont="1" applyFill="1" applyBorder="1" applyAlignment="1">
      <alignment horizontal="center" vertical="center" textRotation="90" wrapText="1"/>
    </xf>
    <xf numFmtId="0" fontId="6" fillId="2" borderId="107" xfId="0" applyFont="1" applyFill="1" applyBorder="1" applyAlignment="1">
      <alignment horizontal="center" vertical="center" textRotation="90" wrapText="1"/>
    </xf>
    <xf numFmtId="0" fontId="6" fillId="8" borderId="132" xfId="0" applyFont="1" applyFill="1" applyBorder="1" applyAlignment="1">
      <alignment horizontal="center" vertical="center" textRotation="90" wrapText="1"/>
    </xf>
    <xf numFmtId="0" fontId="6" fillId="8" borderId="102" xfId="0" applyFont="1" applyFill="1" applyBorder="1" applyAlignment="1">
      <alignment horizontal="center" vertical="center" textRotation="90" wrapText="1"/>
    </xf>
    <xf numFmtId="0" fontId="6" fillId="2" borderId="132" xfId="0" applyFont="1" applyFill="1" applyBorder="1" applyAlignment="1">
      <alignment horizontal="center" vertical="center" textRotation="90" wrapText="1"/>
    </xf>
    <xf numFmtId="0" fontId="6" fillId="2" borderId="102" xfId="0" applyFont="1" applyFill="1" applyBorder="1" applyAlignment="1">
      <alignment horizontal="center" vertical="center" textRotation="90" wrapText="1"/>
    </xf>
    <xf numFmtId="0" fontId="6" fillId="9" borderId="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49" fontId="4" fillId="0" borderId="87" xfId="0" applyNumberFormat="1" applyFont="1" applyBorder="1" applyAlignment="1">
      <alignment horizontal="center" vertical="top"/>
    </xf>
    <xf numFmtId="49" fontId="4" fillId="0" borderId="101" xfId="0" applyNumberFormat="1" applyFont="1" applyBorder="1" applyAlignment="1">
      <alignment horizontal="center" vertical="top"/>
    </xf>
    <xf numFmtId="0" fontId="6" fillId="0" borderId="87" xfId="0" applyFont="1" applyBorder="1" applyAlignment="1">
      <alignment horizontal="left" vertical="top" wrapText="1"/>
    </xf>
    <xf numFmtId="0" fontId="6" fillId="0" borderId="101" xfId="0" applyFont="1" applyBorder="1" applyAlignment="1">
      <alignment horizontal="left" vertical="top" wrapText="1"/>
    </xf>
    <xf numFmtId="0" fontId="6" fillId="2" borderId="105" xfId="0" applyFont="1" applyFill="1" applyBorder="1" applyAlignment="1">
      <alignment horizontal="center" vertical="top" wrapText="1"/>
    </xf>
    <xf numFmtId="0" fontId="6" fillId="2" borderId="70" xfId="0" applyFont="1" applyFill="1" applyBorder="1" applyAlignment="1">
      <alignment horizontal="center" vertical="top" wrapText="1"/>
    </xf>
    <xf numFmtId="0" fontId="6" fillId="2" borderId="85" xfId="0" applyFont="1" applyFill="1" applyBorder="1" applyAlignment="1">
      <alignment horizontal="center" vertical="top" wrapText="1"/>
    </xf>
    <xf numFmtId="49" fontId="4" fillId="3" borderId="57" xfId="0" applyNumberFormat="1" applyFont="1" applyFill="1" applyBorder="1" applyAlignment="1">
      <alignment horizontal="right" vertical="top" wrapText="1"/>
    </xf>
    <xf numFmtId="49" fontId="4" fillId="3" borderId="55" xfId="0" applyNumberFormat="1" applyFont="1" applyFill="1" applyBorder="1" applyAlignment="1">
      <alignment horizontal="right" vertical="top" wrapText="1"/>
    </xf>
    <xf numFmtId="49" fontId="4" fillId="3" borderId="116" xfId="0" applyNumberFormat="1" applyFont="1" applyFill="1" applyBorder="1" applyAlignment="1">
      <alignment horizontal="right" vertical="top" wrapText="1"/>
    </xf>
    <xf numFmtId="49" fontId="4" fillId="2" borderId="77" xfId="0" applyNumberFormat="1" applyFont="1" applyFill="1" applyBorder="1" applyAlignment="1">
      <alignment horizontal="right" vertical="top"/>
    </xf>
    <xf numFmtId="49" fontId="4" fillId="2" borderId="11" xfId="0" applyNumberFormat="1" applyFont="1" applyFill="1" applyBorder="1" applyAlignment="1">
      <alignment horizontal="right" vertical="top"/>
    </xf>
    <xf numFmtId="49" fontId="4" fillId="2" borderId="83" xfId="0" applyNumberFormat="1" applyFont="1" applyFill="1" applyBorder="1" applyAlignment="1">
      <alignment horizontal="right" vertical="top"/>
    </xf>
    <xf numFmtId="0" fontId="6" fillId="2" borderId="77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77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05" xfId="0" applyFont="1" applyFill="1" applyBorder="1" applyAlignment="1">
      <alignment horizontal="center" vertical="top"/>
    </xf>
    <xf numFmtId="0" fontId="6" fillId="2" borderId="70" xfId="0" applyFont="1" applyFill="1" applyBorder="1" applyAlignment="1">
      <alignment horizontal="center" vertical="top"/>
    </xf>
    <xf numFmtId="0" fontId="6" fillId="2" borderId="85" xfId="0" applyFont="1" applyFill="1" applyBorder="1" applyAlignment="1">
      <alignment horizontal="center" vertical="top"/>
    </xf>
    <xf numFmtId="49" fontId="6" fillId="2" borderId="105" xfId="0" applyNumberFormat="1" applyFont="1" applyFill="1" applyBorder="1" applyAlignment="1">
      <alignment horizontal="right" vertical="top"/>
    </xf>
    <xf numFmtId="49" fontId="6" fillId="2" borderId="70" xfId="0" applyNumberFormat="1" applyFont="1" applyFill="1" applyBorder="1" applyAlignment="1">
      <alignment horizontal="right" vertical="top"/>
    </xf>
    <xf numFmtId="49" fontId="6" fillId="2" borderId="85" xfId="0" applyNumberFormat="1" applyFont="1" applyFill="1" applyBorder="1" applyAlignment="1">
      <alignment horizontal="right" vertical="top"/>
    </xf>
    <xf numFmtId="49" fontId="6" fillId="2" borderId="84" xfId="0" applyNumberFormat="1" applyFont="1" applyFill="1" applyBorder="1" applyAlignment="1">
      <alignment horizontal="center" vertical="top"/>
    </xf>
    <xf numFmtId="49" fontId="6" fillId="2" borderId="112" xfId="0" applyNumberFormat="1" applyFont="1" applyFill="1" applyBorder="1" applyAlignment="1">
      <alignment horizontal="center" vertical="top"/>
    </xf>
    <xf numFmtId="0" fontId="6" fillId="2" borderId="84" xfId="0" applyFont="1" applyFill="1" applyBorder="1" applyAlignment="1">
      <alignment horizontal="center" vertical="top" wrapText="1"/>
    </xf>
    <xf numFmtId="0" fontId="6" fillId="2" borderId="112" xfId="0" applyFont="1" applyFill="1" applyBorder="1" applyAlignment="1">
      <alignment horizontal="center" vertical="top" wrapText="1"/>
    </xf>
    <xf numFmtId="49" fontId="4" fillId="3" borderId="78" xfId="0" applyNumberFormat="1" applyFont="1" applyFill="1" applyBorder="1" applyAlignment="1">
      <alignment horizontal="right" vertical="top" wrapText="1"/>
    </xf>
    <xf numFmtId="49" fontId="4" fillId="3" borderId="80" xfId="0" applyNumberFormat="1" applyFont="1" applyFill="1" applyBorder="1" applyAlignment="1">
      <alignment horizontal="right" vertical="top" wrapText="1"/>
    </xf>
    <xf numFmtId="49" fontId="4" fillId="3" borderId="106" xfId="0" applyNumberFormat="1" applyFont="1" applyFill="1" applyBorder="1" applyAlignment="1">
      <alignment horizontal="right" vertical="top" wrapText="1"/>
    </xf>
    <xf numFmtId="0" fontId="6" fillId="2" borderId="114" xfId="0" applyFont="1" applyFill="1" applyBorder="1" applyAlignment="1">
      <alignment horizontal="center" vertical="top" wrapText="1"/>
    </xf>
    <xf numFmtId="0" fontId="6" fillId="2" borderId="8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49" fontId="6" fillId="2" borderId="99" xfId="0" applyNumberFormat="1" applyFont="1" applyFill="1" applyBorder="1" applyAlignment="1">
      <alignment horizontal="center" vertical="top"/>
    </xf>
    <xf numFmtId="49" fontId="6" fillId="2" borderId="19" xfId="0" applyNumberFormat="1" applyFont="1" applyFill="1" applyBorder="1" applyAlignment="1">
      <alignment horizontal="center" vertical="top"/>
    </xf>
    <xf numFmtId="0" fontId="6" fillId="2" borderId="87" xfId="0" applyFont="1" applyFill="1" applyBorder="1" applyAlignment="1">
      <alignment horizontal="center" vertical="top" wrapText="1"/>
    </xf>
    <xf numFmtId="0" fontId="6" fillId="2" borderId="101" xfId="0" applyFont="1" applyFill="1" applyBorder="1" applyAlignment="1">
      <alignment horizontal="center" vertical="top" wrapText="1"/>
    </xf>
    <xf numFmtId="0" fontId="4" fillId="14" borderId="55" xfId="0" applyFont="1" applyFill="1" applyBorder="1" applyAlignment="1">
      <alignment horizontal="left" vertical="top" wrapText="1"/>
    </xf>
    <xf numFmtId="0" fontId="4" fillId="14" borderId="49" xfId="0" applyFont="1" applyFill="1" applyBorder="1" applyAlignment="1">
      <alignment horizontal="left" vertical="top" wrapText="1"/>
    </xf>
    <xf numFmtId="0" fontId="4" fillId="14" borderId="51" xfId="0" applyFont="1" applyFill="1" applyBorder="1" applyAlignment="1">
      <alignment horizontal="left" vertical="top" wrapText="1"/>
    </xf>
    <xf numFmtId="49" fontId="6" fillId="2" borderId="106" xfId="0" applyNumberFormat="1" applyFont="1" applyFill="1" applyBorder="1" applyAlignment="1">
      <alignment horizontal="right" vertical="top"/>
    </xf>
    <xf numFmtId="49" fontId="6" fillId="2" borderId="18" xfId="0" applyNumberFormat="1" applyFont="1" applyFill="1" applyBorder="1" applyAlignment="1">
      <alignment horizontal="right" vertical="top"/>
    </xf>
    <xf numFmtId="49" fontId="6" fillId="2" borderId="104" xfId="0" applyNumberFormat="1" applyFont="1" applyFill="1" applyBorder="1" applyAlignment="1">
      <alignment horizontal="right" vertical="top"/>
    </xf>
    <xf numFmtId="49" fontId="6" fillId="2" borderId="84" xfId="0" applyNumberFormat="1" applyFont="1" applyFill="1" applyBorder="1" applyAlignment="1">
      <alignment horizontal="right" vertical="top"/>
    </xf>
    <xf numFmtId="49" fontId="6" fillId="2" borderId="112" xfId="0" applyNumberFormat="1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center" vertical="top" wrapText="1"/>
    </xf>
    <xf numFmtId="49" fontId="4" fillId="6" borderId="88" xfId="0" applyNumberFormat="1" applyFont="1" applyFill="1" applyBorder="1" applyAlignment="1">
      <alignment horizontal="center" vertical="top"/>
    </xf>
    <xf numFmtId="49" fontId="4" fillId="6" borderId="100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49" fontId="4" fillId="4" borderId="79" xfId="0" applyNumberFormat="1" applyFont="1" applyFill="1" applyBorder="1" applyAlignment="1">
      <alignment horizontal="right" vertical="top"/>
    </xf>
    <xf numFmtId="49" fontId="4" fillId="4" borderId="12" xfId="0" applyNumberFormat="1" applyFont="1" applyFill="1" applyBorder="1" applyAlignment="1">
      <alignment horizontal="right" vertical="top"/>
    </xf>
    <xf numFmtId="49" fontId="4" fillId="6" borderId="136" xfId="0" applyNumberFormat="1" applyFont="1" applyFill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49" fontId="4" fillId="7" borderId="87" xfId="0" applyNumberFormat="1" applyFont="1" applyFill="1" applyBorder="1" applyAlignment="1">
      <alignment horizontal="center" vertical="top"/>
    </xf>
    <xf numFmtId="49" fontId="4" fillId="7" borderId="8" xfId="0" applyNumberFormat="1" applyFont="1" applyFill="1" applyBorder="1" applyAlignment="1">
      <alignment horizontal="center" vertical="top"/>
    </xf>
    <xf numFmtId="49" fontId="4" fillId="4" borderId="88" xfId="0" applyNumberFormat="1" applyFont="1" applyFill="1" applyBorder="1" applyAlignment="1">
      <alignment horizontal="center" vertical="top"/>
    </xf>
    <xf numFmtId="49" fontId="4" fillId="4" borderId="100" xfId="0" applyNumberFormat="1" applyFont="1" applyFill="1" applyBorder="1" applyAlignment="1">
      <alignment horizontal="center" vertical="top"/>
    </xf>
    <xf numFmtId="49" fontId="4" fillId="2" borderId="87" xfId="0" applyNumberFormat="1" applyFont="1" applyFill="1" applyBorder="1" applyAlignment="1">
      <alignment horizontal="center" vertical="top"/>
    </xf>
    <xf numFmtId="49" fontId="4" fillId="2" borderId="101" xfId="0" applyNumberFormat="1" applyFont="1" applyFill="1" applyBorder="1" applyAlignment="1">
      <alignment horizontal="center" vertical="top"/>
    </xf>
    <xf numFmtId="0" fontId="6" fillId="0" borderId="8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5" xfId="0" applyFont="1" applyBorder="1" applyAlignment="1">
      <alignment horizontal="center" vertical="top" wrapText="1"/>
    </xf>
    <xf numFmtId="0" fontId="6" fillId="0" borderId="70" xfId="0" applyFont="1" applyBorder="1" applyAlignment="1">
      <alignment horizontal="center" vertical="top" wrapText="1"/>
    </xf>
    <xf numFmtId="0" fontId="6" fillId="0" borderId="85" xfId="0" applyFont="1" applyBorder="1" applyAlignment="1">
      <alignment horizontal="center" vertical="top" wrapText="1"/>
    </xf>
    <xf numFmtId="49" fontId="4" fillId="6" borderId="79" xfId="0" applyNumberFormat="1" applyFont="1" applyFill="1" applyBorder="1" applyAlignment="1">
      <alignment horizontal="right" vertical="top"/>
    </xf>
    <xf numFmtId="49" fontId="4" fillId="6" borderId="12" xfId="0" applyNumberFormat="1" applyFont="1" applyFill="1" applyBorder="1" applyAlignment="1">
      <alignment horizontal="right" vertical="top"/>
    </xf>
    <xf numFmtId="49" fontId="4" fillId="6" borderId="75" xfId="0" applyNumberFormat="1" applyFont="1" applyFill="1" applyBorder="1" applyAlignment="1">
      <alignment horizontal="right" vertical="top"/>
    </xf>
    <xf numFmtId="49" fontId="4" fillId="7" borderId="77" xfId="0" applyNumberFormat="1" applyFont="1" applyFill="1" applyBorder="1" applyAlignment="1">
      <alignment horizontal="right" vertical="top"/>
    </xf>
    <xf numFmtId="49" fontId="4" fillId="7" borderId="11" xfId="0" applyNumberFormat="1" applyFont="1" applyFill="1" applyBorder="1" applyAlignment="1">
      <alignment horizontal="right" vertical="top"/>
    </xf>
    <xf numFmtId="49" fontId="4" fillId="7" borderId="83" xfId="0" applyNumberFormat="1" applyFont="1" applyFill="1" applyBorder="1" applyAlignment="1">
      <alignment horizontal="right" vertical="top"/>
    </xf>
    <xf numFmtId="0" fontId="6" fillId="0" borderId="105" xfId="0" applyFont="1" applyBorder="1" applyAlignment="1">
      <alignment horizontal="center" vertical="top"/>
    </xf>
    <xf numFmtId="0" fontId="6" fillId="0" borderId="70" xfId="0" applyFont="1" applyBorder="1" applyAlignment="1">
      <alignment horizontal="center" vertical="top"/>
    </xf>
    <xf numFmtId="0" fontId="6" fillId="0" borderId="85" xfId="0" applyFont="1" applyBorder="1" applyAlignment="1">
      <alignment horizontal="center" vertical="top"/>
    </xf>
    <xf numFmtId="49" fontId="4" fillId="7" borderId="101" xfId="0" applyNumberFormat="1" applyFont="1" applyFill="1" applyBorder="1" applyAlignment="1">
      <alignment horizontal="center" vertical="top"/>
    </xf>
    <xf numFmtId="49" fontId="4" fillId="16" borderId="27" xfId="0" applyNumberFormat="1" applyFont="1" applyFill="1" applyBorder="1" applyAlignment="1">
      <alignment horizontal="center" vertical="top"/>
    </xf>
    <xf numFmtId="49" fontId="4" fillId="16" borderId="29" xfId="0" applyNumberFormat="1" applyFont="1" applyFill="1" applyBorder="1" applyAlignment="1">
      <alignment horizontal="center" vertical="top"/>
    </xf>
    <xf numFmtId="49" fontId="4" fillId="17" borderId="27" xfId="0" applyNumberFormat="1" applyFont="1" applyFill="1" applyBorder="1" applyAlignment="1">
      <alignment horizontal="center" vertical="top" wrapText="1"/>
    </xf>
    <xf numFmtId="49" fontId="4" fillId="17" borderId="142" xfId="0" applyNumberFormat="1" applyFont="1" applyFill="1" applyBorder="1" applyAlignment="1">
      <alignment horizontal="center" vertical="top" wrapText="1"/>
    </xf>
    <xf numFmtId="0" fontId="4" fillId="16" borderId="142" xfId="0" applyFont="1" applyFill="1" applyBorder="1" applyAlignment="1">
      <alignment horizontal="center" vertical="top" wrapText="1"/>
    </xf>
    <xf numFmtId="49" fontId="4" fillId="17" borderId="27" xfId="0" applyNumberFormat="1" applyFont="1" applyFill="1" applyBorder="1" applyAlignment="1">
      <alignment horizontal="center" vertical="top"/>
    </xf>
    <xf numFmtId="49" fontId="4" fillId="17" borderId="142" xfId="0" applyNumberFormat="1" applyFont="1" applyFill="1" applyBorder="1" applyAlignment="1">
      <alignment horizontal="center" vertical="top"/>
    </xf>
    <xf numFmtId="49" fontId="4" fillId="17" borderId="69" xfId="0" applyNumberFormat="1" applyFont="1" applyFill="1" applyBorder="1" applyAlignment="1">
      <alignment horizontal="center" vertical="top"/>
    </xf>
    <xf numFmtId="49" fontId="4" fillId="17" borderId="141" xfId="0" applyNumberFormat="1" applyFont="1" applyFill="1" applyBorder="1" applyAlignment="1">
      <alignment horizontal="center" vertical="top"/>
    </xf>
    <xf numFmtId="49" fontId="4" fillId="17" borderId="42" xfId="0" applyNumberFormat="1" applyFont="1" applyFill="1" applyBorder="1" applyAlignment="1">
      <alignment horizontal="center" vertical="top"/>
    </xf>
    <xf numFmtId="49" fontId="4" fillId="3" borderId="87" xfId="0" applyNumberFormat="1" applyFont="1" applyFill="1" applyBorder="1" applyAlignment="1">
      <alignment horizontal="center" vertical="top"/>
    </xf>
    <xf numFmtId="49" fontId="4" fillId="3" borderId="101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49" fontId="6" fillId="2" borderId="105" xfId="0" applyNumberFormat="1" applyFont="1" applyFill="1" applyBorder="1" applyAlignment="1">
      <alignment horizontal="center" vertical="top"/>
    </xf>
    <xf numFmtId="49" fontId="6" fillId="2" borderId="70" xfId="0" applyNumberFormat="1" applyFont="1" applyFill="1" applyBorder="1" applyAlignment="1">
      <alignment horizontal="center" vertical="top"/>
    </xf>
    <xf numFmtId="49" fontId="4" fillId="17" borderId="108" xfId="0" applyNumberFormat="1" applyFont="1" applyFill="1" applyBorder="1" applyAlignment="1">
      <alignment horizontal="center" vertical="top"/>
    </xf>
    <xf numFmtId="49" fontId="4" fillId="17" borderId="28" xfId="0" applyNumberFormat="1" applyFont="1" applyFill="1" applyBorder="1" applyAlignment="1">
      <alignment horizontal="center" vertical="top"/>
    </xf>
    <xf numFmtId="0" fontId="4" fillId="15" borderId="55" xfId="0" applyFont="1" applyFill="1" applyBorder="1" applyAlignment="1">
      <alignment horizontal="left" vertical="top" wrapText="1"/>
    </xf>
    <xf numFmtId="0" fontId="4" fillId="15" borderId="49" xfId="0" applyFont="1" applyFill="1" applyBorder="1" applyAlignment="1">
      <alignment horizontal="left" vertical="top" wrapText="1"/>
    </xf>
    <xf numFmtId="0" fontId="4" fillId="15" borderId="51" xfId="0" applyFont="1" applyFill="1" applyBorder="1" applyAlignment="1">
      <alignment horizontal="left" vertical="top" wrapText="1"/>
    </xf>
    <xf numFmtId="49" fontId="6" fillId="2" borderId="107" xfId="0" applyNumberFormat="1" applyFont="1" applyFill="1" applyBorder="1" applyAlignment="1">
      <alignment horizontal="center" vertical="top"/>
    </xf>
    <xf numFmtId="0" fontId="6" fillId="2" borderId="101" xfId="0" applyFont="1" applyFill="1" applyBorder="1" applyAlignment="1">
      <alignment horizontal="left" vertical="top" wrapText="1"/>
    </xf>
    <xf numFmtId="49" fontId="4" fillId="0" borderId="77" xfId="0" applyNumberFormat="1" applyFont="1" applyBorder="1" applyAlignment="1">
      <alignment horizontal="right" vertical="top"/>
    </xf>
    <xf numFmtId="49" fontId="4" fillId="0" borderId="11" xfId="0" applyNumberFormat="1" applyFont="1" applyBorder="1" applyAlignment="1">
      <alignment horizontal="right" vertical="top"/>
    </xf>
    <xf numFmtId="49" fontId="4" fillId="0" borderId="83" xfId="0" applyNumberFormat="1" applyFont="1" applyBorder="1" applyAlignment="1">
      <alignment horizontal="right" vertical="top"/>
    </xf>
    <xf numFmtId="0" fontId="6" fillId="0" borderId="77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83" xfId="0" applyFont="1" applyBorder="1" applyAlignment="1">
      <alignment horizontal="left" vertical="top" wrapText="1"/>
    </xf>
    <xf numFmtId="49" fontId="6" fillId="0" borderId="105" xfId="0" applyNumberFormat="1" applyFont="1" applyBorder="1" applyAlignment="1">
      <alignment horizontal="right" vertical="top"/>
    </xf>
    <xf numFmtId="49" fontId="6" fillId="0" borderId="70" xfId="0" applyNumberFormat="1" applyFont="1" applyBorder="1" applyAlignment="1">
      <alignment horizontal="right" vertical="top"/>
    </xf>
    <xf numFmtId="49" fontId="6" fillId="0" borderId="85" xfId="0" applyNumberFormat="1" applyFont="1" applyBorder="1" applyAlignment="1">
      <alignment horizontal="right" vertical="top"/>
    </xf>
    <xf numFmtId="49" fontId="6" fillId="0" borderId="99" xfId="0" applyNumberFormat="1" applyFont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84" xfId="0" applyNumberFormat="1" applyFont="1" applyBorder="1" applyAlignment="1">
      <alignment horizontal="center" vertical="top"/>
    </xf>
    <xf numFmtId="49" fontId="6" fillId="0" borderId="114" xfId="0" applyNumberFormat="1" applyFont="1" applyBorder="1" applyAlignment="1">
      <alignment horizontal="center" vertical="top"/>
    </xf>
    <xf numFmtId="0" fontId="6" fillId="0" borderId="84" xfId="0" applyFont="1" applyBorder="1" applyAlignment="1">
      <alignment horizontal="center" vertical="top" wrapText="1"/>
    </xf>
    <xf numFmtId="0" fontId="6" fillId="0" borderId="114" xfId="0" applyFont="1" applyBorder="1" applyAlignment="1">
      <alignment horizontal="center" vertical="top" wrapText="1"/>
    </xf>
    <xf numFmtId="49" fontId="4" fillId="7" borderId="57" xfId="0" applyNumberFormat="1" applyFont="1" applyFill="1" applyBorder="1" applyAlignment="1">
      <alignment horizontal="right" vertical="top" wrapText="1"/>
    </xf>
    <xf numFmtId="49" fontId="4" fillId="7" borderId="55" xfId="0" applyNumberFormat="1" applyFont="1" applyFill="1" applyBorder="1" applyAlignment="1">
      <alignment horizontal="right" vertical="top" wrapText="1"/>
    </xf>
    <xf numFmtId="49" fontId="4" fillId="7" borderId="116" xfId="0" applyNumberFormat="1" applyFont="1" applyFill="1" applyBorder="1" applyAlignment="1">
      <alignment horizontal="right" vertical="top" wrapText="1"/>
    </xf>
    <xf numFmtId="49" fontId="4" fillId="17" borderId="29" xfId="0" applyNumberFormat="1" applyFont="1" applyFill="1" applyBorder="1" applyAlignment="1">
      <alignment horizontal="center" vertical="top"/>
    </xf>
    <xf numFmtId="49" fontId="4" fillId="16" borderId="142" xfId="0" applyNumberFormat="1" applyFont="1" applyFill="1" applyBorder="1" applyAlignment="1">
      <alignment horizontal="center" vertical="top"/>
    </xf>
    <xf numFmtId="0" fontId="6" fillId="0" borderId="101" xfId="0" applyFont="1" applyBorder="1" applyAlignment="1">
      <alignment horizontal="center" vertical="top" wrapText="1"/>
    </xf>
    <xf numFmtId="49" fontId="6" fillId="0" borderId="107" xfId="0" applyNumberFormat="1" applyFont="1" applyBorder="1" applyAlignment="1">
      <alignment horizontal="center" vertical="top"/>
    </xf>
    <xf numFmtId="49" fontId="6" fillId="0" borderId="84" xfId="0" applyNumberFormat="1" applyFont="1" applyBorder="1" applyAlignment="1">
      <alignment horizontal="right" vertical="top"/>
    </xf>
    <xf numFmtId="49" fontId="6" fillId="0" borderId="112" xfId="0" applyNumberFormat="1" applyFont="1" applyBorder="1" applyAlignment="1">
      <alignment horizontal="right" vertical="top"/>
    </xf>
    <xf numFmtId="0" fontId="6" fillId="0" borderId="112" xfId="0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83" xfId="0" applyFont="1" applyBorder="1" applyAlignment="1">
      <alignment horizontal="center" vertical="top"/>
    </xf>
    <xf numFmtId="49" fontId="6" fillId="0" borderId="106" xfId="0" applyNumberFormat="1" applyFont="1" applyBorder="1" applyAlignment="1">
      <alignment horizontal="right" vertical="top"/>
    </xf>
    <xf numFmtId="49" fontId="6" fillId="0" borderId="18" xfId="0" applyNumberFormat="1" applyFont="1" applyBorder="1" applyAlignment="1">
      <alignment horizontal="right" vertical="top"/>
    </xf>
    <xf numFmtId="49" fontId="6" fillId="0" borderId="104" xfId="0" applyNumberFormat="1" applyFont="1" applyBorder="1" applyAlignment="1">
      <alignment horizontal="right" vertical="top"/>
    </xf>
    <xf numFmtId="0" fontId="6" fillId="13" borderId="61" xfId="0" applyFont="1" applyFill="1" applyBorder="1" applyAlignment="1">
      <alignment horizontal="center" vertical="center" textRotation="90" wrapText="1"/>
    </xf>
    <xf numFmtId="0" fontId="6" fillId="13" borderId="62" xfId="0" applyFont="1" applyFill="1" applyBorder="1" applyAlignment="1">
      <alignment horizontal="center" vertical="center" textRotation="90" wrapText="1"/>
    </xf>
    <xf numFmtId="0" fontId="6" fillId="13" borderId="125" xfId="0" applyFont="1" applyFill="1" applyBorder="1" applyAlignment="1">
      <alignment horizontal="center" vertical="center" textRotation="90" wrapText="1"/>
    </xf>
    <xf numFmtId="0" fontId="6" fillId="14" borderId="59" xfId="0" applyFont="1" applyFill="1" applyBorder="1" applyAlignment="1">
      <alignment horizontal="center" vertical="center" textRotation="90" wrapText="1"/>
    </xf>
    <xf numFmtId="0" fontId="6" fillId="14" borderId="10" xfId="0" applyFont="1" applyFill="1" applyBorder="1" applyAlignment="1">
      <alignment horizontal="center" vertical="center" textRotation="90" wrapText="1"/>
    </xf>
    <xf numFmtId="0" fontId="6" fillId="14" borderId="126" xfId="0" applyFont="1" applyFill="1" applyBorder="1" applyAlignment="1">
      <alignment horizontal="center" vertical="center" textRotation="90" wrapText="1"/>
    </xf>
    <xf numFmtId="49" fontId="4" fillId="4" borderId="82" xfId="0" applyNumberFormat="1" applyFont="1" applyFill="1" applyBorder="1" applyAlignment="1">
      <alignment horizontal="center" vertical="top" wrapText="1"/>
    </xf>
    <xf numFmtId="49" fontId="4" fillId="4" borderId="139" xfId="0" applyNumberFormat="1" applyFont="1" applyFill="1" applyBorder="1" applyAlignment="1">
      <alignment horizontal="center" vertical="top" wrapText="1"/>
    </xf>
    <xf numFmtId="0" fontId="4" fillId="0" borderId="139" xfId="0" applyFont="1" applyBorder="1" applyAlignment="1">
      <alignment horizontal="center" vertical="top" wrapText="1"/>
    </xf>
    <xf numFmtId="49" fontId="4" fillId="3" borderId="82" xfId="0" applyNumberFormat="1" applyFont="1" applyFill="1" applyBorder="1" applyAlignment="1">
      <alignment horizontal="center" vertical="top" wrapText="1"/>
    </xf>
    <xf numFmtId="49" fontId="4" fillId="3" borderId="139" xfId="0" applyNumberFormat="1" applyFont="1" applyFill="1" applyBorder="1" applyAlignment="1">
      <alignment horizontal="center" vertical="top" wrapText="1"/>
    </xf>
    <xf numFmtId="49" fontId="4" fillId="0" borderId="82" xfId="0" applyNumberFormat="1" applyFont="1" applyBorder="1" applyAlignment="1">
      <alignment horizontal="center" vertical="top" wrapText="1"/>
    </xf>
    <xf numFmtId="49" fontId="4" fillId="0" borderId="139" xfId="0" applyNumberFormat="1" applyFont="1" applyBorder="1" applyAlignment="1">
      <alignment horizontal="center" vertical="top" wrapText="1"/>
    </xf>
    <xf numFmtId="49" fontId="4" fillId="3" borderId="77" xfId="0" applyNumberFormat="1" applyFont="1" applyFill="1" applyBorder="1" applyAlignment="1">
      <alignment horizontal="right" vertical="top"/>
    </xf>
    <xf numFmtId="49" fontId="4" fillId="3" borderId="11" xfId="0" applyNumberFormat="1" applyFont="1" applyFill="1" applyBorder="1" applyAlignment="1">
      <alignment horizontal="right" vertical="top"/>
    </xf>
    <xf numFmtId="49" fontId="4" fillId="4" borderId="136" xfId="0" applyNumberFormat="1" applyFont="1" applyFill="1" applyBorder="1" applyAlignment="1">
      <alignment horizontal="center" vertical="top"/>
    </xf>
    <xf numFmtId="49" fontId="4" fillId="3" borderId="8" xfId="0" applyNumberFormat="1" applyFont="1" applyFill="1" applyBorder="1" applyAlignment="1">
      <alignment horizontal="center" vertical="top"/>
    </xf>
    <xf numFmtId="49" fontId="6" fillId="2" borderId="114" xfId="0" applyNumberFormat="1" applyFont="1" applyFill="1" applyBorder="1" applyAlignment="1">
      <alignment horizontal="center" vertical="top"/>
    </xf>
    <xf numFmtId="0" fontId="6" fillId="2" borderId="83" xfId="0" applyFont="1" applyFill="1" applyBorder="1" applyAlignment="1">
      <alignment horizontal="left" vertical="top" wrapText="1"/>
    </xf>
    <xf numFmtId="49" fontId="4" fillId="3" borderId="83" xfId="0" applyNumberFormat="1" applyFont="1" applyFill="1" applyBorder="1" applyAlignment="1">
      <alignment horizontal="right" vertical="top"/>
    </xf>
    <xf numFmtId="0" fontId="6" fillId="2" borderId="83" xfId="0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center" vertical="top"/>
    </xf>
    <xf numFmtId="49" fontId="6" fillId="2" borderId="106" xfId="0" applyNumberFormat="1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center" vertical="top"/>
    </xf>
    <xf numFmtId="49" fontId="4" fillId="4" borderId="86" xfId="0" applyNumberFormat="1" applyFont="1" applyFill="1" applyBorder="1" applyAlignment="1">
      <alignment horizontal="right" vertical="top"/>
    </xf>
    <xf numFmtId="49" fontId="4" fillId="4" borderId="58" xfId="0" applyNumberFormat="1" applyFont="1" applyFill="1" applyBorder="1" applyAlignment="1">
      <alignment horizontal="right" vertical="top"/>
    </xf>
    <xf numFmtId="49" fontId="4" fillId="4" borderId="109" xfId="0" applyNumberFormat="1" applyFont="1" applyFill="1" applyBorder="1" applyAlignment="1">
      <alignment horizontal="right" vertical="top"/>
    </xf>
    <xf numFmtId="0" fontId="6" fillId="2" borderId="86" xfId="0" applyFont="1" applyFill="1" applyBorder="1" applyAlignment="1">
      <alignment horizontal="left" vertical="top" wrapText="1"/>
    </xf>
    <xf numFmtId="0" fontId="6" fillId="2" borderId="58" xfId="0" applyFont="1" applyFill="1" applyBorder="1" applyAlignment="1">
      <alignment horizontal="left" vertical="top" wrapText="1"/>
    </xf>
    <xf numFmtId="0" fontId="6" fillId="2" borderId="77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0" borderId="86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left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2" fontId="4" fillId="17" borderId="32" xfId="0" applyNumberFormat="1" applyFont="1" applyFill="1" applyBorder="1" applyAlignment="1">
      <alignment horizontal="right" vertical="top"/>
    </xf>
    <xf numFmtId="2" fontId="4" fillId="17" borderId="31" xfId="0" applyNumberFormat="1" applyFont="1" applyFill="1" applyBorder="1" applyAlignment="1">
      <alignment horizontal="right" vertical="top"/>
    </xf>
    <xf numFmtId="49" fontId="4" fillId="13" borderId="31" xfId="0" applyNumberFormat="1" applyFont="1" applyFill="1" applyBorder="1" applyAlignment="1">
      <alignment horizontal="left" vertical="top"/>
    </xf>
    <xf numFmtId="49" fontId="4" fillId="13" borderId="49" xfId="0" applyNumberFormat="1" applyFont="1" applyFill="1" applyBorder="1" applyAlignment="1">
      <alignment horizontal="left" vertical="top"/>
    </xf>
    <xf numFmtId="49" fontId="4" fillId="13" borderId="72" xfId="0" applyNumberFormat="1" applyFont="1" applyFill="1" applyBorder="1" applyAlignment="1">
      <alignment horizontal="left" vertical="top"/>
    </xf>
    <xf numFmtId="49" fontId="4" fillId="13" borderId="73" xfId="0" applyNumberFormat="1" applyFont="1" applyFill="1" applyBorder="1" applyAlignment="1">
      <alignment horizontal="left" vertical="top"/>
    </xf>
    <xf numFmtId="49" fontId="4" fillId="3" borderId="32" xfId="0" applyNumberFormat="1" applyFont="1" applyFill="1" applyBorder="1" applyAlignment="1">
      <alignment horizontal="right" vertical="top" wrapText="1"/>
    </xf>
    <xf numFmtId="49" fontId="4" fillId="3" borderId="36" xfId="0" applyNumberFormat="1" applyFont="1" applyFill="1" applyBorder="1" applyAlignment="1">
      <alignment horizontal="right" vertical="top" wrapText="1"/>
    </xf>
    <xf numFmtId="49" fontId="4" fillId="4" borderId="57" xfId="0" applyNumberFormat="1" applyFont="1" applyFill="1" applyBorder="1" applyAlignment="1">
      <alignment horizontal="right" vertical="top"/>
    </xf>
    <xf numFmtId="49" fontId="4" fillId="4" borderId="55" xfId="0" applyNumberFormat="1" applyFont="1" applyFill="1" applyBorder="1" applyAlignment="1">
      <alignment horizontal="right" vertical="top"/>
    </xf>
    <xf numFmtId="49" fontId="4" fillId="4" borderId="75" xfId="0" applyNumberFormat="1" applyFont="1" applyFill="1" applyBorder="1" applyAlignment="1">
      <alignment horizontal="right" vertical="top"/>
    </xf>
    <xf numFmtId="0" fontId="5" fillId="0" borderId="81" xfId="0" applyFont="1" applyBorder="1" applyAlignment="1">
      <alignment horizontal="left"/>
    </xf>
    <xf numFmtId="0" fontId="6" fillId="2" borderId="0" xfId="0" applyFont="1" applyFill="1" applyAlignment="1">
      <alignment horizontal="right"/>
    </xf>
    <xf numFmtId="0" fontId="6" fillId="2" borderId="105" xfId="0" applyFont="1" applyFill="1" applyBorder="1" applyAlignment="1">
      <alignment horizontal="center" vertical="center" textRotation="90" wrapText="1"/>
    </xf>
    <xf numFmtId="0" fontId="6" fillId="2" borderId="70" xfId="0" applyFont="1" applyFill="1" applyBorder="1" applyAlignment="1">
      <alignment horizontal="center" vertical="center" textRotation="90" wrapText="1"/>
    </xf>
    <xf numFmtId="0" fontId="6" fillId="2" borderId="85" xfId="0" applyFont="1" applyFill="1" applyBorder="1" applyAlignment="1">
      <alignment horizontal="center" vertical="center" textRotation="90" wrapText="1"/>
    </xf>
    <xf numFmtId="49" fontId="6" fillId="16" borderId="6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6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12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10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49" fontId="6" fillId="0" borderId="105" xfId="0" applyNumberFormat="1" applyFont="1" applyBorder="1" applyAlignment="1">
      <alignment horizontal="center" vertical="top" wrapText="1"/>
    </xf>
    <xf numFmtId="49" fontId="6" fillId="0" borderId="70" xfId="0" applyNumberFormat="1" applyFont="1" applyBorder="1" applyAlignment="1">
      <alignment horizontal="center" vertical="top" wrapText="1"/>
    </xf>
    <xf numFmtId="0" fontId="4" fillId="17" borderId="31" xfId="0" applyFont="1" applyFill="1" applyBorder="1" applyAlignment="1">
      <alignment horizontal="left" vertical="top" wrapText="1"/>
    </xf>
    <xf numFmtId="0" fontId="4" fillId="17" borderId="49" xfId="0" applyFont="1" applyFill="1" applyBorder="1" applyAlignment="1">
      <alignment horizontal="left" vertical="top" wrapText="1"/>
    </xf>
    <xf numFmtId="0" fontId="4" fillId="17" borderId="51" xfId="0" applyFont="1" applyFill="1" applyBorder="1" applyAlignment="1">
      <alignment horizontal="left" vertical="top" wrapText="1"/>
    </xf>
    <xf numFmtId="0" fontId="4" fillId="13" borderId="49" xfId="0" applyFont="1" applyFill="1" applyBorder="1" applyAlignment="1">
      <alignment horizontal="left" vertical="top" wrapText="1"/>
    </xf>
    <xf numFmtId="0" fontId="4" fillId="13" borderId="51" xfId="0" applyFont="1" applyFill="1" applyBorder="1" applyAlignment="1">
      <alignment horizontal="left" vertical="top" wrapText="1"/>
    </xf>
    <xf numFmtId="49" fontId="4" fillId="2" borderId="82" xfId="0" applyNumberFormat="1" applyFont="1" applyFill="1" applyBorder="1" applyAlignment="1">
      <alignment horizontal="center" vertical="top" wrapText="1"/>
    </xf>
    <xf numFmtId="49" fontId="4" fillId="2" borderId="139" xfId="0" applyNumberFormat="1" applyFont="1" applyFill="1" applyBorder="1" applyAlignment="1">
      <alignment horizontal="center" vertical="top" wrapText="1"/>
    </xf>
    <xf numFmtId="49" fontId="6" fillId="2" borderId="106" xfId="0" applyNumberFormat="1" applyFont="1" applyFill="1" applyBorder="1" applyAlignment="1">
      <alignment horizontal="center" vertical="top" wrapText="1"/>
    </xf>
    <xf numFmtId="49" fontId="6" fillId="2" borderId="18" xfId="0" applyNumberFormat="1" applyFont="1" applyFill="1" applyBorder="1" applyAlignment="1">
      <alignment horizontal="center" vertical="top" wrapText="1"/>
    </xf>
    <xf numFmtId="49" fontId="6" fillId="2" borderId="105" xfId="0" applyNumberFormat="1" applyFont="1" applyFill="1" applyBorder="1" applyAlignment="1">
      <alignment horizontal="center" vertical="top" wrapText="1"/>
    </xf>
    <xf numFmtId="49" fontId="6" fillId="2" borderId="70" xfId="0" applyNumberFormat="1" applyFont="1" applyFill="1" applyBorder="1" applyAlignment="1">
      <alignment horizontal="center" vertical="top" wrapText="1"/>
    </xf>
    <xf numFmtId="0" fontId="4" fillId="14" borderId="166" xfId="0" applyFont="1" applyFill="1" applyBorder="1" applyAlignment="1">
      <alignment horizontal="left" vertical="top" wrapText="1"/>
    </xf>
    <xf numFmtId="0" fontId="4" fillId="14" borderId="72" xfId="0" applyFont="1" applyFill="1" applyBorder="1" applyAlignment="1">
      <alignment horizontal="left" vertical="top" wrapText="1"/>
    </xf>
    <xf numFmtId="0" fontId="4" fillId="14" borderId="73" xfId="0" applyFont="1" applyFill="1" applyBorder="1" applyAlignment="1">
      <alignment horizontal="left" vertical="top" wrapText="1"/>
    </xf>
    <xf numFmtId="49" fontId="4" fillId="17" borderId="24" xfId="0" applyNumberFormat="1" applyFont="1" applyFill="1" applyBorder="1" applyAlignment="1">
      <alignment horizontal="center" vertical="top"/>
    </xf>
    <xf numFmtId="49" fontId="4" fillId="17" borderId="54" xfId="0" applyNumberFormat="1" applyFont="1" applyFill="1" applyBorder="1" applyAlignment="1">
      <alignment horizontal="center" vertical="top"/>
    </xf>
    <xf numFmtId="49" fontId="4" fillId="2" borderId="50" xfId="0" applyNumberFormat="1" applyFont="1" applyFill="1" applyBorder="1" applyAlignment="1">
      <alignment horizontal="left" vertical="top" wrapText="1"/>
    </xf>
    <xf numFmtId="49" fontId="4" fillId="2" borderId="49" xfId="0" applyNumberFormat="1" applyFont="1" applyFill="1" applyBorder="1" applyAlignment="1">
      <alignment horizontal="left" vertical="top" wrapText="1"/>
    </xf>
    <xf numFmtId="49" fontId="4" fillId="2" borderId="51" xfId="0" applyNumberFormat="1" applyFont="1" applyFill="1" applyBorder="1" applyAlignment="1">
      <alignment horizontal="left" vertical="top" wrapText="1"/>
    </xf>
    <xf numFmtId="0" fontId="3" fillId="12" borderId="49" xfId="0" applyFont="1" applyFill="1" applyBorder="1" applyAlignment="1">
      <alignment horizontal="right" vertical="top"/>
    </xf>
    <xf numFmtId="0" fontId="3" fillId="12" borderId="51" xfId="0" applyFont="1" applyFill="1" applyBorder="1" applyAlignment="1">
      <alignment horizontal="right" vertical="top"/>
    </xf>
    <xf numFmtId="0" fontId="3" fillId="0" borderId="108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33" xfId="0" applyFont="1" applyBorder="1" applyAlignment="1" applyProtection="1">
      <alignment horizontal="center" vertical="center" textRotation="90"/>
      <protection locked="0"/>
    </xf>
    <xf numFmtId="0" fontId="3" fillId="0" borderId="90" xfId="0" applyFont="1" applyBorder="1" applyAlignment="1" applyProtection="1">
      <alignment horizontal="center" vertical="center" textRotation="90"/>
      <protection locked="0"/>
    </xf>
    <xf numFmtId="0" fontId="3" fillId="0" borderId="43" xfId="0" applyFont="1" applyBorder="1" applyAlignment="1" applyProtection="1">
      <alignment horizontal="center" vertical="center" textRotation="90"/>
      <protection locked="0"/>
    </xf>
    <xf numFmtId="0" fontId="3" fillId="0" borderId="34" xfId="0" applyFont="1" applyBorder="1" applyAlignment="1" applyProtection="1">
      <alignment horizontal="center" vertical="center" textRotation="90"/>
      <protection locked="0"/>
    </xf>
    <xf numFmtId="0" fontId="3" fillId="0" borderId="90" xfId="0" applyFont="1" applyBorder="1" applyAlignment="1" applyProtection="1">
      <alignment horizontal="center" vertical="center" textRotation="90" wrapText="1"/>
      <protection locked="0"/>
    </xf>
    <xf numFmtId="0" fontId="3" fillId="0" borderId="43" xfId="0" applyFont="1" applyBorder="1" applyAlignment="1" applyProtection="1">
      <alignment horizontal="center" vertical="center" textRotation="90" wrapText="1"/>
      <protection locked="0"/>
    </xf>
    <xf numFmtId="0" fontId="3" fillId="0" borderId="34" xfId="0" applyFont="1" applyBorder="1" applyAlignment="1" applyProtection="1">
      <alignment horizontal="center" vertical="center" textRotation="90" wrapText="1"/>
      <protection locked="0"/>
    </xf>
    <xf numFmtId="0" fontId="3" fillId="0" borderId="97" xfId="0" applyFont="1" applyBorder="1" applyAlignment="1" applyProtection="1">
      <alignment horizontal="center" vertical="center" textRotation="90" wrapText="1"/>
      <protection locked="0"/>
    </xf>
    <xf numFmtId="0" fontId="3" fillId="0" borderId="68" xfId="0" applyFont="1" applyBorder="1" applyAlignment="1" applyProtection="1">
      <alignment horizontal="center" vertical="center" textRotation="90" wrapText="1"/>
      <protection locked="0"/>
    </xf>
    <xf numFmtId="0" fontId="3" fillId="0" borderId="35" xfId="0" applyFont="1" applyBorder="1" applyAlignment="1" applyProtection="1">
      <alignment horizontal="center" vertical="center" textRotation="90" wrapText="1"/>
      <protection locked="0"/>
    </xf>
    <xf numFmtId="0" fontId="3" fillId="0" borderId="69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54" xfId="0" applyFont="1" applyBorder="1" applyAlignment="1" applyProtection="1">
      <alignment horizontal="center" vertical="center" textRotation="90" wrapText="1"/>
      <protection locked="0"/>
    </xf>
    <xf numFmtId="0" fontId="1" fillId="0" borderId="33" xfId="0" applyFont="1" applyBorder="1" applyAlignment="1" applyProtection="1">
      <alignment horizontal="center" vertical="center" textRotation="90" wrapText="1"/>
      <protection locked="0"/>
    </xf>
    <xf numFmtId="0" fontId="4" fillId="0" borderId="7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5" borderId="148" xfId="0" applyFont="1" applyFill="1" applyBorder="1" applyAlignment="1" applyProtection="1">
      <alignment horizontal="center" vertical="center" wrapText="1"/>
      <protection locked="0"/>
    </xf>
    <xf numFmtId="0" fontId="3" fillId="5" borderId="151" xfId="0" applyFont="1" applyFill="1" applyBorder="1" applyAlignment="1" applyProtection="1">
      <alignment horizontal="center" vertical="center" wrapText="1"/>
      <protection locked="0"/>
    </xf>
    <xf numFmtId="0" fontId="3" fillId="5" borderId="149" xfId="0" applyFont="1" applyFill="1" applyBorder="1" applyAlignment="1" applyProtection="1">
      <alignment horizontal="center" vertical="center" wrapText="1"/>
      <protection locked="0"/>
    </xf>
    <xf numFmtId="0" fontId="3" fillId="5" borderId="150" xfId="0" applyFont="1" applyFill="1" applyBorder="1" applyAlignment="1" applyProtection="1">
      <alignment horizontal="center" vertical="center" wrapText="1"/>
      <protection locked="0"/>
    </xf>
    <xf numFmtId="0" fontId="3" fillId="5" borderId="152" xfId="0" applyFont="1" applyFill="1" applyBorder="1" applyAlignment="1" applyProtection="1">
      <alignment horizontal="center" vertical="center" wrapText="1"/>
      <protection locked="0"/>
    </xf>
    <xf numFmtId="0" fontId="3" fillId="5" borderId="64" xfId="0" applyFont="1" applyFill="1" applyBorder="1" applyAlignment="1" applyProtection="1">
      <alignment horizontal="center" vertical="center" wrapText="1"/>
      <protection locked="0"/>
    </xf>
    <xf numFmtId="0" fontId="3" fillId="5" borderId="105" xfId="0" applyFont="1" applyFill="1" applyBorder="1" applyAlignment="1" applyProtection="1">
      <alignment horizontal="center" vertical="center" wrapText="1"/>
      <protection locked="0"/>
    </xf>
    <xf numFmtId="0" fontId="3" fillId="5" borderId="70" xfId="0" applyFont="1" applyFill="1" applyBorder="1" applyAlignment="1" applyProtection="1">
      <alignment horizontal="center" vertical="center" wrapText="1"/>
      <protection locked="0"/>
    </xf>
    <xf numFmtId="0" fontId="4" fillId="5" borderId="153" xfId="0" applyFont="1" applyFill="1" applyBorder="1" applyAlignment="1" applyProtection="1">
      <alignment horizontal="center" vertical="top" wrapText="1"/>
      <protection locked="0"/>
    </xf>
    <xf numFmtId="0" fontId="4" fillId="5" borderId="155" xfId="0" applyFont="1" applyFill="1" applyBorder="1" applyAlignment="1" applyProtection="1">
      <alignment horizontal="center" vertical="top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4" fillId="5" borderId="43" xfId="0" applyFont="1" applyFill="1" applyBorder="1" applyAlignment="1" applyProtection="1">
      <alignment horizontal="center" vertical="top" wrapText="1"/>
      <protection locked="0"/>
    </xf>
    <xf numFmtId="0" fontId="4" fillId="5" borderId="154" xfId="0" applyFont="1" applyFill="1" applyBorder="1" applyAlignment="1" applyProtection="1">
      <alignment horizontal="center" vertical="top" wrapText="1"/>
      <protection locked="0"/>
    </xf>
    <xf numFmtId="0" fontId="4" fillId="5" borderId="156" xfId="0" applyFont="1" applyFill="1" applyBorder="1" applyAlignment="1" applyProtection="1">
      <alignment horizontal="center" vertical="top" wrapText="1"/>
      <protection locked="0"/>
    </xf>
    <xf numFmtId="0" fontId="4" fillId="0" borderId="72" xfId="0" applyFont="1" applyBorder="1" applyAlignment="1">
      <alignment horizontal="left"/>
    </xf>
    <xf numFmtId="0" fontId="4" fillId="21" borderId="105" xfId="0" applyFont="1" applyFill="1" applyBorder="1" applyAlignment="1">
      <alignment horizontal="center" vertical="top"/>
    </xf>
    <xf numFmtId="0" fontId="4" fillId="21" borderId="110" xfId="0" applyFont="1" applyFill="1" applyBorder="1" applyAlignment="1">
      <alignment horizontal="center" vertical="top"/>
    </xf>
    <xf numFmtId="0" fontId="4" fillId="21" borderId="105" xfId="0" applyFont="1" applyFill="1" applyBorder="1" applyAlignment="1">
      <alignment horizontal="center" vertical="top" wrapText="1"/>
    </xf>
    <xf numFmtId="0" fontId="4" fillId="21" borderId="110" xfId="0" applyFont="1" applyFill="1" applyBorder="1" applyAlignment="1">
      <alignment horizontal="center" vertical="top" wrapText="1"/>
    </xf>
    <xf numFmtId="0" fontId="4" fillId="12" borderId="50" xfId="0" applyFont="1" applyFill="1" applyBorder="1" applyAlignment="1">
      <alignment horizontal="left"/>
    </xf>
    <xf numFmtId="0" fontId="4" fillId="12" borderId="49" xfId="0" applyFont="1" applyFill="1" applyBorder="1" applyAlignment="1">
      <alignment horizontal="left"/>
    </xf>
    <xf numFmtId="0" fontId="4" fillId="12" borderId="51" xfId="0" applyFont="1" applyFill="1" applyBorder="1" applyAlignment="1">
      <alignment horizontal="left"/>
    </xf>
    <xf numFmtId="0" fontId="4" fillId="21" borderId="69" xfId="0" applyFont="1" applyFill="1" applyBorder="1" applyAlignment="1">
      <alignment horizontal="center" wrapText="1"/>
    </xf>
    <xf numFmtId="0" fontId="4" fillId="21" borderId="39" xfId="0" applyFont="1" applyFill="1" applyBorder="1" applyAlignment="1">
      <alignment horizontal="center" wrapText="1"/>
    </xf>
    <xf numFmtId="0" fontId="4" fillId="12" borderId="50" xfId="0" applyFont="1" applyFill="1" applyBorder="1" applyAlignment="1">
      <alignment horizontal="left" vertical="top"/>
    </xf>
    <xf numFmtId="0" fontId="4" fillId="12" borderId="49" xfId="0" applyFont="1" applyFill="1" applyBorder="1" applyAlignment="1">
      <alignment horizontal="left" vertical="top"/>
    </xf>
    <xf numFmtId="0" fontId="4" fillId="12" borderId="51" xfId="0" applyFont="1" applyFill="1" applyBorder="1" applyAlignment="1">
      <alignment horizontal="left" vertical="top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%20SVP/01%20programa%20(2024%20m.%20poreikis).xlsx" TargetMode="External"/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C10">
            <v>0</v>
          </cell>
          <cell r="D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190"/>
  <sheetViews>
    <sheetView tabSelected="1" zoomScale="90" zoomScaleNormal="90" zoomScaleSheetLayoutView="80" workbookViewId="0">
      <pane ySplit="11" topLeftCell="A78" activePane="bottomLeft" state="frozen"/>
      <selection pane="bottomLeft" activeCell="E80" sqref="E80:E84"/>
    </sheetView>
  </sheetViews>
  <sheetFormatPr defaultRowHeight="12.75" x14ac:dyDescent="0.2"/>
  <cols>
    <col min="1" max="1" width="3.28515625" style="260" customWidth="1"/>
    <col min="2" max="2" width="3" style="261" customWidth="1"/>
    <col min="3" max="4" width="3.28515625" style="184" customWidth="1"/>
    <col min="5" max="5" width="34.5703125" style="184" customWidth="1"/>
    <col min="6" max="6" width="4.28515625" style="184" customWidth="1"/>
    <col min="7" max="7" width="10.42578125" style="184" customWidth="1"/>
    <col min="8" max="8" width="10.85546875" style="184" customWidth="1"/>
    <col min="9" max="9" width="5.5703125" style="184" customWidth="1"/>
    <col min="10" max="10" width="10.140625" style="184" customWidth="1"/>
    <col min="11" max="11" width="8.5703125" style="184" customWidth="1"/>
    <col min="12" max="12" width="9.140625" style="184" customWidth="1"/>
    <col min="13" max="13" width="9.7109375" style="184" customWidth="1"/>
    <col min="14" max="14" width="9.42578125" style="184" customWidth="1"/>
    <col min="15" max="15" width="9.5703125" style="184" customWidth="1"/>
    <col min="16" max="16" width="9.42578125" style="184" customWidth="1"/>
    <col min="17" max="17" width="9.28515625" style="184" customWidth="1"/>
    <col min="18" max="18" width="9.140625" style="184" customWidth="1"/>
    <col min="19" max="19" width="9.7109375" style="184" customWidth="1"/>
    <col min="20" max="21" width="9.28515625" style="184" customWidth="1"/>
    <col min="22" max="22" width="9.7109375" style="184" customWidth="1"/>
    <col min="23" max="23" width="9.42578125" style="184" customWidth="1"/>
    <col min="24" max="244" width="0" style="184" hidden="1" customWidth="1"/>
    <col min="245" max="16384" width="9.140625" style="184"/>
  </cols>
  <sheetData>
    <row r="1" spans="1:245" s="253" customFormat="1" ht="12.9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S1" s="352" t="s">
        <v>68</v>
      </c>
      <c r="T1" s="352"/>
      <c r="U1" s="352"/>
      <c r="V1" s="352"/>
      <c r="W1" s="352"/>
      <c r="X1" s="43"/>
      <c r="IK1" s="184"/>
    </row>
    <row r="2" spans="1:245" s="253" customFormat="1" ht="12.95" customHeight="1" x14ac:dyDescent="0.2">
      <c r="A2" s="4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S2" s="352" t="s">
        <v>201</v>
      </c>
      <c r="T2" s="352"/>
      <c r="U2" s="352"/>
      <c r="V2" s="352"/>
      <c r="W2" s="352"/>
      <c r="X2" s="45"/>
      <c r="IK2" s="184"/>
    </row>
    <row r="3" spans="1:245" s="253" customFormat="1" ht="12.95" customHeight="1" x14ac:dyDescent="0.2">
      <c r="A3" s="4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S3" s="352" t="s">
        <v>202</v>
      </c>
      <c r="T3" s="352"/>
      <c r="U3" s="352"/>
      <c r="V3" s="352"/>
      <c r="W3" s="352"/>
      <c r="X3" s="45"/>
      <c r="IK3" s="184"/>
    </row>
    <row r="4" spans="1:245" s="253" customFormat="1" ht="12.95" customHeight="1" x14ac:dyDescent="0.2">
      <c r="A4" s="4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S4" s="561" t="s">
        <v>216</v>
      </c>
      <c r="T4" s="561"/>
      <c r="U4" s="561"/>
      <c r="V4" s="561"/>
      <c r="W4" s="561"/>
      <c r="X4" s="45"/>
      <c r="IK4" s="184"/>
    </row>
    <row r="5" spans="1:245" s="253" customFormat="1" ht="12.95" customHeight="1" x14ac:dyDescent="0.2">
      <c r="A5" s="42"/>
      <c r="B5" s="353" t="s">
        <v>189</v>
      </c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45"/>
      <c r="IK5" s="184"/>
    </row>
    <row r="6" spans="1:245" s="253" customFormat="1" ht="12.95" customHeight="1" x14ac:dyDescent="0.2">
      <c r="A6" s="42"/>
      <c r="B6" s="354" t="s">
        <v>203</v>
      </c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45"/>
      <c r="IK6" s="184"/>
    </row>
    <row r="7" spans="1:245" s="253" customFormat="1" ht="15" customHeight="1" x14ac:dyDescent="0.2">
      <c r="A7" s="42"/>
      <c r="B7" s="355" t="s">
        <v>171</v>
      </c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IK7" s="184"/>
    </row>
    <row r="8" spans="1:245" s="255" customFormat="1" ht="12.75" customHeight="1" thickBot="1" x14ac:dyDescent="0.25">
      <c r="A8" s="356" t="s">
        <v>67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254"/>
    </row>
    <row r="9" spans="1:245" s="253" customFormat="1" ht="17.25" customHeight="1" thickTop="1" thickBot="1" x14ac:dyDescent="0.25">
      <c r="A9" s="565" t="s">
        <v>36</v>
      </c>
      <c r="B9" s="513" t="s">
        <v>0</v>
      </c>
      <c r="C9" s="516" t="s">
        <v>1</v>
      </c>
      <c r="D9" s="363" t="s">
        <v>2</v>
      </c>
      <c r="E9" s="382" t="s">
        <v>3</v>
      </c>
      <c r="F9" s="363" t="s">
        <v>4</v>
      </c>
      <c r="G9" s="369" t="s">
        <v>5</v>
      </c>
      <c r="H9" s="366" t="s">
        <v>6</v>
      </c>
      <c r="I9" s="366" t="s">
        <v>7</v>
      </c>
      <c r="J9" s="562" t="s">
        <v>192</v>
      </c>
      <c r="K9" s="366" t="s">
        <v>8</v>
      </c>
      <c r="L9" s="360" t="s">
        <v>204</v>
      </c>
      <c r="M9" s="361"/>
      <c r="N9" s="361"/>
      <c r="O9" s="362"/>
      <c r="P9" s="360" t="s">
        <v>205</v>
      </c>
      <c r="Q9" s="361"/>
      <c r="R9" s="361"/>
      <c r="S9" s="362"/>
      <c r="T9" s="372" t="s">
        <v>206</v>
      </c>
      <c r="U9" s="373"/>
      <c r="V9" s="373"/>
      <c r="W9" s="374"/>
      <c r="X9" s="48"/>
      <c r="IK9" s="184"/>
    </row>
    <row r="10" spans="1:245" s="253" customFormat="1" ht="12.75" customHeight="1" thickTop="1" thickBot="1" x14ac:dyDescent="0.25">
      <c r="A10" s="566"/>
      <c r="B10" s="514"/>
      <c r="C10" s="517"/>
      <c r="D10" s="364"/>
      <c r="E10" s="383"/>
      <c r="F10" s="364"/>
      <c r="G10" s="370"/>
      <c r="H10" s="367"/>
      <c r="I10" s="367"/>
      <c r="J10" s="563"/>
      <c r="K10" s="367"/>
      <c r="L10" s="377" t="s">
        <v>9</v>
      </c>
      <c r="M10" s="357" t="s">
        <v>10</v>
      </c>
      <c r="N10" s="357"/>
      <c r="O10" s="358" t="s">
        <v>52</v>
      </c>
      <c r="P10" s="377" t="s">
        <v>9</v>
      </c>
      <c r="Q10" s="357" t="s">
        <v>10</v>
      </c>
      <c r="R10" s="357"/>
      <c r="S10" s="358" t="s">
        <v>52</v>
      </c>
      <c r="T10" s="379" t="s">
        <v>9</v>
      </c>
      <c r="U10" s="381" t="s">
        <v>10</v>
      </c>
      <c r="V10" s="381"/>
      <c r="W10" s="375" t="s">
        <v>52</v>
      </c>
      <c r="X10" s="49"/>
      <c r="IK10" s="184"/>
    </row>
    <row r="11" spans="1:245" s="253" customFormat="1" ht="122.25" customHeight="1" thickTop="1" thickBot="1" x14ac:dyDescent="0.25">
      <c r="A11" s="567"/>
      <c r="B11" s="515"/>
      <c r="C11" s="518"/>
      <c r="D11" s="365"/>
      <c r="E11" s="384"/>
      <c r="F11" s="365"/>
      <c r="G11" s="371"/>
      <c r="H11" s="368"/>
      <c r="I11" s="368"/>
      <c r="J11" s="564"/>
      <c r="K11" s="368"/>
      <c r="L11" s="378"/>
      <c r="M11" s="50" t="s">
        <v>9</v>
      </c>
      <c r="N11" s="50" t="s">
        <v>40</v>
      </c>
      <c r="O11" s="359"/>
      <c r="P11" s="378"/>
      <c r="Q11" s="50" t="s">
        <v>9</v>
      </c>
      <c r="R11" s="50" t="s">
        <v>40</v>
      </c>
      <c r="S11" s="359"/>
      <c r="T11" s="380"/>
      <c r="U11" s="51" t="s">
        <v>9</v>
      </c>
      <c r="V11" s="51" t="s">
        <v>40</v>
      </c>
      <c r="W11" s="376"/>
      <c r="X11" s="52"/>
      <c r="IK11" s="184"/>
    </row>
    <row r="12" spans="1:245" s="253" customFormat="1" ht="17.25" customHeight="1" thickBot="1" x14ac:dyDescent="0.25">
      <c r="A12" s="589" t="s">
        <v>193</v>
      </c>
      <c r="B12" s="590"/>
      <c r="C12" s="590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1"/>
      <c r="X12" s="53"/>
      <c r="IK12" s="184"/>
    </row>
    <row r="13" spans="1:245" s="253" customFormat="1" ht="18" customHeight="1" thickBot="1" x14ac:dyDescent="0.25">
      <c r="A13" s="54" t="s">
        <v>18</v>
      </c>
      <c r="B13" s="573" t="s">
        <v>51</v>
      </c>
      <c r="C13" s="574"/>
      <c r="D13" s="574"/>
      <c r="E13" s="574"/>
      <c r="F13" s="574"/>
      <c r="G13" s="574"/>
      <c r="H13" s="574"/>
      <c r="I13" s="574"/>
      <c r="J13" s="574"/>
      <c r="K13" s="574"/>
      <c r="L13" s="574"/>
      <c r="M13" s="574"/>
      <c r="N13" s="574"/>
      <c r="O13" s="574"/>
      <c r="P13" s="574"/>
      <c r="Q13" s="574"/>
      <c r="R13" s="574"/>
      <c r="S13" s="574"/>
      <c r="T13" s="574"/>
      <c r="U13" s="574"/>
      <c r="V13" s="574"/>
      <c r="W13" s="575"/>
      <c r="X13" s="49"/>
      <c r="IK13" s="184"/>
    </row>
    <row r="14" spans="1:245" s="253" customFormat="1" ht="19.5" customHeight="1" thickBot="1" x14ac:dyDescent="0.25">
      <c r="A14" s="54" t="s">
        <v>18</v>
      </c>
      <c r="B14" s="55" t="s">
        <v>11</v>
      </c>
      <c r="C14" s="576" t="s">
        <v>71</v>
      </c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  <c r="S14" s="576"/>
      <c r="T14" s="576"/>
      <c r="U14" s="576"/>
      <c r="V14" s="576"/>
      <c r="W14" s="577"/>
      <c r="X14" s="49"/>
      <c r="IK14" s="184"/>
    </row>
    <row r="15" spans="1:245" s="253" customFormat="1" ht="19.5" customHeight="1" thickBot="1" x14ac:dyDescent="0.25">
      <c r="A15" s="54" t="s">
        <v>18</v>
      </c>
      <c r="B15" s="56" t="s">
        <v>11</v>
      </c>
      <c r="C15" s="57" t="s">
        <v>11</v>
      </c>
      <c r="D15" s="423" t="s">
        <v>58</v>
      </c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24"/>
      <c r="V15" s="424"/>
      <c r="W15" s="425"/>
      <c r="X15" s="49"/>
      <c r="IK15" s="184"/>
    </row>
    <row r="16" spans="1:245" s="253" customFormat="1" ht="15.75" customHeight="1" x14ac:dyDescent="0.2">
      <c r="A16" s="465" t="s">
        <v>18</v>
      </c>
      <c r="B16" s="435" t="s">
        <v>11</v>
      </c>
      <c r="C16" s="526" t="s">
        <v>11</v>
      </c>
      <c r="D16" s="396" t="s">
        <v>11</v>
      </c>
      <c r="E16" s="399" t="s">
        <v>70</v>
      </c>
      <c r="F16" s="401" t="s">
        <v>83</v>
      </c>
      <c r="G16" s="426" t="s">
        <v>73</v>
      </c>
      <c r="H16" s="406" t="s">
        <v>12</v>
      </c>
      <c r="I16" s="403">
        <v>14</v>
      </c>
      <c r="J16" s="390" t="s">
        <v>194</v>
      </c>
      <c r="K16" s="58" t="s">
        <v>13</v>
      </c>
      <c r="L16" s="328">
        <f>M16+O16</f>
        <v>15</v>
      </c>
      <c r="M16" s="329">
        <v>15</v>
      </c>
      <c r="N16" s="330">
        <v>0</v>
      </c>
      <c r="O16" s="331">
        <v>0</v>
      </c>
      <c r="P16" s="328">
        <f>Q16+S16</f>
        <v>39.5</v>
      </c>
      <c r="Q16" s="330">
        <v>39.5</v>
      </c>
      <c r="R16" s="330">
        <v>0</v>
      </c>
      <c r="S16" s="331">
        <v>0</v>
      </c>
      <c r="T16" s="328">
        <f>U16+W16</f>
        <v>22.9</v>
      </c>
      <c r="U16" s="330">
        <v>22.9</v>
      </c>
      <c r="V16" s="330">
        <v>0</v>
      </c>
      <c r="W16" s="331">
        <v>0</v>
      </c>
      <c r="X16" s="59"/>
      <c r="IK16" s="184"/>
    </row>
    <row r="17" spans="1:245" s="253" customFormat="1" ht="15.75" customHeight="1" x14ac:dyDescent="0.2">
      <c r="A17" s="587"/>
      <c r="B17" s="436"/>
      <c r="C17" s="527"/>
      <c r="D17" s="397"/>
      <c r="E17" s="400"/>
      <c r="F17" s="402"/>
      <c r="G17" s="427"/>
      <c r="H17" s="407"/>
      <c r="I17" s="404"/>
      <c r="J17" s="391"/>
      <c r="K17" s="60" t="s">
        <v>56</v>
      </c>
      <c r="L17" s="61">
        <f>M17+O17</f>
        <v>0</v>
      </c>
      <c r="M17" s="62">
        <v>0</v>
      </c>
      <c r="N17" s="62">
        <v>0</v>
      </c>
      <c r="O17" s="63">
        <v>0</v>
      </c>
      <c r="P17" s="61">
        <f>Q17+S17</f>
        <v>0</v>
      </c>
      <c r="Q17" s="62">
        <v>0</v>
      </c>
      <c r="R17" s="62">
        <v>0</v>
      </c>
      <c r="S17" s="63">
        <v>0</v>
      </c>
      <c r="T17" s="61">
        <f>U17+W17</f>
        <v>0</v>
      </c>
      <c r="U17" s="62">
        <v>0</v>
      </c>
      <c r="V17" s="62">
        <v>0</v>
      </c>
      <c r="W17" s="63">
        <v>0</v>
      </c>
      <c r="X17" s="59"/>
      <c r="IK17" s="184"/>
    </row>
    <row r="18" spans="1:245" s="253" customFormat="1" ht="18.75" customHeight="1" thickBot="1" x14ac:dyDescent="0.25">
      <c r="A18" s="466"/>
      <c r="B18" s="436"/>
      <c r="C18" s="527"/>
      <c r="D18" s="397"/>
      <c r="E18" s="400"/>
      <c r="F18" s="402"/>
      <c r="G18" s="427"/>
      <c r="H18" s="407"/>
      <c r="I18" s="404"/>
      <c r="J18" s="391"/>
      <c r="K18" s="64" t="s">
        <v>14</v>
      </c>
      <c r="L18" s="68">
        <v>0</v>
      </c>
      <c r="M18" s="66">
        <v>0</v>
      </c>
      <c r="N18" s="66">
        <v>0</v>
      </c>
      <c r="O18" s="67">
        <v>0</v>
      </c>
      <c r="P18" s="65">
        <v>0</v>
      </c>
      <c r="Q18" s="66">
        <v>0</v>
      </c>
      <c r="R18" s="66">
        <v>0</v>
      </c>
      <c r="S18" s="67">
        <v>0</v>
      </c>
      <c r="T18" s="65">
        <v>0</v>
      </c>
      <c r="U18" s="66">
        <v>0</v>
      </c>
      <c r="V18" s="66">
        <v>0</v>
      </c>
      <c r="W18" s="67">
        <v>0</v>
      </c>
      <c r="X18" s="59"/>
      <c r="IK18" s="184"/>
    </row>
    <row r="19" spans="1:245" s="253" customFormat="1" ht="18.75" customHeight="1" thickBot="1" x14ac:dyDescent="0.25">
      <c r="A19" s="588"/>
      <c r="B19" s="436"/>
      <c r="C19" s="527"/>
      <c r="D19" s="397"/>
      <c r="E19" s="400"/>
      <c r="F19" s="402"/>
      <c r="G19" s="427"/>
      <c r="H19" s="407"/>
      <c r="I19" s="404"/>
      <c r="J19" s="391"/>
      <c r="K19" s="69" t="s">
        <v>9</v>
      </c>
      <c r="L19" s="70">
        <f t="shared" ref="L19:W19" si="0">SUM(L16:L18)</f>
        <v>15</v>
      </c>
      <c r="M19" s="71">
        <f t="shared" si="0"/>
        <v>15</v>
      </c>
      <c r="N19" s="71">
        <f t="shared" si="0"/>
        <v>0</v>
      </c>
      <c r="O19" s="72">
        <f t="shared" si="0"/>
        <v>0</v>
      </c>
      <c r="P19" s="70">
        <f t="shared" si="0"/>
        <v>39.5</v>
      </c>
      <c r="Q19" s="71">
        <f t="shared" si="0"/>
        <v>39.5</v>
      </c>
      <c r="R19" s="71">
        <f t="shared" si="0"/>
        <v>0</v>
      </c>
      <c r="S19" s="72">
        <f t="shared" si="0"/>
        <v>0</v>
      </c>
      <c r="T19" s="70">
        <f t="shared" si="0"/>
        <v>22.9</v>
      </c>
      <c r="U19" s="71">
        <f t="shared" si="0"/>
        <v>22.9</v>
      </c>
      <c r="V19" s="71">
        <f t="shared" si="0"/>
        <v>0</v>
      </c>
      <c r="W19" s="72">
        <f t="shared" si="0"/>
        <v>0</v>
      </c>
      <c r="X19" s="59"/>
      <c r="IK19" s="184"/>
    </row>
    <row r="20" spans="1:245" s="253" customFormat="1" ht="18" customHeight="1" thickBot="1" x14ac:dyDescent="0.25">
      <c r="A20" s="54" t="s">
        <v>18</v>
      </c>
      <c r="B20" s="102" t="s">
        <v>11</v>
      </c>
      <c r="C20" s="281" t="s">
        <v>11</v>
      </c>
      <c r="D20" s="555" t="s">
        <v>77</v>
      </c>
      <c r="E20" s="555"/>
      <c r="F20" s="555"/>
      <c r="G20" s="555"/>
      <c r="H20" s="555"/>
      <c r="I20" s="555"/>
      <c r="J20" s="555"/>
      <c r="K20" s="556"/>
      <c r="L20" s="282">
        <f t="shared" ref="L20:W20" si="1">L19</f>
        <v>15</v>
      </c>
      <c r="M20" s="73">
        <f t="shared" si="1"/>
        <v>15</v>
      </c>
      <c r="N20" s="73">
        <f t="shared" si="1"/>
        <v>0</v>
      </c>
      <c r="O20" s="283">
        <f t="shared" si="1"/>
        <v>0</v>
      </c>
      <c r="P20" s="282">
        <f t="shared" si="1"/>
        <v>39.5</v>
      </c>
      <c r="Q20" s="73">
        <f t="shared" si="1"/>
        <v>39.5</v>
      </c>
      <c r="R20" s="73">
        <f t="shared" si="1"/>
        <v>0</v>
      </c>
      <c r="S20" s="283">
        <f t="shared" si="1"/>
        <v>0</v>
      </c>
      <c r="T20" s="282">
        <f t="shared" si="1"/>
        <v>22.9</v>
      </c>
      <c r="U20" s="73">
        <f t="shared" si="1"/>
        <v>22.9</v>
      </c>
      <c r="V20" s="73">
        <f t="shared" si="1"/>
        <v>0</v>
      </c>
      <c r="W20" s="283">
        <f t="shared" si="1"/>
        <v>0</v>
      </c>
      <c r="X20" s="277"/>
      <c r="IK20" s="184"/>
    </row>
    <row r="21" spans="1:245" s="253" customFormat="1" ht="20.25" customHeight="1" thickBot="1" x14ac:dyDescent="0.25">
      <c r="A21" s="278" t="s">
        <v>18</v>
      </c>
      <c r="B21" s="279" t="s">
        <v>11</v>
      </c>
      <c r="C21" s="280" t="s">
        <v>16</v>
      </c>
      <c r="D21" s="584" t="s">
        <v>72</v>
      </c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6"/>
      <c r="X21" s="53"/>
      <c r="IK21" s="184"/>
    </row>
    <row r="22" spans="1:245" s="253" customFormat="1" ht="16.5" customHeight="1" x14ac:dyDescent="0.2">
      <c r="A22" s="462" t="s">
        <v>18</v>
      </c>
      <c r="B22" s="519" t="s">
        <v>11</v>
      </c>
      <c r="C22" s="522" t="s">
        <v>16</v>
      </c>
      <c r="D22" s="578" t="s">
        <v>16</v>
      </c>
      <c r="E22" s="540" t="s">
        <v>78</v>
      </c>
      <c r="F22" s="542" t="s">
        <v>83</v>
      </c>
      <c r="G22" s="580" t="s">
        <v>74</v>
      </c>
      <c r="H22" s="582" t="s">
        <v>12</v>
      </c>
      <c r="I22" s="390">
        <v>5</v>
      </c>
      <c r="J22" s="390" t="s">
        <v>195</v>
      </c>
      <c r="K22" s="58" t="s">
        <v>13</v>
      </c>
      <c r="L22" s="332">
        <f>M22+O22</f>
        <v>379.2</v>
      </c>
      <c r="M22" s="333">
        <v>379.2</v>
      </c>
      <c r="N22" s="334">
        <v>0</v>
      </c>
      <c r="O22" s="335">
        <v>0</v>
      </c>
      <c r="P22" s="332">
        <f>Q22+S22</f>
        <v>379.2</v>
      </c>
      <c r="Q22" s="334">
        <v>379.2</v>
      </c>
      <c r="R22" s="334">
        <v>0</v>
      </c>
      <c r="S22" s="335">
        <v>0</v>
      </c>
      <c r="T22" s="332">
        <f>U22+W22</f>
        <v>379.2</v>
      </c>
      <c r="U22" s="334">
        <v>379.2</v>
      </c>
      <c r="V22" s="334">
        <v>0</v>
      </c>
      <c r="W22" s="335">
        <v>0</v>
      </c>
      <c r="X22" s="59"/>
      <c r="IK22" s="184"/>
    </row>
    <row r="23" spans="1:245" s="253" customFormat="1" ht="18.75" customHeight="1" thickBot="1" x14ac:dyDescent="0.25">
      <c r="A23" s="463"/>
      <c r="B23" s="520"/>
      <c r="C23" s="523"/>
      <c r="D23" s="579"/>
      <c r="E23" s="541"/>
      <c r="F23" s="543"/>
      <c r="G23" s="581"/>
      <c r="H23" s="583"/>
      <c r="I23" s="391"/>
      <c r="J23" s="391"/>
      <c r="K23" s="64" t="s">
        <v>14</v>
      </c>
      <c r="L23" s="77">
        <v>0</v>
      </c>
      <c r="M23" s="78">
        <v>0</v>
      </c>
      <c r="N23" s="75">
        <v>0</v>
      </c>
      <c r="O23" s="76">
        <v>0</v>
      </c>
      <c r="P23" s="74">
        <v>0</v>
      </c>
      <c r="Q23" s="75">
        <v>0</v>
      </c>
      <c r="R23" s="75">
        <v>0</v>
      </c>
      <c r="S23" s="76">
        <v>0</v>
      </c>
      <c r="T23" s="74">
        <v>0</v>
      </c>
      <c r="U23" s="75">
        <v>0</v>
      </c>
      <c r="V23" s="75">
        <v>0</v>
      </c>
      <c r="W23" s="76">
        <v>0</v>
      </c>
      <c r="X23" s="59"/>
      <c r="IK23" s="184"/>
    </row>
    <row r="24" spans="1:245" s="253" customFormat="1" ht="30" customHeight="1" thickBot="1" x14ac:dyDescent="0.25">
      <c r="A24" s="463"/>
      <c r="B24" s="520"/>
      <c r="C24" s="523"/>
      <c r="D24" s="579"/>
      <c r="E24" s="541"/>
      <c r="F24" s="543"/>
      <c r="G24" s="581"/>
      <c r="H24" s="583"/>
      <c r="I24" s="391"/>
      <c r="J24" s="392"/>
      <c r="K24" s="79" t="s">
        <v>9</v>
      </c>
      <c r="L24" s="80">
        <f t="shared" ref="L24:W24" si="2">L22+L23</f>
        <v>379.2</v>
      </c>
      <c r="M24" s="81">
        <f t="shared" si="2"/>
        <v>379.2</v>
      </c>
      <c r="N24" s="82">
        <f t="shared" si="2"/>
        <v>0</v>
      </c>
      <c r="O24" s="83">
        <f t="shared" si="2"/>
        <v>0</v>
      </c>
      <c r="P24" s="80">
        <f t="shared" si="2"/>
        <v>379.2</v>
      </c>
      <c r="Q24" s="81">
        <f t="shared" si="2"/>
        <v>379.2</v>
      </c>
      <c r="R24" s="81">
        <f t="shared" si="2"/>
        <v>0</v>
      </c>
      <c r="S24" s="72">
        <f t="shared" si="2"/>
        <v>0</v>
      </c>
      <c r="T24" s="80">
        <f t="shared" si="2"/>
        <v>379.2</v>
      </c>
      <c r="U24" s="84">
        <f t="shared" si="2"/>
        <v>379.2</v>
      </c>
      <c r="V24" s="84">
        <f t="shared" si="2"/>
        <v>0</v>
      </c>
      <c r="W24" s="83">
        <f t="shared" si="2"/>
        <v>0</v>
      </c>
      <c r="X24" s="59"/>
      <c r="IK24" s="184"/>
    </row>
    <row r="25" spans="1:245" s="253" customFormat="1" ht="15.75" customHeight="1" x14ac:dyDescent="0.2">
      <c r="A25" s="462" t="s">
        <v>18</v>
      </c>
      <c r="B25" s="519" t="s">
        <v>11</v>
      </c>
      <c r="C25" s="522" t="s">
        <v>16</v>
      </c>
      <c r="D25" s="524" t="s">
        <v>19</v>
      </c>
      <c r="E25" s="544" t="s">
        <v>69</v>
      </c>
      <c r="F25" s="546" t="s">
        <v>83</v>
      </c>
      <c r="G25" s="568" t="s">
        <v>75</v>
      </c>
      <c r="H25" s="571" t="s">
        <v>12</v>
      </c>
      <c r="I25" s="447">
        <v>5</v>
      </c>
      <c r="J25" s="447" t="s">
        <v>196</v>
      </c>
      <c r="K25" s="85" t="s">
        <v>13</v>
      </c>
      <c r="L25" s="336">
        <f>M25+O25</f>
        <v>7</v>
      </c>
      <c r="M25" s="337">
        <v>7</v>
      </c>
      <c r="N25" s="338">
        <v>0</v>
      </c>
      <c r="O25" s="339">
        <v>0</v>
      </c>
      <c r="P25" s="336">
        <f>Q25+S25</f>
        <v>7</v>
      </c>
      <c r="Q25" s="338">
        <v>7</v>
      </c>
      <c r="R25" s="338">
        <v>0</v>
      </c>
      <c r="S25" s="339">
        <v>0</v>
      </c>
      <c r="T25" s="336">
        <f>U25+W25</f>
        <v>7</v>
      </c>
      <c r="U25" s="338">
        <v>7</v>
      </c>
      <c r="V25" s="338">
        <v>0</v>
      </c>
      <c r="W25" s="339">
        <v>0</v>
      </c>
      <c r="X25" s="59"/>
      <c r="IK25" s="184"/>
    </row>
    <row r="26" spans="1:245" s="253" customFormat="1" ht="17.25" customHeight="1" thickBot="1" x14ac:dyDescent="0.25">
      <c r="A26" s="463"/>
      <c r="B26" s="520"/>
      <c r="C26" s="523"/>
      <c r="D26" s="525"/>
      <c r="E26" s="545"/>
      <c r="F26" s="547"/>
      <c r="G26" s="569"/>
      <c r="H26" s="572"/>
      <c r="I26" s="448"/>
      <c r="J26" s="448"/>
      <c r="K26" s="86" t="s">
        <v>14</v>
      </c>
      <c r="L26" s="90">
        <v>0</v>
      </c>
      <c r="M26" s="91">
        <v>0</v>
      </c>
      <c r="N26" s="88">
        <v>0</v>
      </c>
      <c r="O26" s="89">
        <v>0</v>
      </c>
      <c r="P26" s="87">
        <v>0</v>
      </c>
      <c r="Q26" s="88">
        <v>0</v>
      </c>
      <c r="R26" s="88">
        <v>0</v>
      </c>
      <c r="S26" s="89">
        <v>0</v>
      </c>
      <c r="T26" s="87">
        <v>0</v>
      </c>
      <c r="U26" s="88">
        <v>0</v>
      </c>
      <c r="V26" s="88">
        <v>0</v>
      </c>
      <c r="W26" s="89">
        <v>0</v>
      </c>
      <c r="X26" s="49"/>
      <c r="IK26" s="184"/>
    </row>
    <row r="27" spans="1:245" s="253" customFormat="1" ht="18.75" customHeight="1" thickBot="1" x14ac:dyDescent="0.25">
      <c r="A27" s="464"/>
      <c r="B27" s="521"/>
      <c r="C27" s="521"/>
      <c r="D27" s="521"/>
      <c r="E27" s="545"/>
      <c r="F27" s="547"/>
      <c r="G27" s="570"/>
      <c r="H27" s="448"/>
      <c r="I27" s="448"/>
      <c r="J27" s="449"/>
      <c r="K27" s="92" t="s">
        <v>9</v>
      </c>
      <c r="L27" s="93">
        <f t="shared" ref="L27:W27" si="3">SUM(L25:L26)</f>
        <v>7</v>
      </c>
      <c r="M27" s="94">
        <f t="shared" si="3"/>
        <v>7</v>
      </c>
      <c r="N27" s="94">
        <f t="shared" si="3"/>
        <v>0</v>
      </c>
      <c r="O27" s="95">
        <f t="shared" si="3"/>
        <v>0</v>
      </c>
      <c r="P27" s="93">
        <f t="shared" si="3"/>
        <v>7</v>
      </c>
      <c r="Q27" s="94">
        <f t="shared" si="3"/>
        <v>7</v>
      </c>
      <c r="R27" s="94">
        <f t="shared" si="3"/>
        <v>0</v>
      </c>
      <c r="S27" s="95">
        <f t="shared" si="3"/>
        <v>0</v>
      </c>
      <c r="T27" s="93">
        <f t="shared" si="3"/>
        <v>7</v>
      </c>
      <c r="U27" s="94">
        <f t="shared" si="3"/>
        <v>7</v>
      </c>
      <c r="V27" s="94">
        <f t="shared" si="3"/>
        <v>0</v>
      </c>
      <c r="W27" s="95">
        <f t="shared" si="3"/>
        <v>0</v>
      </c>
      <c r="X27" s="49"/>
      <c r="IK27" s="184"/>
    </row>
    <row r="28" spans="1:245" s="256" customFormat="1" ht="19.5" customHeight="1" thickBot="1" x14ac:dyDescent="0.25">
      <c r="A28" s="54" t="s">
        <v>18</v>
      </c>
      <c r="B28" s="56" t="s">
        <v>11</v>
      </c>
      <c r="C28" s="57" t="s">
        <v>16</v>
      </c>
      <c r="D28" s="393" t="s">
        <v>77</v>
      </c>
      <c r="E28" s="393"/>
      <c r="F28" s="393"/>
      <c r="G28" s="393"/>
      <c r="H28" s="393"/>
      <c r="I28" s="393"/>
      <c r="J28" s="394"/>
      <c r="K28" s="394"/>
      <c r="L28" s="96">
        <f t="shared" ref="L28:W28" si="4">L27+L24</f>
        <v>386.2</v>
      </c>
      <c r="M28" s="97">
        <f t="shared" si="4"/>
        <v>386.2</v>
      </c>
      <c r="N28" s="97">
        <f t="shared" si="4"/>
        <v>0</v>
      </c>
      <c r="O28" s="98">
        <f t="shared" si="4"/>
        <v>0</v>
      </c>
      <c r="P28" s="96">
        <f t="shared" si="4"/>
        <v>386.2</v>
      </c>
      <c r="Q28" s="97">
        <f t="shared" si="4"/>
        <v>386.2</v>
      </c>
      <c r="R28" s="97">
        <f t="shared" si="4"/>
        <v>0</v>
      </c>
      <c r="S28" s="98">
        <f t="shared" si="4"/>
        <v>0</v>
      </c>
      <c r="T28" s="96">
        <f t="shared" si="4"/>
        <v>386.2</v>
      </c>
      <c r="U28" s="97">
        <f t="shared" si="4"/>
        <v>386.2</v>
      </c>
      <c r="V28" s="97">
        <f t="shared" si="4"/>
        <v>0</v>
      </c>
      <c r="W28" s="98">
        <f t="shared" si="4"/>
        <v>0</v>
      </c>
      <c r="X28" s="49"/>
      <c r="IK28" s="184"/>
    </row>
    <row r="29" spans="1:245" s="253" customFormat="1" ht="19.5" customHeight="1" thickBot="1" x14ac:dyDescent="0.25">
      <c r="A29" s="54" t="s">
        <v>18</v>
      </c>
      <c r="B29" s="56" t="s">
        <v>11</v>
      </c>
      <c r="C29" s="557" t="s">
        <v>79</v>
      </c>
      <c r="D29" s="557"/>
      <c r="E29" s="557"/>
      <c r="F29" s="557"/>
      <c r="G29" s="557"/>
      <c r="H29" s="557"/>
      <c r="I29" s="557"/>
      <c r="J29" s="558"/>
      <c r="K29" s="558"/>
      <c r="L29" s="99">
        <f t="shared" ref="L29:W29" si="5">L20+L28</f>
        <v>401.2</v>
      </c>
      <c r="M29" s="100">
        <f t="shared" si="5"/>
        <v>401.2</v>
      </c>
      <c r="N29" s="100">
        <f t="shared" si="5"/>
        <v>0</v>
      </c>
      <c r="O29" s="101">
        <f t="shared" si="5"/>
        <v>0</v>
      </c>
      <c r="P29" s="99">
        <f t="shared" si="5"/>
        <v>425.7</v>
      </c>
      <c r="Q29" s="100">
        <f t="shared" si="5"/>
        <v>425.7</v>
      </c>
      <c r="R29" s="100">
        <f t="shared" si="5"/>
        <v>0</v>
      </c>
      <c r="S29" s="101">
        <f t="shared" si="5"/>
        <v>0</v>
      </c>
      <c r="T29" s="99">
        <f t="shared" si="5"/>
        <v>409.09999999999997</v>
      </c>
      <c r="U29" s="100">
        <f t="shared" si="5"/>
        <v>409.09999999999997</v>
      </c>
      <c r="V29" s="100">
        <f t="shared" si="5"/>
        <v>0</v>
      </c>
      <c r="W29" s="101">
        <f t="shared" si="5"/>
        <v>0</v>
      </c>
      <c r="X29" s="46"/>
      <c r="IK29" s="184"/>
    </row>
    <row r="30" spans="1:245" s="253" customFormat="1" ht="19.5" customHeight="1" thickBot="1" x14ac:dyDescent="0.25">
      <c r="A30" s="54" t="s">
        <v>18</v>
      </c>
      <c r="B30" s="102" t="s">
        <v>16</v>
      </c>
      <c r="C30" s="551" t="s">
        <v>37</v>
      </c>
      <c r="D30" s="552"/>
      <c r="E30" s="552"/>
      <c r="F30" s="552"/>
      <c r="G30" s="552"/>
      <c r="H30" s="552"/>
      <c r="I30" s="552"/>
      <c r="J30" s="552"/>
      <c r="K30" s="552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4"/>
      <c r="X30" s="46"/>
      <c r="IK30" s="184"/>
    </row>
    <row r="31" spans="1:245" s="253" customFormat="1" ht="19.5" customHeight="1" thickBot="1" x14ac:dyDescent="0.25">
      <c r="A31" s="54" t="s">
        <v>18</v>
      </c>
      <c r="B31" s="56" t="s">
        <v>16</v>
      </c>
      <c r="C31" s="57" t="s">
        <v>11</v>
      </c>
      <c r="D31" s="423" t="s">
        <v>22</v>
      </c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4"/>
      <c r="T31" s="424"/>
      <c r="U31" s="424"/>
      <c r="V31" s="424"/>
      <c r="W31" s="425"/>
      <c r="X31" s="49"/>
      <c r="IK31" s="184"/>
    </row>
    <row r="32" spans="1:245" s="253" customFormat="1" ht="18" customHeight="1" x14ac:dyDescent="0.2">
      <c r="A32" s="465" t="s">
        <v>18</v>
      </c>
      <c r="B32" s="441" t="s">
        <v>16</v>
      </c>
      <c r="C32" s="470" t="s">
        <v>11</v>
      </c>
      <c r="D32" s="443" t="s">
        <v>11</v>
      </c>
      <c r="E32" s="417" t="s">
        <v>23</v>
      </c>
      <c r="F32" s="421" t="s">
        <v>83</v>
      </c>
      <c r="G32" s="419" t="s">
        <v>81</v>
      </c>
      <c r="H32" s="409" t="s">
        <v>32</v>
      </c>
      <c r="I32" s="411" t="s">
        <v>172</v>
      </c>
      <c r="J32" s="390" t="s">
        <v>197</v>
      </c>
      <c r="K32" s="58" t="s">
        <v>13</v>
      </c>
      <c r="L32" s="340">
        <f>M32+O32</f>
        <v>1249</v>
      </c>
      <c r="M32" s="341">
        <v>1249</v>
      </c>
      <c r="N32" s="342">
        <v>1109.7</v>
      </c>
      <c r="O32" s="339">
        <v>0</v>
      </c>
      <c r="P32" s="336">
        <f>Q32+S32</f>
        <v>1249</v>
      </c>
      <c r="Q32" s="342">
        <v>1249</v>
      </c>
      <c r="R32" s="342">
        <v>1109.7</v>
      </c>
      <c r="S32" s="339">
        <v>0</v>
      </c>
      <c r="T32" s="336">
        <f>U32+W32</f>
        <v>1249</v>
      </c>
      <c r="U32" s="342">
        <v>1249</v>
      </c>
      <c r="V32" s="342">
        <v>1109.7</v>
      </c>
      <c r="W32" s="339">
        <v>0</v>
      </c>
      <c r="X32" s="59"/>
      <c r="IK32" s="184"/>
    </row>
    <row r="33" spans="1:245" s="253" customFormat="1" ht="18.75" customHeight="1" x14ac:dyDescent="0.2">
      <c r="A33" s="466"/>
      <c r="B33" s="528"/>
      <c r="C33" s="529"/>
      <c r="D33" s="534"/>
      <c r="E33" s="418"/>
      <c r="F33" s="431"/>
      <c r="G33" s="420"/>
      <c r="H33" s="530"/>
      <c r="I33" s="416"/>
      <c r="J33" s="391"/>
      <c r="K33" s="103" t="s">
        <v>55</v>
      </c>
      <c r="L33" s="107">
        <f>M33+O33</f>
        <v>0</v>
      </c>
      <c r="M33" s="105">
        <v>0</v>
      </c>
      <c r="N33" s="105">
        <v>0</v>
      </c>
      <c r="O33" s="106">
        <v>0</v>
      </c>
      <c r="P33" s="104">
        <v>0</v>
      </c>
      <c r="Q33" s="105">
        <v>0</v>
      </c>
      <c r="R33" s="105">
        <v>0</v>
      </c>
      <c r="S33" s="106">
        <v>0</v>
      </c>
      <c r="T33" s="104">
        <v>0</v>
      </c>
      <c r="U33" s="105">
        <v>0</v>
      </c>
      <c r="V33" s="105">
        <v>0</v>
      </c>
      <c r="W33" s="106">
        <v>0</v>
      </c>
      <c r="X33" s="59"/>
      <c r="IK33" s="184"/>
    </row>
    <row r="34" spans="1:245" s="253" customFormat="1" ht="18.75" customHeight="1" x14ac:dyDescent="0.2">
      <c r="A34" s="466"/>
      <c r="B34" s="528"/>
      <c r="C34" s="529"/>
      <c r="D34" s="534"/>
      <c r="E34" s="418"/>
      <c r="F34" s="431"/>
      <c r="G34" s="420"/>
      <c r="H34" s="530"/>
      <c r="I34" s="416"/>
      <c r="J34" s="391"/>
      <c r="K34" s="103" t="s">
        <v>14</v>
      </c>
      <c r="L34" s="107">
        <f>M34+O34</f>
        <v>0</v>
      </c>
      <c r="M34" s="105">
        <v>0</v>
      </c>
      <c r="N34" s="105">
        <v>0</v>
      </c>
      <c r="O34" s="109">
        <v>0</v>
      </c>
      <c r="P34" s="108">
        <v>0</v>
      </c>
      <c r="Q34" s="105">
        <v>0</v>
      </c>
      <c r="R34" s="105">
        <v>0</v>
      </c>
      <c r="S34" s="106">
        <v>0</v>
      </c>
      <c r="T34" s="108">
        <v>0</v>
      </c>
      <c r="U34" s="105">
        <v>0</v>
      </c>
      <c r="V34" s="105">
        <v>0</v>
      </c>
      <c r="W34" s="106">
        <v>0</v>
      </c>
      <c r="X34" s="59"/>
      <c r="IK34" s="184"/>
    </row>
    <row r="35" spans="1:245" s="253" customFormat="1" ht="21" customHeight="1" thickBot="1" x14ac:dyDescent="0.25">
      <c r="A35" s="466"/>
      <c r="B35" s="528"/>
      <c r="C35" s="529"/>
      <c r="D35" s="534"/>
      <c r="E35" s="418"/>
      <c r="F35" s="431"/>
      <c r="G35" s="420"/>
      <c r="H35" s="530"/>
      <c r="I35" s="416"/>
      <c r="J35" s="391"/>
      <c r="K35" s="64" t="s">
        <v>56</v>
      </c>
      <c r="L35" s="113">
        <f>M35+O35</f>
        <v>0</v>
      </c>
      <c r="M35" s="114">
        <v>0</v>
      </c>
      <c r="N35" s="111">
        <v>0</v>
      </c>
      <c r="O35" s="115">
        <v>0</v>
      </c>
      <c r="P35" s="110">
        <f>Q35+S35</f>
        <v>0</v>
      </c>
      <c r="Q35" s="111">
        <v>0</v>
      </c>
      <c r="R35" s="111">
        <v>0</v>
      </c>
      <c r="S35" s="112">
        <v>0</v>
      </c>
      <c r="T35" s="110">
        <v>0</v>
      </c>
      <c r="U35" s="111">
        <v>0</v>
      </c>
      <c r="V35" s="111">
        <v>0</v>
      </c>
      <c r="W35" s="112">
        <v>0</v>
      </c>
      <c r="X35" s="385"/>
      <c r="IK35" s="184"/>
    </row>
    <row r="36" spans="1:245" s="253" customFormat="1" ht="20.25" customHeight="1" thickBot="1" x14ac:dyDescent="0.25">
      <c r="A36" s="466"/>
      <c r="B36" s="528"/>
      <c r="C36" s="529"/>
      <c r="D36" s="534"/>
      <c r="E36" s="418"/>
      <c r="F36" s="431"/>
      <c r="G36" s="420"/>
      <c r="H36" s="530"/>
      <c r="I36" s="416"/>
      <c r="J36" s="392"/>
      <c r="K36" s="79" t="s">
        <v>9</v>
      </c>
      <c r="L36" s="70">
        <f t="shared" ref="L36:W36" si="6">L32+L35+L33+L34</f>
        <v>1249</v>
      </c>
      <c r="M36" s="84">
        <f t="shared" si="6"/>
        <v>1249</v>
      </c>
      <c r="N36" s="84">
        <f>N32+N35+N33+N34</f>
        <v>1109.7</v>
      </c>
      <c r="O36" s="83">
        <f t="shared" si="6"/>
        <v>0</v>
      </c>
      <c r="P36" s="70">
        <f t="shared" si="6"/>
        <v>1249</v>
      </c>
      <c r="Q36" s="84">
        <f>SUM(Q32:Q35)</f>
        <v>1249</v>
      </c>
      <c r="R36" s="84">
        <f t="shared" si="6"/>
        <v>1109.7</v>
      </c>
      <c r="S36" s="83">
        <f t="shared" si="6"/>
        <v>0</v>
      </c>
      <c r="T36" s="70">
        <f t="shared" si="6"/>
        <v>1249</v>
      </c>
      <c r="U36" s="84">
        <f t="shared" si="6"/>
        <v>1249</v>
      </c>
      <c r="V36" s="84">
        <f t="shared" si="6"/>
        <v>1109.7</v>
      </c>
      <c r="W36" s="83">
        <f t="shared" si="6"/>
        <v>0</v>
      </c>
      <c r="X36" s="385"/>
      <c r="IK36" s="184"/>
    </row>
    <row r="37" spans="1:245" s="253" customFormat="1" ht="18" customHeight="1" x14ac:dyDescent="0.2">
      <c r="A37" s="467" t="s">
        <v>18</v>
      </c>
      <c r="B37" s="537" t="s">
        <v>16</v>
      </c>
      <c r="C37" s="526" t="s">
        <v>11</v>
      </c>
      <c r="D37" s="396" t="s">
        <v>16</v>
      </c>
      <c r="E37" s="399" t="s">
        <v>38</v>
      </c>
      <c r="F37" s="401" t="s">
        <v>83</v>
      </c>
      <c r="G37" s="426" t="s">
        <v>76</v>
      </c>
      <c r="H37" s="406" t="s">
        <v>32</v>
      </c>
      <c r="I37" s="403" t="s">
        <v>172</v>
      </c>
      <c r="J37" s="403" t="s">
        <v>198</v>
      </c>
      <c r="K37" s="58" t="s">
        <v>14</v>
      </c>
      <c r="L37" s="336">
        <f>M37+O37</f>
        <v>10</v>
      </c>
      <c r="M37" s="337">
        <v>10</v>
      </c>
      <c r="N37" s="338">
        <v>0</v>
      </c>
      <c r="O37" s="339">
        <v>0</v>
      </c>
      <c r="P37" s="336">
        <f>Q37+S37</f>
        <v>10.9</v>
      </c>
      <c r="Q37" s="338">
        <v>10.9</v>
      </c>
      <c r="R37" s="338">
        <v>0</v>
      </c>
      <c r="S37" s="339">
        <v>0</v>
      </c>
      <c r="T37" s="336">
        <f>U37+W37</f>
        <v>10.9</v>
      </c>
      <c r="U37" s="338">
        <v>10.9</v>
      </c>
      <c r="V37" s="338">
        <v>0</v>
      </c>
      <c r="W37" s="339">
        <v>0</v>
      </c>
      <c r="X37" s="59"/>
      <c r="IK37" s="184"/>
    </row>
    <row r="38" spans="1:245" s="253" customFormat="1" ht="18.75" customHeight="1" thickBot="1" x14ac:dyDescent="0.25">
      <c r="A38" s="468"/>
      <c r="B38" s="538"/>
      <c r="C38" s="527"/>
      <c r="D38" s="397"/>
      <c r="E38" s="400"/>
      <c r="F38" s="402"/>
      <c r="G38" s="427"/>
      <c r="H38" s="407"/>
      <c r="I38" s="404"/>
      <c r="J38" s="404"/>
      <c r="K38" s="64" t="s">
        <v>20</v>
      </c>
      <c r="L38" s="113">
        <f>M38+O38</f>
        <v>49.5</v>
      </c>
      <c r="M38" s="114">
        <v>49.5</v>
      </c>
      <c r="N38" s="116">
        <v>0</v>
      </c>
      <c r="O38" s="112">
        <v>0</v>
      </c>
      <c r="P38" s="110">
        <f>Q38+S38</f>
        <v>49.5</v>
      </c>
      <c r="Q38" s="116">
        <v>49.5</v>
      </c>
      <c r="R38" s="116">
        <v>0</v>
      </c>
      <c r="S38" s="112">
        <v>0</v>
      </c>
      <c r="T38" s="110">
        <f>U38+W38</f>
        <v>49.5</v>
      </c>
      <c r="U38" s="116">
        <v>49.5</v>
      </c>
      <c r="V38" s="116">
        <v>0</v>
      </c>
      <c r="W38" s="112">
        <v>0</v>
      </c>
      <c r="X38" s="385"/>
      <c r="IK38" s="184"/>
    </row>
    <row r="39" spans="1:245" s="253" customFormat="1" ht="20.25" customHeight="1" thickBot="1" x14ac:dyDescent="0.25">
      <c r="A39" s="469"/>
      <c r="B39" s="539"/>
      <c r="C39" s="532"/>
      <c r="D39" s="398"/>
      <c r="E39" s="531"/>
      <c r="F39" s="533"/>
      <c r="G39" s="428"/>
      <c r="H39" s="408"/>
      <c r="I39" s="405"/>
      <c r="J39" s="405"/>
      <c r="K39" s="117" t="s">
        <v>9</v>
      </c>
      <c r="L39" s="118">
        <f t="shared" ref="L39:W39" si="7">L37+L38</f>
        <v>59.5</v>
      </c>
      <c r="M39" s="119">
        <f t="shared" si="7"/>
        <v>59.5</v>
      </c>
      <c r="N39" s="120">
        <f t="shared" si="7"/>
        <v>0</v>
      </c>
      <c r="O39" s="121">
        <f t="shared" si="7"/>
        <v>0</v>
      </c>
      <c r="P39" s="118">
        <f t="shared" si="7"/>
        <v>60.4</v>
      </c>
      <c r="Q39" s="119">
        <f t="shared" si="7"/>
        <v>60.4</v>
      </c>
      <c r="R39" s="120">
        <f t="shared" si="7"/>
        <v>0</v>
      </c>
      <c r="S39" s="121">
        <f t="shared" si="7"/>
        <v>0</v>
      </c>
      <c r="T39" s="118">
        <f t="shared" si="7"/>
        <v>60.4</v>
      </c>
      <c r="U39" s="119">
        <f t="shared" si="7"/>
        <v>60.4</v>
      </c>
      <c r="V39" s="120">
        <f t="shared" si="7"/>
        <v>0</v>
      </c>
      <c r="W39" s="121">
        <f t="shared" si="7"/>
        <v>0</v>
      </c>
      <c r="X39" s="385"/>
      <c r="IK39" s="184"/>
    </row>
    <row r="40" spans="1:245" s="253" customFormat="1" ht="21" customHeight="1" thickBot="1" x14ac:dyDescent="0.25">
      <c r="A40" s="465" t="s">
        <v>18</v>
      </c>
      <c r="B40" s="441" t="s">
        <v>16</v>
      </c>
      <c r="C40" s="470" t="s">
        <v>11</v>
      </c>
      <c r="D40" s="443" t="s">
        <v>17</v>
      </c>
      <c r="E40" s="417" t="s">
        <v>24</v>
      </c>
      <c r="F40" s="421" t="s">
        <v>83</v>
      </c>
      <c r="G40" s="419" t="s">
        <v>76</v>
      </c>
      <c r="H40" s="429" t="s">
        <v>32</v>
      </c>
      <c r="I40" s="411" t="s">
        <v>172</v>
      </c>
      <c r="J40" s="390" t="s">
        <v>84</v>
      </c>
      <c r="K40" s="122" t="s">
        <v>55</v>
      </c>
      <c r="L40" s="343">
        <f>M40+O40</f>
        <v>5.2</v>
      </c>
      <c r="M40" s="344">
        <v>5.2</v>
      </c>
      <c r="N40" s="344">
        <v>0</v>
      </c>
      <c r="O40" s="345">
        <v>0</v>
      </c>
      <c r="P40" s="343">
        <f>Q40+S40</f>
        <v>7.7</v>
      </c>
      <c r="Q40" s="344">
        <v>7.7</v>
      </c>
      <c r="R40" s="344">
        <v>0</v>
      </c>
      <c r="S40" s="345">
        <v>0</v>
      </c>
      <c r="T40" s="343">
        <f>U40+W40</f>
        <v>7.5</v>
      </c>
      <c r="U40" s="344">
        <v>7.5</v>
      </c>
      <c r="V40" s="344">
        <v>0</v>
      </c>
      <c r="W40" s="345">
        <v>0</v>
      </c>
      <c r="X40" s="59"/>
      <c r="IK40" s="184"/>
    </row>
    <row r="41" spans="1:245" s="253" customFormat="1" ht="22.5" customHeight="1" thickBot="1" x14ac:dyDescent="0.25">
      <c r="A41" s="500"/>
      <c r="B41" s="442"/>
      <c r="C41" s="471"/>
      <c r="D41" s="444"/>
      <c r="E41" s="481"/>
      <c r="F41" s="422"/>
      <c r="G41" s="480"/>
      <c r="H41" s="430"/>
      <c r="I41" s="412"/>
      <c r="J41" s="392"/>
      <c r="K41" s="123" t="s">
        <v>9</v>
      </c>
      <c r="L41" s="124">
        <f t="shared" ref="L41:W41" si="8">L40</f>
        <v>5.2</v>
      </c>
      <c r="M41" s="125">
        <f t="shared" si="8"/>
        <v>5.2</v>
      </c>
      <c r="N41" s="125">
        <f t="shared" si="8"/>
        <v>0</v>
      </c>
      <c r="O41" s="126">
        <f t="shared" si="8"/>
        <v>0</v>
      </c>
      <c r="P41" s="124">
        <f t="shared" si="8"/>
        <v>7.7</v>
      </c>
      <c r="Q41" s="125">
        <f t="shared" si="8"/>
        <v>7.7</v>
      </c>
      <c r="R41" s="125">
        <f t="shared" si="8"/>
        <v>0</v>
      </c>
      <c r="S41" s="126">
        <f t="shared" si="8"/>
        <v>0</v>
      </c>
      <c r="T41" s="124">
        <f t="shared" si="8"/>
        <v>7.5</v>
      </c>
      <c r="U41" s="125">
        <f t="shared" si="8"/>
        <v>7.5</v>
      </c>
      <c r="V41" s="125">
        <f t="shared" si="8"/>
        <v>0</v>
      </c>
      <c r="W41" s="126">
        <f t="shared" si="8"/>
        <v>0</v>
      </c>
      <c r="X41" s="59"/>
      <c r="IK41" s="184"/>
    </row>
    <row r="42" spans="1:245" s="253" customFormat="1" ht="19.5" customHeight="1" thickBot="1" x14ac:dyDescent="0.25">
      <c r="A42" s="54" t="s">
        <v>18</v>
      </c>
      <c r="B42" s="56" t="s">
        <v>16</v>
      </c>
      <c r="C42" s="57" t="s">
        <v>11</v>
      </c>
      <c r="D42" s="393" t="s">
        <v>77</v>
      </c>
      <c r="E42" s="393"/>
      <c r="F42" s="393"/>
      <c r="G42" s="393"/>
      <c r="H42" s="393"/>
      <c r="I42" s="393"/>
      <c r="J42" s="394"/>
      <c r="K42" s="395"/>
      <c r="L42" s="127">
        <f t="shared" ref="L42:W42" si="9">L36+L39+L41</f>
        <v>1313.7</v>
      </c>
      <c r="M42" s="128">
        <f t="shared" si="9"/>
        <v>1313.7</v>
      </c>
      <c r="N42" s="128">
        <f t="shared" si="9"/>
        <v>1109.7</v>
      </c>
      <c r="O42" s="129">
        <f t="shared" si="9"/>
        <v>0</v>
      </c>
      <c r="P42" s="127">
        <f t="shared" si="9"/>
        <v>1317.1000000000001</v>
      </c>
      <c r="Q42" s="128">
        <f t="shared" si="9"/>
        <v>1317.1000000000001</v>
      </c>
      <c r="R42" s="128">
        <f t="shared" si="9"/>
        <v>1109.7</v>
      </c>
      <c r="S42" s="129">
        <f t="shared" si="9"/>
        <v>0</v>
      </c>
      <c r="T42" s="127">
        <f t="shared" si="9"/>
        <v>1316.9</v>
      </c>
      <c r="U42" s="128">
        <f t="shared" si="9"/>
        <v>1316.9</v>
      </c>
      <c r="V42" s="128">
        <f t="shared" si="9"/>
        <v>1109.7</v>
      </c>
      <c r="W42" s="129">
        <f t="shared" si="9"/>
        <v>0</v>
      </c>
      <c r="X42" s="130"/>
      <c r="IK42" s="184"/>
    </row>
    <row r="43" spans="1:245" s="253" customFormat="1" ht="21" customHeight="1" thickBot="1" x14ac:dyDescent="0.25">
      <c r="A43" s="54" t="s">
        <v>18</v>
      </c>
      <c r="B43" s="56" t="s">
        <v>16</v>
      </c>
      <c r="C43" s="57" t="s">
        <v>16</v>
      </c>
      <c r="D43" s="423" t="s">
        <v>25</v>
      </c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5"/>
      <c r="X43" s="49"/>
      <c r="IK43" s="184"/>
    </row>
    <row r="44" spans="1:245" s="253" customFormat="1" ht="16.5" customHeight="1" x14ac:dyDescent="0.2">
      <c r="A44" s="465" t="s">
        <v>18</v>
      </c>
      <c r="B44" s="441" t="s">
        <v>16</v>
      </c>
      <c r="C44" s="470" t="s">
        <v>16</v>
      </c>
      <c r="D44" s="443" t="s">
        <v>11</v>
      </c>
      <c r="E44" s="417" t="s">
        <v>26</v>
      </c>
      <c r="F44" s="421" t="s">
        <v>83</v>
      </c>
      <c r="G44" s="419" t="s">
        <v>73</v>
      </c>
      <c r="H44" s="409" t="s">
        <v>33</v>
      </c>
      <c r="I44" s="411" t="s">
        <v>173</v>
      </c>
      <c r="J44" s="390" t="s">
        <v>199</v>
      </c>
      <c r="K44" s="58" t="s">
        <v>13</v>
      </c>
      <c r="L44" s="340">
        <f>M44+O44</f>
        <v>546</v>
      </c>
      <c r="M44" s="341">
        <v>546</v>
      </c>
      <c r="N44" s="342">
        <v>479.8</v>
      </c>
      <c r="O44" s="339">
        <v>0</v>
      </c>
      <c r="P44" s="336">
        <f>Q44+S44</f>
        <v>577.5</v>
      </c>
      <c r="Q44" s="342">
        <v>561</v>
      </c>
      <c r="R44" s="342">
        <v>481.2</v>
      </c>
      <c r="S44" s="339">
        <v>16.5</v>
      </c>
      <c r="T44" s="346">
        <f>U44+W44</f>
        <v>577.5</v>
      </c>
      <c r="U44" s="342">
        <v>561</v>
      </c>
      <c r="V44" s="342">
        <v>481.2</v>
      </c>
      <c r="W44" s="339">
        <v>16.5</v>
      </c>
      <c r="X44" s="59"/>
      <c r="IK44" s="184"/>
    </row>
    <row r="45" spans="1:245" s="253" customFormat="1" ht="18" customHeight="1" x14ac:dyDescent="0.2">
      <c r="A45" s="466"/>
      <c r="B45" s="528"/>
      <c r="C45" s="529"/>
      <c r="D45" s="534"/>
      <c r="E45" s="418"/>
      <c r="F45" s="431"/>
      <c r="G45" s="420"/>
      <c r="H45" s="530"/>
      <c r="I45" s="416"/>
      <c r="J45" s="391"/>
      <c r="K45" s="103" t="s">
        <v>55</v>
      </c>
      <c r="L45" s="107">
        <f>M45+O45</f>
        <v>0</v>
      </c>
      <c r="M45" s="105">
        <v>0</v>
      </c>
      <c r="N45" s="105">
        <v>0</v>
      </c>
      <c r="O45" s="106">
        <v>0</v>
      </c>
      <c r="P45" s="104">
        <f>Q45+S45</f>
        <v>0</v>
      </c>
      <c r="Q45" s="105">
        <v>0</v>
      </c>
      <c r="R45" s="105">
        <v>0</v>
      </c>
      <c r="S45" s="106">
        <v>0</v>
      </c>
      <c r="T45" s="107">
        <f t="shared" ref="T45:T47" si="10">U45+W45</f>
        <v>0</v>
      </c>
      <c r="U45" s="105">
        <v>0</v>
      </c>
      <c r="V45" s="105">
        <v>0</v>
      </c>
      <c r="W45" s="106">
        <v>0</v>
      </c>
      <c r="X45" s="59"/>
      <c r="IK45" s="184"/>
    </row>
    <row r="46" spans="1:245" s="253" customFormat="1" ht="17.25" customHeight="1" x14ac:dyDescent="0.2">
      <c r="A46" s="466"/>
      <c r="B46" s="528"/>
      <c r="C46" s="529"/>
      <c r="D46" s="534"/>
      <c r="E46" s="418"/>
      <c r="F46" s="431"/>
      <c r="G46" s="420"/>
      <c r="H46" s="530"/>
      <c r="I46" s="416"/>
      <c r="J46" s="391"/>
      <c r="K46" s="103" t="s">
        <v>14</v>
      </c>
      <c r="L46" s="107">
        <f>M46+O46</f>
        <v>0</v>
      </c>
      <c r="M46" s="105">
        <v>0</v>
      </c>
      <c r="N46" s="105">
        <v>0</v>
      </c>
      <c r="O46" s="106">
        <v>0</v>
      </c>
      <c r="P46" s="108">
        <v>0</v>
      </c>
      <c r="Q46" s="105">
        <v>0</v>
      </c>
      <c r="R46" s="105">
        <v>0</v>
      </c>
      <c r="S46" s="106">
        <v>0</v>
      </c>
      <c r="T46" s="107">
        <f t="shared" si="10"/>
        <v>0</v>
      </c>
      <c r="U46" s="105">
        <v>0</v>
      </c>
      <c r="V46" s="105">
        <v>0</v>
      </c>
      <c r="W46" s="106">
        <v>0</v>
      </c>
      <c r="X46" s="59"/>
      <c r="IK46" s="184"/>
    </row>
    <row r="47" spans="1:245" s="253" customFormat="1" ht="20.25" customHeight="1" thickBot="1" x14ac:dyDescent="0.25">
      <c r="A47" s="466"/>
      <c r="B47" s="528"/>
      <c r="C47" s="529"/>
      <c r="D47" s="534"/>
      <c r="E47" s="418"/>
      <c r="F47" s="431"/>
      <c r="G47" s="420"/>
      <c r="H47" s="530"/>
      <c r="I47" s="416"/>
      <c r="J47" s="391"/>
      <c r="K47" s="64" t="s">
        <v>56</v>
      </c>
      <c r="L47" s="90">
        <f>M47+O47</f>
        <v>0</v>
      </c>
      <c r="M47" s="131">
        <v>0</v>
      </c>
      <c r="N47" s="131">
        <v>0</v>
      </c>
      <c r="O47" s="89">
        <v>0</v>
      </c>
      <c r="P47" s="87">
        <f>Q47+S47</f>
        <v>0</v>
      </c>
      <c r="Q47" s="131">
        <v>0</v>
      </c>
      <c r="R47" s="131">
        <v>0</v>
      </c>
      <c r="S47" s="89">
        <v>0</v>
      </c>
      <c r="T47" s="132">
        <f t="shared" si="10"/>
        <v>0</v>
      </c>
      <c r="U47" s="131">
        <v>0</v>
      </c>
      <c r="V47" s="131">
        <v>0</v>
      </c>
      <c r="W47" s="89">
        <v>0</v>
      </c>
      <c r="X47" s="385"/>
      <c r="IK47" s="184"/>
    </row>
    <row r="48" spans="1:245" s="253" customFormat="1" ht="21.75" customHeight="1" thickBot="1" x14ac:dyDescent="0.25">
      <c r="A48" s="466"/>
      <c r="B48" s="528"/>
      <c r="C48" s="529"/>
      <c r="D48" s="534"/>
      <c r="E48" s="418"/>
      <c r="F48" s="431"/>
      <c r="G48" s="420"/>
      <c r="H48" s="530"/>
      <c r="I48" s="416"/>
      <c r="J48" s="392"/>
      <c r="K48" s="133" t="s">
        <v>9</v>
      </c>
      <c r="L48" s="134">
        <f t="shared" ref="L48:W48" si="11">SUM(L44:L47)</f>
        <v>546</v>
      </c>
      <c r="M48" s="135">
        <f t="shared" si="11"/>
        <v>546</v>
      </c>
      <c r="N48" s="135">
        <f t="shared" si="11"/>
        <v>479.8</v>
      </c>
      <c r="O48" s="136">
        <f t="shared" si="11"/>
        <v>0</v>
      </c>
      <c r="P48" s="134">
        <f t="shared" si="11"/>
        <v>577.5</v>
      </c>
      <c r="Q48" s="135">
        <f t="shared" si="11"/>
        <v>561</v>
      </c>
      <c r="R48" s="135">
        <f t="shared" si="11"/>
        <v>481.2</v>
      </c>
      <c r="S48" s="136">
        <f t="shared" si="11"/>
        <v>16.5</v>
      </c>
      <c r="T48" s="134">
        <f t="shared" si="11"/>
        <v>577.5</v>
      </c>
      <c r="U48" s="135">
        <f t="shared" si="11"/>
        <v>561</v>
      </c>
      <c r="V48" s="135">
        <f t="shared" si="11"/>
        <v>481.2</v>
      </c>
      <c r="W48" s="136">
        <f t="shared" si="11"/>
        <v>16.5</v>
      </c>
      <c r="X48" s="385"/>
      <c r="IK48" s="184"/>
    </row>
    <row r="49" spans="1:245" s="253" customFormat="1" ht="18" customHeight="1" x14ac:dyDescent="0.2">
      <c r="A49" s="465" t="s">
        <v>18</v>
      </c>
      <c r="B49" s="435" t="s">
        <v>16</v>
      </c>
      <c r="C49" s="526" t="s">
        <v>16</v>
      </c>
      <c r="D49" s="396" t="s">
        <v>16</v>
      </c>
      <c r="E49" s="399" t="s">
        <v>27</v>
      </c>
      <c r="F49" s="401" t="s">
        <v>83</v>
      </c>
      <c r="G49" s="426" t="s">
        <v>76</v>
      </c>
      <c r="H49" s="406" t="s">
        <v>33</v>
      </c>
      <c r="I49" s="403" t="s">
        <v>173</v>
      </c>
      <c r="J49" s="403" t="s">
        <v>198</v>
      </c>
      <c r="K49" s="137" t="s">
        <v>14</v>
      </c>
      <c r="L49" s="132">
        <f>M49+O49</f>
        <v>0</v>
      </c>
      <c r="M49" s="140">
        <v>0</v>
      </c>
      <c r="N49" s="138">
        <v>0</v>
      </c>
      <c r="O49" s="139">
        <v>0</v>
      </c>
      <c r="P49" s="132">
        <v>0</v>
      </c>
      <c r="Q49" s="138">
        <v>0</v>
      </c>
      <c r="R49" s="138">
        <v>0</v>
      </c>
      <c r="S49" s="139">
        <v>0</v>
      </c>
      <c r="T49" s="132">
        <v>0</v>
      </c>
      <c r="U49" s="138">
        <v>0</v>
      </c>
      <c r="V49" s="138">
        <v>0</v>
      </c>
      <c r="W49" s="139">
        <v>0</v>
      </c>
      <c r="X49" s="59"/>
      <c r="IK49" s="184"/>
    </row>
    <row r="50" spans="1:245" s="253" customFormat="1" ht="19.5" customHeight="1" thickBot="1" x14ac:dyDescent="0.25">
      <c r="A50" s="466"/>
      <c r="B50" s="436"/>
      <c r="C50" s="527"/>
      <c r="D50" s="397"/>
      <c r="E50" s="400"/>
      <c r="F50" s="402"/>
      <c r="G50" s="427"/>
      <c r="H50" s="407"/>
      <c r="I50" s="404"/>
      <c r="J50" s="404"/>
      <c r="K50" s="64" t="s">
        <v>55</v>
      </c>
      <c r="L50" s="113">
        <f>M50+O50</f>
        <v>0</v>
      </c>
      <c r="M50" s="114">
        <v>0</v>
      </c>
      <c r="N50" s="116">
        <v>0</v>
      </c>
      <c r="O50" s="112">
        <v>0</v>
      </c>
      <c r="P50" s="110">
        <v>0</v>
      </c>
      <c r="Q50" s="116">
        <v>0</v>
      </c>
      <c r="R50" s="116">
        <v>0</v>
      </c>
      <c r="S50" s="112">
        <v>0</v>
      </c>
      <c r="T50" s="110">
        <v>0</v>
      </c>
      <c r="U50" s="116">
        <v>0</v>
      </c>
      <c r="V50" s="116">
        <v>0</v>
      </c>
      <c r="W50" s="112">
        <v>0</v>
      </c>
      <c r="X50" s="385"/>
      <c r="IK50" s="184"/>
    </row>
    <row r="51" spans="1:245" s="253" customFormat="1" ht="18.75" customHeight="1" thickBot="1" x14ac:dyDescent="0.25">
      <c r="A51" s="500"/>
      <c r="B51" s="559"/>
      <c r="C51" s="532"/>
      <c r="D51" s="398"/>
      <c r="E51" s="531"/>
      <c r="F51" s="533"/>
      <c r="G51" s="428"/>
      <c r="H51" s="408"/>
      <c r="I51" s="405"/>
      <c r="J51" s="405"/>
      <c r="K51" s="117" t="s">
        <v>9</v>
      </c>
      <c r="L51" s="124">
        <f t="shared" ref="L51:W51" si="12">L49+L50</f>
        <v>0</v>
      </c>
      <c r="M51" s="125">
        <f t="shared" si="12"/>
        <v>0</v>
      </c>
      <c r="N51" s="125">
        <f t="shared" si="12"/>
        <v>0</v>
      </c>
      <c r="O51" s="126">
        <f t="shared" si="12"/>
        <v>0</v>
      </c>
      <c r="P51" s="124">
        <f t="shared" si="12"/>
        <v>0</v>
      </c>
      <c r="Q51" s="125">
        <f t="shared" si="12"/>
        <v>0</v>
      </c>
      <c r="R51" s="125">
        <f t="shared" si="12"/>
        <v>0</v>
      </c>
      <c r="S51" s="126">
        <f t="shared" si="12"/>
        <v>0</v>
      </c>
      <c r="T51" s="124">
        <f t="shared" si="12"/>
        <v>0</v>
      </c>
      <c r="U51" s="125">
        <f t="shared" si="12"/>
        <v>0</v>
      </c>
      <c r="V51" s="125">
        <f t="shared" si="12"/>
        <v>0</v>
      </c>
      <c r="W51" s="126">
        <f t="shared" si="12"/>
        <v>0</v>
      </c>
      <c r="X51" s="385"/>
      <c r="IK51" s="184"/>
    </row>
    <row r="52" spans="1:245" s="253" customFormat="1" ht="21" customHeight="1" thickBot="1" x14ac:dyDescent="0.25">
      <c r="A52" s="465" t="s">
        <v>18</v>
      </c>
      <c r="B52" s="441" t="s">
        <v>16</v>
      </c>
      <c r="C52" s="470" t="s">
        <v>16</v>
      </c>
      <c r="D52" s="443" t="s">
        <v>17</v>
      </c>
      <c r="E52" s="417" t="s">
        <v>24</v>
      </c>
      <c r="F52" s="421" t="s">
        <v>83</v>
      </c>
      <c r="G52" s="419" t="s">
        <v>73</v>
      </c>
      <c r="H52" s="409" t="s">
        <v>33</v>
      </c>
      <c r="I52" s="411" t="s">
        <v>173</v>
      </c>
      <c r="J52" s="390" t="s">
        <v>84</v>
      </c>
      <c r="K52" s="122" t="s">
        <v>55</v>
      </c>
      <c r="L52" s="343">
        <f>M52+O52</f>
        <v>50</v>
      </c>
      <c r="M52" s="347">
        <v>46.5</v>
      </c>
      <c r="N52" s="344">
        <v>10</v>
      </c>
      <c r="O52" s="345">
        <v>3.5</v>
      </c>
      <c r="P52" s="343">
        <f>Q52+S52</f>
        <v>120</v>
      </c>
      <c r="Q52" s="344">
        <v>118.6</v>
      </c>
      <c r="R52" s="344">
        <v>22.3</v>
      </c>
      <c r="S52" s="345">
        <v>1.4</v>
      </c>
      <c r="T52" s="343">
        <f>U52+W52</f>
        <v>113.10000000000001</v>
      </c>
      <c r="U52" s="344">
        <v>111.7</v>
      </c>
      <c r="V52" s="344">
        <v>22.3</v>
      </c>
      <c r="W52" s="345">
        <v>1.4</v>
      </c>
      <c r="X52" s="59"/>
      <c r="IK52" s="184"/>
    </row>
    <row r="53" spans="1:245" s="253" customFormat="1" ht="21.75" customHeight="1" thickBot="1" x14ac:dyDescent="0.25">
      <c r="A53" s="500"/>
      <c r="B53" s="442"/>
      <c r="C53" s="471"/>
      <c r="D53" s="444"/>
      <c r="E53" s="481"/>
      <c r="F53" s="422"/>
      <c r="G53" s="480"/>
      <c r="H53" s="410"/>
      <c r="I53" s="412"/>
      <c r="J53" s="392"/>
      <c r="K53" s="123" t="s">
        <v>9</v>
      </c>
      <c r="L53" s="141">
        <f t="shared" ref="L53:W53" si="13">L52</f>
        <v>50</v>
      </c>
      <c r="M53" s="125">
        <f>M52</f>
        <v>46.5</v>
      </c>
      <c r="N53" s="125">
        <f t="shared" si="13"/>
        <v>10</v>
      </c>
      <c r="O53" s="126">
        <f t="shared" si="13"/>
        <v>3.5</v>
      </c>
      <c r="P53" s="124">
        <f t="shared" si="13"/>
        <v>120</v>
      </c>
      <c r="Q53" s="125">
        <f t="shared" si="13"/>
        <v>118.6</v>
      </c>
      <c r="R53" s="125">
        <f t="shared" si="13"/>
        <v>22.3</v>
      </c>
      <c r="S53" s="126">
        <f t="shared" si="13"/>
        <v>1.4</v>
      </c>
      <c r="T53" s="124">
        <f t="shared" si="13"/>
        <v>113.10000000000001</v>
      </c>
      <c r="U53" s="125">
        <f t="shared" si="13"/>
        <v>111.7</v>
      </c>
      <c r="V53" s="125">
        <f t="shared" si="13"/>
        <v>22.3</v>
      </c>
      <c r="W53" s="126">
        <f t="shared" si="13"/>
        <v>1.4</v>
      </c>
      <c r="X53" s="59"/>
      <c r="IK53" s="184"/>
    </row>
    <row r="54" spans="1:245" s="253" customFormat="1" ht="18" customHeight="1" thickBot="1" x14ac:dyDescent="0.25">
      <c r="A54" s="142" t="s">
        <v>18</v>
      </c>
      <c r="B54" s="143" t="s">
        <v>16</v>
      </c>
      <c r="C54" s="144" t="s">
        <v>16</v>
      </c>
      <c r="D54" s="413" t="s">
        <v>77</v>
      </c>
      <c r="E54" s="413"/>
      <c r="F54" s="413"/>
      <c r="G54" s="413"/>
      <c r="H54" s="413"/>
      <c r="I54" s="413"/>
      <c r="J54" s="414"/>
      <c r="K54" s="415"/>
      <c r="L54" s="145">
        <f t="shared" ref="L54:W54" si="14">L48+L51+L53</f>
        <v>596</v>
      </c>
      <c r="M54" s="146">
        <f t="shared" si="14"/>
        <v>592.5</v>
      </c>
      <c r="N54" s="146">
        <f t="shared" si="14"/>
        <v>489.8</v>
      </c>
      <c r="O54" s="147">
        <f t="shared" si="14"/>
        <v>3.5</v>
      </c>
      <c r="P54" s="145">
        <f t="shared" si="14"/>
        <v>697.5</v>
      </c>
      <c r="Q54" s="146">
        <f t="shared" si="14"/>
        <v>679.6</v>
      </c>
      <c r="R54" s="146">
        <f t="shared" si="14"/>
        <v>503.5</v>
      </c>
      <c r="S54" s="147">
        <f t="shared" si="14"/>
        <v>17.899999999999999</v>
      </c>
      <c r="T54" s="145">
        <f t="shared" si="14"/>
        <v>690.6</v>
      </c>
      <c r="U54" s="146">
        <f t="shared" si="14"/>
        <v>672.7</v>
      </c>
      <c r="V54" s="146">
        <f t="shared" si="14"/>
        <v>503.5</v>
      </c>
      <c r="W54" s="147">
        <f t="shared" si="14"/>
        <v>17.899999999999999</v>
      </c>
      <c r="X54" s="130"/>
      <c r="IK54" s="184"/>
    </row>
    <row r="55" spans="1:245" s="253" customFormat="1" ht="18.75" customHeight="1" thickBot="1" x14ac:dyDescent="0.25">
      <c r="A55" s="54" t="s">
        <v>18</v>
      </c>
      <c r="B55" s="56" t="s">
        <v>16</v>
      </c>
      <c r="C55" s="57" t="s">
        <v>15</v>
      </c>
      <c r="D55" s="423" t="s">
        <v>165</v>
      </c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4"/>
      <c r="W55" s="425"/>
      <c r="X55" s="49"/>
      <c r="IK55" s="184"/>
    </row>
    <row r="56" spans="1:245" s="253" customFormat="1" ht="17.25" customHeight="1" x14ac:dyDescent="0.2">
      <c r="A56" s="465" t="s">
        <v>18</v>
      </c>
      <c r="B56" s="441" t="s">
        <v>16</v>
      </c>
      <c r="C56" s="470" t="s">
        <v>15</v>
      </c>
      <c r="D56" s="443" t="s">
        <v>11</v>
      </c>
      <c r="E56" s="417" t="s">
        <v>28</v>
      </c>
      <c r="F56" s="421" t="s">
        <v>83</v>
      </c>
      <c r="G56" s="419" t="s">
        <v>76</v>
      </c>
      <c r="H56" s="409" t="s">
        <v>34</v>
      </c>
      <c r="I56" s="411" t="s">
        <v>174</v>
      </c>
      <c r="J56" s="390" t="s">
        <v>197</v>
      </c>
      <c r="K56" s="58" t="s">
        <v>13</v>
      </c>
      <c r="L56" s="336">
        <f>M56+O56</f>
        <v>972.9</v>
      </c>
      <c r="M56" s="341">
        <v>966.9</v>
      </c>
      <c r="N56" s="342">
        <v>775.2</v>
      </c>
      <c r="O56" s="339">
        <v>6</v>
      </c>
      <c r="P56" s="336">
        <f>Q56+S56</f>
        <v>1011.3000000000001</v>
      </c>
      <c r="Q56" s="342">
        <v>1002.6</v>
      </c>
      <c r="R56" s="342">
        <v>771.3</v>
      </c>
      <c r="S56" s="339">
        <v>8.6999999999999993</v>
      </c>
      <c r="T56" s="346">
        <f>U56+W56</f>
        <v>1011.3000000000001</v>
      </c>
      <c r="U56" s="342">
        <v>1002.6</v>
      </c>
      <c r="V56" s="342">
        <v>771.3</v>
      </c>
      <c r="W56" s="339">
        <v>8.6999999999999993</v>
      </c>
      <c r="X56" s="59"/>
      <c r="IK56" s="184"/>
    </row>
    <row r="57" spans="1:245" s="253" customFormat="1" ht="17.25" customHeight="1" x14ac:dyDescent="0.2">
      <c r="A57" s="466"/>
      <c r="B57" s="528"/>
      <c r="C57" s="529"/>
      <c r="D57" s="534"/>
      <c r="E57" s="418"/>
      <c r="F57" s="431"/>
      <c r="G57" s="420"/>
      <c r="H57" s="530"/>
      <c r="I57" s="416"/>
      <c r="J57" s="391"/>
      <c r="K57" s="148" t="s">
        <v>55</v>
      </c>
      <c r="L57" s="149">
        <f>M57+O57</f>
        <v>30</v>
      </c>
      <c r="M57" s="150">
        <v>30</v>
      </c>
      <c r="N57" s="150">
        <v>29.5</v>
      </c>
      <c r="O57" s="151">
        <v>0</v>
      </c>
      <c r="P57" s="149">
        <f>Q57+S57</f>
        <v>30</v>
      </c>
      <c r="Q57" s="150">
        <v>30</v>
      </c>
      <c r="R57" s="150">
        <v>29.4</v>
      </c>
      <c r="S57" s="151">
        <v>0</v>
      </c>
      <c r="T57" s="107">
        <f t="shared" ref="T57:T59" si="15">U57+W57</f>
        <v>30</v>
      </c>
      <c r="U57" s="150">
        <v>30</v>
      </c>
      <c r="V57" s="150">
        <v>29.4</v>
      </c>
      <c r="W57" s="151">
        <v>0</v>
      </c>
      <c r="X57" s="59"/>
      <c r="IK57" s="184"/>
    </row>
    <row r="58" spans="1:245" s="253" customFormat="1" ht="17.25" customHeight="1" x14ac:dyDescent="0.2">
      <c r="A58" s="466"/>
      <c r="B58" s="528"/>
      <c r="C58" s="529"/>
      <c r="D58" s="534"/>
      <c r="E58" s="418"/>
      <c r="F58" s="431"/>
      <c r="G58" s="420"/>
      <c r="H58" s="530"/>
      <c r="I58" s="416"/>
      <c r="J58" s="391"/>
      <c r="K58" s="152" t="s">
        <v>14</v>
      </c>
      <c r="L58" s="107">
        <f>M58+O58</f>
        <v>1.2</v>
      </c>
      <c r="M58" s="105">
        <v>1.2</v>
      </c>
      <c r="N58" s="105">
        <v>0</v>
      </c>
      <c r="O58" s="153">
        <v>0</v>
      </c>
      <c r="P58" s="107">
        <f>Q58+S58</f>
        <v>0</v>
      </c>
      <c r="Q58" s="105">
        <v>0</v>
      </c>
      <c r="R58" s="105">
        <v>0</v>
      </c>
      <c r="S58" s="153">
        <v>0</v>
      </c>
      <c r="T58" s="107">
        <f t="shared" si="15"/>
        <v>0</v>
      </c>
      <c r="U58" s="105">
        <v>0</v>
      </c>
      <c r="V58" s="105">
        <v>0</v>
      </c>
      <c r="W58" s="153">
        <v>0</v>
      </c>
      <c r="X58" s="59"/>
      <c r="IK58" s="184"/>
    </row>
    <row r="59" spans="1:245" s="253" customFormat="1" ht="20.25" customHeight="1" thickBot="1" x14ac:dyDescent="0.25">
      <c r="A59" s="466"/>
      <c r="B59" s="528"/>
      <c r="C59" s="529"/>
      <c r="D59" s="534"/>
      <c r="E59" s="418"/>
      <c r="F59" s="431"/>
      <c r="G59" s="420"/>
      <c r="H59" s="530"/>
      <c r="I59" s="416"/>
      <c r="J59" s="391"/>
      <c r="K59" s="154" t="s">
        <v>56</v>
      </c>
      <c r="L59" s="90">
        <v>0</v>
      </c>
      <c r="M59" s="91">
        <v>0</v>
      </c>
      <c r="N59" s="131">
        <v>0</v>
      </c>
      <c r="O59" s="155">
        <v>0</v>
      </c>
      <c r="P59" s="90">
        <f>Q59+S59</f>
        <v>0</v>
      </c>
      <c r="Q59" s="131">
        <v>0</v>
      </c>
      <c r="R59" s="131">
        <v>0</v>
      </c>
      <c r="S59" s="155">
        <v>0</v>
      </c>
      <c r="T59" s="132">
        <f t="shared" si="15"/>
        <v>0</v>
      </c>
      <c r="U59" s="131">
        <v>0</v>
      </c>
      <c r="V59" s="131">
        <v>0</v>
      </c>
      <c r="W59" s="155">
        <v>0</v>
      </c>
      <c r="X59" s="385"/>
      <c r="IK59" s="184"/>
    </row>
    <row r="60" spans="1:245" s="253" customFormat="1" ht="18.75" customHeight="1" thickBot="1" x14ac:dyDescent="0.25">
      <c r="A60" s="466"/>
      <c r="B60" s="528"/>
      <c r="C60" s="529"/>
      <c r="D60" s="534"/>
      <c r="E60" s="418"/>
      <c r="F60" s="431"/>
      <c r="G60" s="420"/>
      <c r="H60" s="530"/>
      <c r="I60" s="416"/>
      <c r="J60" s="392"/>
      <c r="K60" s="133" t="s">
        <v>9</v>
      </c>
      <c r="L60" s="134">
        <f t="shared" ref="L60:W60" si="16">L56+L59+L57+L58</f>
        <v>1004.1</v>
      </c>
      <c r="M60" s="135">
        <f t="shared" si="16"/>
        <v>998.1</v>
      </c>
      <c r="N60" s="135">
        <f t="shared" si="16"/>
        <v>804.7</v>
      </c>
      <c r="O60" s="136">
        <f t="shared" si="16"/>
        <v>6</v>
      </c>
      <c r="P60" s="134">
        <f t="shared" si="16"/>
        <v>1041.3000000000002</v>
      </c>
      <c r="Q60" s="135">
        <f t="shared" si="16"/>
        <v>1032.5999999999999</v>
      </c>
      <c r="R60" s="135">
        <f t="shared" si="16"/>
        <v>800.69999999999993</v>
      </c>
      <c r="S60" s="136">
        <f t="shared" si="16"/>
        <v>8.6999999999999993</v>
      </c>
      <c r="T60" s="134">
        <f t="shared" si="16"/>
        <v>1041.3000000000002</v>
      </c>
      <c r="U60" s="135">
        <f t="shared" si="16"/>
        <v>1032.5999999999999</v>
      </c>
      <c r="V60" s="135">
        <f t="shared" si="16"/>
        <v>800.69999999999993</v>
      </c>
      <c r="W60" s="136">
        <f t="shared" si="16"/>
        <v>8.6999999999999993</v>
      </c>
      <c r="X60" s="385"/>
      <c r="IK60" s="184"/>
    </row>
    <row r="61" spans="1:245" s="253" customFormat="1" ht="17.25" customHeight="1" x14ac:dyDescent="0.2">
      <c r="A61" s="475" t="s">
        <v>18</v>
      </c>
      <c r="B61" s="435" t="s">
        <v>16</v>
      </c>
      <c r="C61" s="526" t="s">
        <v>15</v>
      </c>
      <c r="D61" s="396" t="s">
        <v>16</v>
      </c>
      <c r="E61" s="399" t="s">
        <v>27</v>
      </c>
      <c r="F61" s="401" t="s">
        <v>83</v>
      </c>
      <c r="G61" s="535" t="s">
        <v>76</v>
      </c>
      <c r="H61" s="473" t="s">
        <v>34</v>
      </c>
      <c r="I61" s="228" t="s">
        <v>174</v>
      </c>
      <c r="J61" s="403" t="s">
        <v>200</v>
      </c>
      <c r="K61" s="137" t="s">
        <v>20</v>
      </c>
      <c r="L61" s="348">
        <f>M61+O61</f>
        <v>35</v>
      </c>
      <c r="M61" s="349">
        <v>35</v>
      </c>
      <c r="N61" s="350">
        <v>0</v>
      </c>
      <c r="O61" s="351">
        <v>0</v>
      </c>
      <c r="P61" s="132">
        <f>Q61+S61</f>
        <v>9.4</v>
      </c>
      <c r="Q61" s="138">
        <v>9.4</v>
      </c>
      <c r="R61" s="138">
        <v>0</v>
      </c>
      <c r="S61" s="139">
        <v>0</v>
      </c>
      <c r="T61" s="132">
        <f>U61+W61</f>
        <v>9.4</v>
      </c>
      <c r="U61" s="138">
        <v>9.4</v>
      </c>
      <c r="V61" s="138">
        <v>0</v>
      </c>
      <c r="W61" s="139">
        <v>0</v>
      </c>
      <c r="X61" s="59"/>
      <c r="IK61" s="184"/>
    </row>
    <row r="62" spans="1:245" s="253" customFormat="1" ht="18.75" customHeight="1" thickBot="1" x14ac:dyDescent="0.25">
      <c r="A62" s="476"/>
      <c r="B62" s="436"/>
      <c r="C62" s="527"/>
      <c r="D62" s="397"/>
      <c r="E62" s="400"/>
      <c r="F62" s="402"/>
      <c r="G62" s="536"/>
      <c r="H62" s="474"/>
      <c r="I62" s="156"/>
      <c r="J62" s="404"/>
      <c r="K62" s="64" t="s">
        <v>55</v>
      </c>
      <c r="L62" s="113">
        <f>M62+O62</f>
        <v>0</v>
      </c>
      <c r="M62" s="114">
        <v>0</v>
      </c>
      <c r="N62" s="116">
        <v>0</v>
      </c>
      <c r="O62" s="112">
        <v>0</v>
      </c>
      <c r="P62" s="110">
        <f>Q62+S62</f>
        <v>0</v>
      </c>
      <c r="Q62" s="116">
        <v>0</v>
      </c>
      <c r="R62" s="116">
        <v>0</v>
      </c>
      <c r="S62" s="112">
        <v>0</v>
      </c>
      <c r="T62" s="110">
        <f>U62+W62</f>
        <v>0</v>
      </c>
      <c r="U62" s="116">
        <v>0</v>
      </c>
      <c r="V62" s="116">
        <v>0</v>
      </c>
      <c r="W62" s="112">
        <v>0</v>
      </c>
      <c r="X62" s="385"/>
      <c r="IK62" s="184"/>
    </row>
    <row r="63" spans="1:245" s="253" customFormat="1" ht="22.5" customHeight="1" thickBot="1" x14ac:dyDescent="0.25">
      <c r="A63" s="476"/>
      <c r="B63" s="436"/>
      <c r="C63" s="527"/>
      <c r="D63" s="397"/>
      <c r="E63" s="400"/>
      <c r="F63" s="402"/>
      <c r="G63" s="536"/>
      <c r="H63" s="474"/>
      <c r="I63" s="156"/>
      <c r="J63" s="405"/>
      <c r="K63" s="69" t="s">
        <v>9</v>
      </c>
      <c r="L63" s="160">
        <f t="shared" ref="L63:W63" si="17">L61+L62</f>
        <v>35</v>
      </c>
      <c r="M63" s="161">
        <f t="shared" si="17"/>
        <v>35</v>
      </c>
      <c r="N63" s="158">
        <f t="shared" si="17"/>
        <v>0</v>
      </c>
      <c r="O63" s="159">
        <f t="shared" si="17"/>
        <v>0</v>
      </c>
      <c r="P63" s="157">
        <f t="shared" si="17"/>
        <v>9.4</v>
      </c>
      <c r="Q63" s="158">
        <f t="shared" si="17"/>
        <v>9.4</v>
      </c>
      <c r="R63" s="158">
        <f t="shared" si="17"/>
        <v>0</v>
      </c>
      <c r="S63" s="159">
        <f t="shared" si="17"/>
        <v>0</v>
      </c>
      <c r="T63" s="157">
        <f t="shared" si="17"/>
        <v>9.4</v>
      </c>
      <c r="U63" s="158">
        <f t="shared" si="17"/>
        <v>9.4</v>
      </c>
      <c r="V63" s="158">
        <f t="shared" si="17"/>
        <v>0</v>
      </c>
      <c r="W63" s="159">
        <f t="shared" si="17"/>
        <v>0</v>
      </c>
      <c r="X63" s="385"/>
      <c r="IK63" s="184"/>
    </row>
    <row r="64" spans="1:245" s="253" customFormat="1" ht="19.5" customHeight="1" thickBot="1" x14ac:dyDescent="0.25">
      <c r="A64" s="465" t="s">
        <v>18</v>
      </c>
      <c r="B64" s="441" t="s">
        <v>16</v>
      </c>
      <c r="C64" s="470" t="s">
        <v>15</v>
      </c>
      <c r="D64" s="443" t="s">
        <v>19</v>
      </c>
      <c r="E64" s="417" t="s">
        <v>24</v>
      </c>
      <c r="F64" s="421" t="s">
        <v>83</v>
      </c>
      <c r="G64" s="419" t="s">
        <v>76</v>
      </c>
      <c r="H64" s="429" t="s">
        <v>34</v>
      </c>
      <c r="I64" s="411" t="s">
        <v>174</v>
      </c>
      <c r="J64" s="390" t="s">
        <v>84</v>
      </c>
      <c r="K64" s="122" t="s">
        <v>55</v>
      </c>
      <c r="L64" s="343">
        <f>M64+O64</f>
        <v>40.200000000000003</v>
      </c>
      <c r="M64" s="347">
        <v>40.200000000000003</v>
      </c>
      <c r="N64" s="344">
        <v>0</v>
      </c>
      <c r="O64" s="345">
        <v>0</v>
      </c>
      <c r="P64" s="343">
        <f>Q64+S64</f>
        <v>61.2</v>
      </c>
      <c r="Q64" s="344">
        <v>61.2</v>
      </c>
      <c r="R64" s="344">
        <v>0</v>
      </c>
      <c r="S64" s="345">
        <v>0</v>
      </c>
      <c r="T64" s="343">
        <f>U64+W64</f>
        <v>61.2</v>
      </c>
      <c r="U64" s="344">
        <v>61.2</v>
      </c>
      <c r="V64" s="344">
        <v>0</v>
      </c>
      <c r="W64" s="345">
        <v>0</v>
      </c>
      <c r="X64" s="59"/>
      <c r="IK64" s="184"/>
    </row>
    <row r="65" spans="1:245" s="253" customFormat="1" ht="19.5" customHeight="1" thickBot="1" x14ac:dyDescent="0.25">
      <c r="A65" s="500"/>
      <c r="B65" s="442"/>
      <c r="C65" s="471"/>
      <c r="D65" s="444"/>
      <c r="E65" s="481"/>
      <c r="F65" s="422"/>
      <c r="G65" s="480"/>
      <c r="H65" s="430"/>
      <c r="I65" s="412"/>
      <c r="J65" s="392"/>
      <c r="K65" s="123" t="s">
        <v>9</v>
      </c>
      <c r="L65" s="162">
        <f t="shared" ref="L65:W65" si="18">L64</f>
        <v>40.200000000000003</v>
      </c>
      <c r="M65" s="163">
        <f t="shared" si="18"/>
        <v>40.200000000000003</v>
      </c>
      <c r="N65" s="163">
        <f t="shared" si="18"/>
        <v>0</v>
      </c>
      <c r="O65" s="164">
        <f t="shared" si="18"/>
        <v>0</v>
      </c>
      <c r="P65" s="162">
        <f t="shared" si="18"/>
        <v>61.2</v>
      </c>
      <c r="Q65" s="163">
        <f t="shared" si="18"/>
        <v>61.2</v>
      </c>
      <c r="R65" s="163">
        <v>0</v>
      </c>
      <c r="S65" s="164">
        <f t="shared" si="18"/>
        <v>0</v>
      </c>
      <c r="T65" s="162">
        <f t="shared" si="18"/>
        <v>61.2</v>
      </c>
      <c r="U65" s="163">
        <f t="shared" si="18"/>
        <v>61.2</v>
      </c>
      <c r="V65" s="163">
        <f t="shared" si="18"/>
        <v>0</v>
      </c>
      <c r="W65" s="164">
        <f t="shared" si="18"/>
        <v>0</v>
      </c>
      <c r="X65" s="59"/>
      <c r="IK65" s="184"/>
    </row>
    <row r="66" spans="1:245" s="253" customFormat="1" ht="18.75" customHeight="1" thickBot="1" x14ac:dyDescent="0.25">
      <c r="A66" s="54" t="s">
        <v>18</v>
      </c>
      <c r="B66" s="56" t="s">
        <v>16</v>
      </c>
      <c r="C66" s="57" t="s">
        <v>15</v>
      </c>
      <c r="D66" s="393" t="s">
        <v>77</v>
      </c>
      <c r="E66" s="393"/>
      <c r="F66" s="393"/>
      <c r="G66" s="393"/>
      <c r="H66" s="393"/>
      <c r="I66" s="393"/>
      <c r="J66" s="394"/>
      <c r="K66" s="395"/>
      <c r="L66" s="127">
        <f t="shared" ref="L66:W66" si="19">L65+L63+L60</f>
        <v>1079.3</v>
      </c>
      <c r="M66" s="165">
        <f t="shared" si="19"/>
        <v>1073.3</v>
      </c>
      <c r="N66" s="165">
        <f t="shared" si="19"/>
        <v>804.7</v>
      </c>
      <c r="O66" s="129">
        <f t="shared" si="19"/>
        <v>6</v>
      </c>
      <c r="P66" s="127">
        <f t="shared" si="19"/>
        <v>1111.9000000000001</v>
      </c>
      <c r="Q66" s="165">
        <f t="shared" si="19"/>
        <v>1103.1999999999998</v>
      </c>
      <c r="R66" s="165">
        <f t="shared" si="19"/>
        <v>800.69999999999993</v>
      </c>
      <c r="S66" s="129">
        <f t="shared" si="19"/>
        <v>8.6999999999999993</v>
      </c>
      <c r="T66" s="127">
        <f t="shared" si="19"/>
        <v>1111.9000000000001</v>
      </c>
      <c r="U66" s="165">
        <f t="shared" si="19"/>
        <v>1103.1999999999998</v>
      </c>
      <c r="V66" s="165">
        <f t="shared" si="19"/>
        <v>800.69999999999993</v>
      </c>
      <c r="W66" s="129">
        <f t="shared" si="19"/>
        <v>8.6999999999999993</v>
      </c>
      <c r="X66" s="130"/>
      <c r="IK66" s="184"/>
    </row>
    <row r="67" spans="1:245" s="253" customFormat="1" ht="19.5" customHeight="1" thickBot="1" x14ac:dyDescent="0.25">
      <c r="A67" s="54" t="s">
        <v>18</v>
      </c>
      <c r="B67" s="166" t="s">
        <v>16</v>
      </c>
      <c r="C67" s="167" t="s">
        <v>17</v>
      </c>
      <c r="D67" s="477" t="s">
        <v>29</v>
      </c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478"/>
      <c r="P67" s="478"/>
      <c r="Q67" s="478"/>
      <c r="R67" s="478"/>
      <c r="S67" s="478"/>
      <c r="T67" s="478"/>
      <c r="U67" s="478"/>
      <c r="V67" s="478"/>
      <c r="W67" s="479"/>
      <c r="X67" s="130"/>
      <c r="IK67" s="184"/>
    </row>
    <row r="68" spans="1:245" s="253" customFormat="1" ht="16.5" customHeight="1" x14ac:dyDescent="0.2">
      <c r="A68" s="460" t="s">
        <v>18</v>
      </c>
      <c r="B68" s="432" t="s">
        <v>16</v>
      </c>
      <c r="C68" s="439" t="s">
        <v>17</v>
      </c>
      <c r="D68" s="386" t="s">
        <v>11</v>
      </c>
      <c r="E68" s="388" t="s">
        <v>30</v>
      </c>
      <c r="F68" s="445" t="s">
        <v>83</v>
      </c>
      <c r="G68" s="491" t="s">
        <v>76</v>
      </c>
      <c r="H68" s="493" t="s">
        <v>35</v>
      </c>
      <c r="I68" s="495" t="s">
        <v>175</v>
      </c>
      <c r="J68" s="447" t="s">
        <v>199</v>
      </c>
      <c r="K68" s="85" t="s">
        <v>13</v>
      </c>
      <c r="L68" s="336">
        <f>M68+O68</f>
        <v>204.4</v>
      </c>
      <c r="M68" s="341">
        <v>204.4</v>
      </c>
      <c r="N68" s="342">
        <v>200.6</v>
      </c>
      <c r="O68" s="339">
        <v>0</v>
      </c>
      <c r="P68" s="336">
        <f>Q68+S68</f>
        <v>204.4</v>
      </c>
      <c r="Q68" s="342">
        <v>204.4</v>
      </c>
      <c r="R68" s="342">
        <v>200.9</v>
      </c>
      <c r="S68" s="339">
        <v>0</v>
      </c>
      <c r="T68" s="336">
        <f>U68+W68</f>
        <v>204.4</v>
      </c>
      <c r="U68" s="342">
        <v>204.4</v>
      </c>
      <c r="V68" s="342">
        <v>200.9</v>
      </c>
      <c r="W68" s="339">
        <v>0</v>
      </c>
      <c r="X68" s="130"/>
      <c r="IK68" s="184"/>
    </row>
    <row r="69" spans="1:245" s="253" customFormat="1" ht="19.5" customHeight="1" x14ac:dyDescent="0.2">
      <c r="A69" s="501"/>
      <c r="B69" s="437"/>
      <c r="C69" s="440"/>
      <c r="D69" s="438"/>
      <c r="E69" s="472"/>
      <c r="F69" s="446"/>
      <c r="G69" s="492"/>
      <c r="H69" s="494"/>
      <c r="I69" s="496"/>
      <c r="J69" s="448"/>
      <c r="K69" s="170" t="s">
        <v>55</v>
      </c>
      <c r="L69" s="149">
        <f>M69+O69</f>
        <v>0</v>
      </c>
      <c r="M69" s="150">
        <v>0</v>
      </c>
      <c r="N69" s="150">
        <v>0</v>
      </c>
      <c r="O69" s="151">
        <v>0</v>
      </c>
      <c r="P69" s="149">
        <v>0</v>
      </c>
      <c r="Q69" s="150">
        <v>0</v>
      </c>
      <c r="R69" s="150">
        <v>0</v>
      </c>
      <c r="S69" s="151">
        <v>0</v>
      </c>
      <c r="T69" s="149">
        <v>0</v>
      </c>
      <c r="U69" s="150">
        <v>0</v>
      </c>
      <c r="V69" s="150">
        <v>0</v>
      </c>
      <c r="W69" s="151">
        <v>0</v>
      </c>
      <c r="X69" s="130"/>
      <c r="IK69" s="184"/>
    </row>
    <row r="70" spans="1:245" s="253" customFormat="1" ht="18.75" customHeight="1" x14ac:dyDescent="0.2">
      <c r="A70" s="501"/>
      <c r="B70" s="437"/>
      <c r="C70" s="440"/>
      <c r="D70" s="438"/>
      <c r="E70" s="472"/>
      <c r="F70" s="446"/>
      <c r="G70" s="492"/>
      <c r="H70" s="494"/>
      <c r="I70" s="496"/>
      <c r="J70" s="448"/>
      <c r="K70" s="171" t="s">
        <v>14</v>
      </c>
      <c r="L70" s="107">
        <f>M70+O70</f>
        <v>0.2</v>
      </c>
      <c r="M70" s="105">
        <v>0.2</v>
      </c>
      <c r="N70" s="105">
        <v>0</v>
      </c>
      <c r="O70" s="153">
        <v>0</v>
      </c>
      <c r="P70" s="107">
        <f>Q70+S70</f>
        <v>0</v>
      </c>
      <c r="Q70" s="105">
        <v>0</v>
      </c>
      <c r="R70" s="105">
        <v>0</v>
      </c>
      <c r="S70" s="153">
        <v>0</v>
      </c>
      <c r="T70" s="107">
        <f>U70+W70</f>
        <v>0</v>
      </c>
      <c r="U70" s="105">
        <v>0</v>
      </c>
      <c r="V70" s="105">
        <v>0</v>
      </c>
      <c r="W70" s="153">
        <v>0</v>
      </c>
      <c r="X70" s="130"/>
      <c r="IK70" s="184"/>
    </row>
    <row r="71" spans="1:245" s="253" customFormat="1" ht="19.5" customHeight="1" thickBot="1" x14ac:dyDescent="0.25">
      <c r="A71" s="501"/>
      <c r="B71" s="437"/>
      <c r="C71" s="440"/>
      <c r="D71" s="438"/>
      <c r="E71" s="472"/>
      <c r="F71" s="446"/>
      <c r="G71" s="492"/>
      <c r="H71" s="494"/>
      <c r="I71" s="496"/>
      <c r="J71" s="448"/>
      <c r="K71" s="86" t="s">
        <v>56</v>
      </c>
      <c r="L71" s="90">
        <v>0</v>
      </c>
      <c r="M71" s="91">
        <v>0</v>
      </c>
      <c r="N71" s="131">
        <v>0</v>
      </c>
      <c r="O71" s="155">
        <v>0</v>
      </c>
      <c r="P71" s="90">
        <f>Q71+S71</f>
        <v>0</v>
      </c>
      <c r="Q71" s="131">
        <v>0</v>
      </c>
      <c r="R71" s="131">
        <v>0</v>
      </c>
      <c r="S71" s="155">
        <v>0</v>
      </c>
      <c r="T71" s="90">
        <v>0</v>
      </c>
      <c r="U71" s="131">
        <v>0</v>
      </c>
      <c r="V71" s="131">
        <v>0</v>
      </c>
      <c r="W71" s="155">
        <v>0</v>
      </c>
      <c r="X71" s="130"/>
      <c r="IK71" s="184"/>
    </row>
    <row r="72" spans="1:245" s="253" customFormat="1" ht="21.75" customHeight="1" thickBot="1" x14ac:dyDescent="0.25">
      <c r="A72" s="501"/>
      <c r="B72" s="437"/>
      <c r="C72" s="440"/>
      <c r="D72" s="438"/>
      <c r="E72" s="472"/>
      <c r="F72" s="446"/>
      <c r="G72" s="492"/>
      <c r="H72" s="494"/>
      <c r="I72" s="496"/>
      <c r="J72" s="449"/>
      <c r="K72" s="172" t="s">
        <v>9</v>
      </c>
      <c r="L72" s="134">
        <f t="shared" ref="L72:W72" si="20">SUM(L68:L71)</f>
        <v>204.6</v>
      </c>
      <c r="M72" s="135">
        <f t="shared" si="20"/>
        <v>204.6</v>
      </c>
      <c r="N72" s="135">
        <f t="shared" si="20"/>
        <v>200.6</v>
      </c>
      <c r="O72" s="136">
        <f t="shared" si="20"/>
        <v>0</v>
      </c>
      <c r="P72" s="134">
        <f t="shared" si="20"/>
        <v>204.4</v>
      </c>
      <c r="Q72" s="135">
        <f t="shared" si="20"/>
        <v>204.4</v>
      </c>
      <c r="R72" s="135">
        <f t="shared" si="20"/>
        <v>200.9</v>
      </c>
      <c r="S72" s="136">
        <f t="shared" si="20"/>
        <v>0</v>
      </c>
      <c r="T72" s="134">
        <f t="shared" si="20"/>
        <v>204.4</v>
      </c>
      <c r="U72" s="135">
        <f t="shared" si="20"/>
        <v>204.4</v>
      </c>
      <c r="V72" s="135">
        <f t="shared" si="20"/>
        <v>200.9</v>
      </c>
      <c r="W72" s="136">
        <f t="shared" si="20"/>
        <v>0</v>
      </c>
      <c r="X72" s="130"/>
      <c r="IK72" s="184"/>
    </row>
    <row r="73" spans="1:245" s="253" customFormat="1" ht="20.25" customHeight="1" x14ac:dyDescent="0.2">
      <c r="A73" s="460" t="s">
        <v>18</v>
      </c>
      <c r="B73" s="450" t="s">
        <v>16</v>
      </c>
      <c r="C73" s="453" t="s">
        <v>17</v>
      </c>
      <c r="D73" s="482" t="s">
        <v>16</v>
      </c>
      <c r="E73" s="485" t="s">
        <v>31</v>
      </c>
      <c r="F73" s="507" t="s">
        <v>83</v>
      </c>
      <c r="G73" s="510" t="s">
        <v>76</v>
      </c>
      <c r="H73" s="488" t="s">
        <v>35</v>
      </c>
      <c r="I73" s="456" t="s">
        <v>175</v>
      </c>
      <c r="J73" s="456" t="s">
        <v>84</v>
      </c>
      <c r="K73" s="173" t="s">
        <v>14</v>
      </c>
      <c r="L73" s="132">
        <f>M73+O73</f>
        <v>0</v>
      </c>
      <c r="M73" s="140">
        <v>0</v>
      </c>
      <c r="N73" s="138">
        <v>0</v>
      </c>
      <c r="O73" s="139">
        <v>0</v>
      </c>
      <c r="P73" s="132">
        <f>Q73+S73</f>
        <v>0</v>
      </c>
      <c r="Q73" s="138">
        <v>0</v>
      </c>
      <c r="R73" s="138">
        <v>0</v>
      </c>
      <c r="S73" s="139">
        <v>0</v>
      </c>
      <c r="T73" s="132">
        <v>0</v>
      </c>
      <c r="U73" s="138">
        <v>0</v>
      </c>
      <c r="V73" s="138">
        <v>0</v>
      </c>
      <c r="W73" s="139">
        <v>0</v>
      </c>
      <c r="X73" s="130"/>
      <c r="IK73" s="184"/>
    </row>
    <row r="74" spans="1:245" s="253" customFormat="1" ht="19.5" customHeight="1" thickBot="1" x14ac:dyDescent="0.25">
      <c r="A74" s="501"/>
      <c r="B74" s="451"/>
      <c r="C74" s="454"/>
      <c r="D74" s="483"/>
      <c r="E74" s="486"/>
      <c r="F74" s="508"/>
      <c r="G74" s="511"/>
      <c r="H74" s="489"/>
      <c r="I74" s="457"/>
      <c r="J74" s="457"/>
      <c r="K74" s="86" t="s">
        <v>55</v>
      </c>
      <c r="L74" s="113">
        <f>M74+O74</f>
        <v>0</v>
      </c>
      <c r="M74" s="114">
        <v>0</v>
      </c>
      <c r="N74" s="116">
        <v>0</v>
      </c>
      <c r="O74" s="112">
        <v>0</v>
      </c>
      <c r="P74" s="110">
        <f>Q74+S74</f>
        <v>0</v>
      </c>
      <c r="Q74" s="116">
        <v>0</v>
      </c>
      <c r="R74" s="116">
        <v>0</v>
      </c>
      <c r="S74" s="112">
        <v>0</v>
      </c>
      <c r="T74" s="110">
        <v>0</v>
      </c>
      <c r="U74" s="116">
        <v>0</v>
      </c>
      <c r="V74" s="116">
        <v>0</v>
      </c>
      <c r="W74" s="112">
        <v>0</v>
      </c>
      <c r="X74" s="130"/>
      <c r="IK74" s="184"/>
    </row>
    <row r="75" spans="1:245" s="253" customFormat="1" ht="21.75" customHeight="1" thickBot="1" x14ac:dyDescent="0.25">
      <c r="A75" s="461"/>
      <c r="B75" s="452"/>
      <c r="C75" s="455"/>
      <c r="D75" s="484"/>
      <c r="E75" s="487"/>
      <c r="F75" s="509"/>
      <c r="G75" s="512"/>
      <c r="H75" s="490"/>
      <c r="I75" s="458"/>
      <c r="J75" s="458"/>
      <c r="K75" s="174" t="s">
        <v>9</v>
      </c>
      <c r="L75" s="124">
        <f t="shared" ref="L75:W75" si="21">L73+L74</f>
        <v>0</v>
      </c>
      <c r="M75" s="125">
        <f t="shared" si="21"/>
        <v>0</v>
      </c>
      <c r="N75" s="125">
        <f t="shared" si="21"/>
        <v>0</v>
      </c>
      <c r="O75" s="126">
        <f t="shared" si="21"/>
        <v>0</v>
      </c>
      <c r="P75" s="124">
        <f t="shared" si="21"/>
        <v>0</v>
      </c>
      <c r="Q75" s="125">
        <f t="shared" si="21"/>
        <v>0</v>
      </c>
      <c r="R75" s="125">
        <f t="shared" si="21"/>
        <v>0</v>
      </c>
      <c r="S75" s="126">
        <f t="shared" si="21"/>
        <v>0</v>
      </c>
      <c r="T75" s="124">
        <f t="shared" si="21"/>
        <v>0</v>
      </c>
      <c r="U75" s="125">
        <f t="shared" si="21"/>
        <v>0</v>
      </c>
      <c r="V75" s="125">
        <f t="shared" si="21"/>
        <v>0</v>
      </c>
      <c r="W75" s="126">
        <f t="shared" si="21"/>
        <v>0</v>
      </c>
      <c r="X75" s="130"/>
      <c r="IK75" s="184"/>
    </row>
    <row r="76" spans="1:245" s="253" customFormat="1" ht="22.5" customHeight="1" thickBot="1" x14ac:dyDescent="0.25">
      <c r="A76" s="460" t="s">
        <v>18</v>
      </c>
      <c r="B76" s="432" t="s">
        <v>16</v>
      </c>
      <c r="C76" s="439" t="s">
        <v>17</v>
      </c>
      <c r="D76" s="386" t="s">
        <v>17</v>
      </c>
      <c r="E76" s="388" t="s">
        <v>24</v>
      </c>
      <c r="F76" s="445" t="s">
        <v>83</v>
      </c>
      <c r="G76" s="491" t="s">
        <v>76</v>
      </c>
      <c r="H76" s="504" t="s">
        <v>35</v>
      </c>
      <c r="I76" s="495" t="s">
        <v>175</v>
      </c>
      <c r="J76" s="447" t="s">
        <v>84</v>
      </c>
      <c r="K76" s="175" t="s">
        <v>55</v>
      </c>
      <c r="L76" s="343">
        <f>M76+O76</f>
        <v>18.5</v>
      </c>
      <c r="M76" s="347">
        <v>13.6</v>
      </c>
      <c r="N76" s="344">
        <v>0</v>
      </c>
      <c r="O76" s="345">
        <v>4.9000000000000004</v>
      </c>
      <c r="P76" s="343">
        <f>Q76+S76</f>
        <v>18.5</v>
      </c>
      <c r="Q76" s="344">
        <v>15.2</v>
      </c>
      <c r="R76" s="344">
        <v>0</v>
      </c>
      <c r="S76" s="345">
        <v>3.3</v>
      </c>
      <c r="T76" s="343">
        <f>U76+W76</f>
        <v>18.5</v>
      </c>
      <c r="U76" s="344">
        <v>15.2</v>
      </c>
      <c r="V76" s="344">
        <v>0</v>
      </c>
      <c r="W76" s="345">
        <v>3.3</v>
      </c>
      <c r="X76" s="130"/>
      <c r="IK76" s="184"/>
    </row>
    <row r="77" spans="1:245" s="253" customFormat="1" ht="21.75" customHeight="1" thickBot="1" x14ac:dyDescent="0.25">
      <c r="A77" s="461"/>
      <c r="B77" s="433"/>
      <c r="C77" s="459"/>
      <c r="D77" s="387"/>
      <c r="E77" s="389"/>
      <c r="F77" s="502"/>
      <c r="G77" s="503"/>
      <c r="H77" s="505"/>
      <c r="I77" s="506"/>
      <c r="J77" s="449"/>
      <c r="K77" s="176" t="s">
        <v>9</v>
      </c>
      <c r="L77" s="124">
        <f t="shared" ref="L77:W77" si="22">L76</f>
        <v>18.5</v>
      </c>
      <c r="M77" s="125">
        <f t="shared" si="22"/>
        <v>13.6</v>
      </c>
      <c r="N77" s="125">
        <f t="shared" si="22"/>
        <v>0</v>
      </c>
      <c r="O77" s="126">
        <f t="shared" si="22"/>
        <v>4.9000000000000004</v>
      </c>
      <c r="P77" s="124">
        <f t="shared" si="22"/>
        <v>18.5</v>
      </c>
      <c r="Q77" s="125">
        <f t="shared" si="22"/>
        <v>15.2</v>
      </c>
      <c r="R77" s="125">
        <f t="shared" si="22"/>
        <v>0</v>
      </c>
      <c r="S77" s="126">
        <f t="shared" si="22"/>
        <v>3.3</v>
      </c>
      <c r="T77" s="124">
        <f t="shared" si="22"/>
        <v>18.5</v>
      </c>
      <c r="U77" s="125">
        <f t="shared" si="22"/>
        <v>15.2</v>
      </c>
      <c r="V77" s="125">
        <f t="shared" si="22"/>
        <v>0</v>
      </c>
      <c r="W77" s="126">
        <f t="shared" si="22"/>
        <v>3.3</v>
      </c>
      <c r="X77" s="130"/>
      <c r="IK77" s="184"/>
    </row>
    <row r="78" spans="1:245" s="253" customFormat="1" ht="19.5" customHeight="1" thickBot="1" x14ac:dyDescent="0.25">
      <c r="A78" s="54" t="s">
        <v>18</v>
      </c>
      <c r="B78" s="166" t="s">
        <v>16</v>
      </c>
      <c r="C78" s="167" t="s">
        <v>17</v>
      </c>
      <c r="D78" s="497" t="s">
        <v>77</v>
      </c>
      <c r="E78" s="497"/>
      <c r="F78" s="497"/>
      <c r="G78" s="497"/>
      <c r="H78" s="497"/>
      <c r="I78" s="497"/>
      <c r="J78" s="498"/>
      <c r="K78" s="499"/>
      <c r="L78" s="180">
        <f t="shared" ref="L78:W78" si="23">L72+L75+L77</f>
        <v>223.1</v>
      </c>
      <c r="M78" s="178">
        <f t="shared" si="23"/>
        <v>218.2</v>
      </c>
      <c r="N78" s="178">
        <f t="shared" si="23"/>
        <v>200.6</v>
      </c>
      <c r="O78" s="180">
        <f t="shared" si="23"/>
        <v>4.9000000000000004</v>
      </c>
      <c r="P78" s="177">
        <f t="shared" si="23"/>
        <v>222.9</v>
      </c>
      <c r="Q78" s="178">
        <f t="shared" si="23"/>
        <v>219.6</v>
      </c>
      <c r="R78" s="178">
        <f t="shared" si="23"/>
        <v>200.9</v>
      </c>
      <c r="S78" s="179">
        <f t="shared" si="23"/>
        <v>3.3</v>
      </c>
      <c r="T78" s="177">
        <f t="shared" si="23"/>
        <v>222.9</v>
      </c>
      <c r="U78" s="178">
        <f t="shared" si="23"/>
        <v>219.6</v>
      </c>
      <c r="V78" s="178">
        <f t="shared" si="23"/>
        <v>200.9</v>
      </c>
      <c r="W78" s="179">
        <f t="shared" si="23"/>
        <v>3.3</v>
      </c>
      <c r="X78" s="130"/>
      <c r="IK78" s="184"/>
    </row>
    <row r="79" spans="1:245" ht="19.5" customHeight="1" thickBot="1" x14ac:dyDescent="0.25">
      <c r="A79" s="54" t="s">
        <v>18</v>
      </c>
      <c r="B79" s="166" t="s">
        <v>16</v>
      </c>
      <c r="C79" s="167" t="s">
        <v>18</v>
      </c>
      <c r="D79" s="477" t="s">
        <v>167</v>
      </c>
      <c r="E79" s="478"/>
      <c r="F79" s="478"/>
      <c r="G79" s="478"/>
      <c r="H79" s="478"/>
      <c r="I79" s="478"/>
      <c r="J79" s="478"/>
      <c r="K79" s="478"/>
      <c r="L79" s="478"/>
      <c r="M79" s="478"/>
      <c r="N79" s="478"/>
      <c r="O79" s="478"/>
      <c r="P79" s="478"/>
      <c r="Q79" s="478"/>
      <c r="R79" s="478"/>
      <c r="S79" s="478"/>
      <c r="T79" s="478"/>
      <c r="U79" s="478"/>
      <c r="V79" s="478"/>
      <c r="W79" s="479"/>
      <c r="X79" s="168"/>
    </row>
    <row r="80" spans="1:245" ht="15.75" customHeight="1" x14ac:dyDescent="0.2">
      <c r="A80" s="460" t="s">
        <v>18</v>
      </c>
      <c r="B80" s="432" t="s">
        <v>16</v>
      </c>
      <c r="C80" s="439" t="s">
        <v>18</v>
      </c>
      <c r="D80" s="386" t="s">
        <v>11</v>
      </c>
      <c r="E80" s="388" t="s">
        <v>28</v>
      </c>
      <c r="F80" s="445" t="s">
        <v>83</v>
      </c>
      <c r="G80" s="491" t="s">
        <v>76</v>
      </c>
      <c r="H80" s="493" t="s">
        <v>169</v>
      </c>
      <c r="I80" s="495" t="s">
        <v>176</v>
      </c>
      <c r="J80" s="447" t="s">
        <v>199</v>
      </c>
      <c r="K80" s="85" t="s">
        <v>13</v>
      </c>
      <c r="L80" s="336">
        <f>M80+O80</f>
        <v>129.1</v>
      </c>
      <c r="M80" s="341">
        <v>129.1</v>
      </c>
      <c r="N80" s="342">
        <v>118.6</v>
      </c>
      <c r="O80" s="339">
        <v>0</v>
      </c>
      <c r="P80" s="336">
        <f>Q80+S80</f>
        <v>132.5</v>
      </c>
      <c r="Q80" s="342">
        <v>132.5</v>
      </c>
      <c r="R80" s="342">
        <v>119.6</v>
      </c>
      <c r="S80" s="339">
        <v>0</v>
      </c>
      <c r="T80" s="336">
        <f>U80+W80</f>
        <v>132.5</v>
      </c>
      <c r="U80" s="342">
        <v>132.5</v>
      </c>
      <c r="V80" s="342">
        <v>119.6</v>
      </c>
      <c r="W80" s="339">
        <v>0</v>
      </c>
      <c r="X80" s="169"/>
    </row>
    <row r="81" spans="1:245" ht="18.75" customHeight="1" x14ac:dyDescent="0.2">
      <c r="A81" s="501"/>
      <c r="B81" s="437"/>
      <c r="C81" s="440"/>
      <c r="D81" s="438"/>
      <c r="E81" s="472"/>
      <c r="F81" s="446"/>
      <c r="G81" s="492"/>
      <c r="H81" s="494"/>
      <c r="I81" s="496"/>
      <c r="J81" s="448"/>
      <c r="K81" s="170" t="s">
        <v>55</v>
      </c>
      <c r="L81" s="149">
        <f>M81+O81</f>
        <v>0</v>
      </c>
      <c r="M81" s="150">
        <v>0</v>
      </c>
      <c r="N81" s="150">
        <v>0</v>
      </c>
      <c r="O81" s="151">
        <v>0</v>
      </c>
      <c r="P81" s="149">
        <v>0</v>
      </c>
      <c r="Q81" s="150">
        <v>0</v>
      </c>
      <c r="R81" s="150">
        <v>0</v>
      </c>
      <c r="S81" s="151">
        <v>0</v>
      </c>
      <c r="T81" s="149">
        <v>0</v>
      </c>
      <c r="U81" s="150">
        <v>0</v>
      </c>
      <c r="V81" s="150">
        <v>0</v>
      </c>
      <c r="W81" s="151">
        <v>0</v>
      </c>
      <c r="X81" s="169"/>
    </row>
    <row r="82" spans="1:245" ht="18" customHeight="1" x14ac:dyDescent="0.2">
      <c r="A82" s="501"/>
      <c r="B82" s="437"/>
      <c r="C82" s="440"/>
      <c r="D82" s="438"/>
      <c r="E82" s="472"/>
      <c r="F82" s="446"/>
      <c r="G82" s="492"/>
      <c r="H82" s="494"/>
      <c r="I82" s="496"/>
      <c r="J82" s="448"/>
      <c r="K82" s="171" t="s">
        <v>14</v>
      </c>
      <c r="L82" s="107">
        <f>M82+O82</f>
        <v>0</v>
      </c>
      <c r="M82" s="105">
        <v>0</v>
      </c>
      <c r="N82" s="105">
        <v>0</v>
      </c>
      <c r="O82" s="153">
        <v>0</v>
      </c>
      <c r="P82" s="107">
        <f>Q82+S82</f>
        <v>0</v>
      </c>
      <c r="Q82" s="105">
        <v>0</v>
      </c>
      <c r="R82" s="105">
        <v>0</v>
      </c>
      <c r="S82" s="153">
        <v>0</v>
      </c>
      <c r="T82" s="107">
        <f>U82+W82</f>
        <v>0</v>
      </c>
      <c r="U82" s="105">
        <v>0</v>
      </c>
      <c r="V82" s="105">
        <v>0</v>
      </c>
      <c r="W82" s="153">
        <v>0</v>
      </c>
      <c r="X82" s="169"/>
    </row>
    <row r="83" spans="1:245" ht="21.75" customHeight="1" thickBot="1" x14ac:dyDescent="0.25">
      <c r="A83" s="501"/>
      <c r="B83" s="437"/>
      <c r="C83" s="440"/>
      <c r="D83" s="438"/>
      <c r="E83" s="472"/>
      <c r="F83" s="446"/>
      <c r="G83" s="492"/>
      <c r="H83" s="494"/>
      <c r="I83" s="496"/>
      <c r="J83" s="448"/>
      <c r="K83" s="86" t="s">
        <v>56</v>
      </c>
      <c r="L83" s="90">
        <v>0</v>
      </c>
      <c r="M83" s="91">
        <v>0</v>
      </c>
      <c r="N83" s="131">
        <v>0</v>
      </c>
      <c r="O83" s="155">
        <v>0</v>
      </c>
      <c r="P83" s="90">
        <f>Q83+S83</f>
        <v>0</v>
      </c>
      <c r="Q83" s="131">
        <v>0</v>
      </c>
      <c r="R83" s="131">
        <v>0</v>
      </c>
      <c r="S83" s="155">
        <v>0</v>
      </c>
      <c r="T83" s="90">
        <v>0</v>
      </c>
      <c r="U83" s="131">
        <v>0</v>
      </c>
      <c r="V83" s="131">
        <v>0</v>
      </c>
      <c r="W83" s="155">
        <v>0</v>
      </c>
      <c r="X83" s="434"/>
    </row>
    <row r="84" spans="1:245" ht="19.5" customHeight="1" thickBot="1" x14ac:dyDescent="0.25">
      <c r="A84" s="501"/>
      <c r="B84" s="437"/>
      <c r="C84" s="440"/>
      <c r="D84" s="438"/>
      <c r="E84" s="472"/>
      <c r="F84" s="446"/>
      <c r="G84" s="492"/>
      <c r="H84" s="494"/>
      <c r="I84" s="496"/>
      <c r="J84" s="449"/>
      <c r="K84" s="172" t="s">
        <v>9</v>
      </c>
      <c r="L84" s="134">
        <f t="shared" ref="L84:W84" si="24">SUM(L80:L83)</f>
        <v>129.1</v>
      </c>
      <c r="M84" s="135">
        <f t="shared" si="24"/>
        <v>129.1</v>
      </c>
      <c r="N84" s="135">
        <f t="shared" si="24"/>
        <v>118.6</v>
      </c>
      <c r="O84" s="136">
        <f t="shared" si="24"/>
        <v>0</v>
      </c>
      <c r="P84" s="134">
        <f t="shared" si="24"/>
        <v>132.5</v>
      </c>
      <c r="Q84" s="135">
        <f t="shared" si="24"/>
        <v>132.5</v>
      </c>
      <c r="R84" s="135">
        <f t="shared" si="24"/>
        <v>119.6</v>
      </c>
      <c r="S84" s="136">
        <f t="shared" si="24"/>
        <v>0</v>
      </c>
      <c r="T84" s="134">
        <f t="shared" si="24"/>
        <v>132.5</v>
      </c>
      <c r="U84" s="135">
        <f t="shared" si="24"/>
        <v>132.5</v>
      </c>
      <c r="V84" s="135">
        <f t="shared" si="24"/>
        <v>119.6</v>
      </c>
      <c r="W84" s="136">
        <f t="shared" si="24"/>
        <v>0</v>
      </c>
      <c r="X84" s="434"/>
    </row>
    <row r="85" spans="1:245" ht="17.25" customHeight="1" x14ac:dyDescent="0.2">
      <c r="A85" s="460" t="s">
        <v>18</v>
      </c>
      <c r="B85" s="450" t="s">
        <v>16</v>
      </c>
      <c r="C85" s="453" t="s">
        <v>18</v>
      </c>
      <c r="D85" s="482" t="s">
        <v>16</v>
      </c>
      <c r="E85" s="485" t="s">
        <v>27</v>
      </c>
      <c r="F85" s="507" t="s">
        <v>83</v>
      </c>
      <c r="G85" s="510" t="s">
        <v>76</v>
      </c>
      <c r="H85" s="488" t="s">
        <v>169</v>
      </c>
      <c r="I85" s="456" t="s">
        <v>176</v>
      </c>
      <c r="J85" s="456" t="s">
        <v>84</v>
      </c>
      <c r="K85" s="173" t="s">
        <v>14</v>
      </c>
      <c r="L85" s="132">
        <f>M85+O85</f>
        <v>0</v>
      </c>
      <c r="M85" s="140">
        <v>0</v>
      </c>
      <c r="N85" s="138">
        <v>0</v>
      </c>
      <c r="O85" s="139">
        <v>0</v>
      </c>
      <c r="P85" s="132">
        <f>Q85+S85</f>
        <v>0</v>
      </c>
      <c r="Q85" s="138">
        <v>0</v>
      </c>
      <c r="R85" s="138">
        <v>0</v>
      </c>
      <c r="S85" s="139">
        <v>0</v>
      </c>
      <c r="T85" s="132">
        <v>0</v>
      </c>
      <c r="U85" s="138">
        <v>0</v>
      </c>
      <c r="V85" s="138">
        <v>0</v>
      </c>
      <c r="W85" s="139">
        <v>0</v>
      </c>
      <c r="X85" s="169"/>
    </row>
    <row r="86" spans="1:245" ht="18.75" customHeight="1" thickBot="1" x14ac:dyDescent="0.25">
      <c r="A86" s="501"/>
      <c r="B86" s="451"/>
      <c r="C86" s="454"/>
      <c r="D86" s="483"/>
      <c r="E86" s="486"/>
      <c r="F86" s="508"/>
      <c r="G86" s="511"/>
      <c r="H86" s="489"/>
      <c r="I86" s="457"/>
      <c r="J86" s="457"/>
      <c r="K86" s="86" t="s">
        <v>55</v>
      </c>
      <c r="L86" s="113">
        <f>M86+O86</f>
        <v>0</v>
      </c>
      <c r="M86" s="114">
        <v>0</v>
      </c>
      <c r="N86" s="116">
        <v>0</v>
      </c>
      <c r="O86" s="112">
        <v>0</v>
      </c>
      <c r="P86" s="110">
        <f>Q86+S86</f>
        <v>0</v>
      </c>
      <c r="Q86" s="116">
        <v>0</v>
      </c>
      <c r="R86" s="116">
        <v>0</v>
      </c>
      <c r="S86" s="112">
        <v>0</v>
      </c>
      <c r="T86" s="110">
        <v>0</v>
      </c>
      <c r="U86" s="116">
        <v>0</v>
      </c>
      <c r="V86" s="116">
        <v>0</v>
      </c>
      <c r="W86" s="112">
        <v>0</v>
      </c>
      <c r="X86" s="434"/>
    </row>
    <row r="87" spans="1:245" ht="21.75" customHeight="1" thickBot="1" x14ac:dyDescent="0.25">
      <c r="A87" s="461"/>
      <c r="B87" s="452"/>
      <c r="C87" s="455"/>
      <c r="D87" s="484"/>
      <c r="E87" s="487"/>
      <c r="F87" s="509"/>
      <c r="G87" s="512"/>
      <c r="H87" s="490"/>
      <c r="I87" s="458"/>
      <c r="J87" s="458"/>
      <c r="K87" s="174" t="s">
        <v>9</v>
      </c>
      <c r="L87" s="124">
        <f t="shared" ref="L87:W87" si="25">L85+L86</f>
        <v>0</v>
      </c>
      <c r="M87" s="125">
        <f t="shared" si="25"/>
        <v>0</v>
      </c>
      <c r="N87" s="125">
        <f t="shared" si="25"/>
        <v>0</v>
      </c>
      <c r="O87" s="126">
        <f t="shared" si="25"/>
        <v>0</v>
      </c>
      <c r="P87" s="124">
        <f t="shared" si="25"/>
        <v>0</v>
      </c>
      <c r="Q87" s="125">
        <f t="shared" si="25"/>
        <v>0</v>
      </c>
      <c r="R87" s="125">
        <f t="shared" si="25"/>
        <v>0</v>
      </c>
      <c r="S87" s="126">
        <f t="shared" si="25"/>
        <v>0</v>
      </c>
      <c r="T87" s="124">
        <f t="shared" si="25"/>
        <v>0</v>
      </c>
      <c r="U87" s="125">
        <f t="shared" si="25"/>
        <v>0</v>
      </c>
      <c r="V87" s="125">
        <f t="shared" si="25"/>
        <v>0</v>
      </c>
      <c r="W87" s="126">
        <f t="shared" si="25"/>
        <v>0</v>
      </c>
      <c r="X87" s="434"/>
    </row>
    <row r="88" spans="1:245" ht="19.5" customHeight="1" thickBot="1" x14ac:dyDescent="0.25">
      <c r="A88" s="460" t="s">
        <v>18</v>
      </c>
      <c r="B88" s="432" t="s">
        <v>16</v>
      </c>
      <c r="C88" s="439" t="s">
        <v>18</v>
      </c>
      <c r="D88" s="386" t="s">
        <v>17</v>
      </c>
      <c r="E88" s="388" t="s">
        <v>24</v>
      </c>
      <c r="F88" s="445" t="s">
        <v>83</v>
      </c>
      <c r="G88" s="491" t="s">
        <v>76</v>
      </c>
      <c r="H88" s="504" t="s">
        <v>169</v>
      </c>
      <c r="I88" s="495" t="s">
        <v>176</v>
      </c>
      <c r="J88" s="447" t="s">
        <v>84</v>
      </c>
      <c r="K88" s="175" t="s">
        <v>55</v>
      </c>
      <c r="L88" s="343">
        <f>M88+O88</f>
        <v>16</v>
      </c>
      <c r="M88" s="347">
        <v>14</v>
      </c>
      <c r="N88" s="344">
        <v>5.7</v>
      </c>
      <c r="O88" s="345">
        <v>2</v>
      </c>
      <c r="P88" s="343">
        <f>Q88+S88</f>
        <v>21</v>
      </c>
      <c r="Q88" s="344">
        <v>21</v>
      </c>
      <c r="R88" s="344">
        <v>5.6</v>
      </c>
      <c r="S88" s="345">
        <v>0</v>
      </c>
      <c r="T88" s="343">
        <f>U88+W88</f>
        <v>21</v>
      </c>
      <c r="U88" s="344">
        <v>21</v>
      </c>
      <c r="V88" s="344">
        <v>5.6</v>
      </c>
      <c r="W88" s="345">
        <v>0</v>
      </c>
      <c r="X88" s="169"/>
    </row>
    <row r="89" spans="1:245" ht="24.75" customHeight="1" thickBot="1" x14ac:dyDescent="0.25">
      <c r="A89" s="461"/>
      <c r="B89" s="433"/>
      <c r="C89" s="459"/>
      <c r="D89" s="387"/>
      <c r="E89" s="389"/>
      <c r="F89" s="502"/>
      <c r="G89" s="503"/>
      <c r="H89" s="505"/>
      <c r="I89" s="506"/>
      <c r="J89" s="449"/>
      <c r="K89" s="176" t="s">
        <v>9</v>
      </c>
      <c r="L89" s="124">
        <f t="shared" ref="L89:W89" si="26">L88</f>
        <v>16</v>
      </c>
      <c r="M89" s="125">
        <f t="shared" si="26"/>
        <v>14</v>
      </c>
      <c r="N89" s="125">
        <f t="shared" si="26"/>
        <v>5.7</v>
      </c>
      <c r="O89" s="126">
        <f t="shared" si="26"/>
        <v>2</v>
      </c>
      <c r="P89" s="124">
        <f t="shared" si="26"/>
        <v>21</v>
      </c>
      <c r="Q89" s="125">
        <f t="shared" si="26"/>
        <v>21</v>
      </c>
      <c r="R89" s="125">
        <f t="shared" si="26"/>
        <v>5.6</v>
      </c>
      <c r="S89" s="126">
        <f t="shared" si="26"/>
        <v>0</v>
      </c>
      <c r="T89" s="124">
        <f t="shared" si="26"/>
        <v>21</v>
      </c>
      <c r="U89" s="125">
        <f t="shared" si="26"/>
        <v>21</v>
      </c>
      <c r="V89" s="125">
        <f t="shared" si="26"/>
        <v>5.6</v>
      </c>
      <c r="W89" s="126">
        <f t="shared" si="26"/>
        <v>0</v>
      </c>
      <c r="X89" s="169"/>
    </row>
    <row r="90" spans="1:245" ht="19.5" customHeight="1" thickBot="1" x14ac:dyDescent="0.25">
      <c r="A90" s="54" t="s">
        <v>18</v>
      </c>
      <c r="B90" s="166" t="s">
        <v>16</v>
      </c>
      <c r="C90" s="167" t="s">
        <v>18</v>
      </c>
      <c r="D90" s="497" t="s">
        <v>77</v>
      </c>
      <c r="E90" s="497"/>
      <c r="F90" s="497"/>
      <c r="G90" s="497"/>
      <c r="H90" s="497"/>
      <c r="I90" s="497"/>
      <c r="J90" s="498"/>
      <c r="K90" s="499"/>
      <c r="L90" s="273">
        <f t="shared" ref="L90:W90" si="27">L84+L87+L89</f>
        <v>145.1</v>
      </c>
      <c r="M90" s="271">
        <f t="shared" si="27"/>
        <v>143.1</v>
      </c>
      <c r="N90" s="271">
        <f t="shared" si="27"/>
        <v>124.3</v>
      </c>
      <c r="O90" s="273">
        <f t="shared" si="27"/>
        <v>2</v>
      </c>
      <c r="P90" s="270">
        <f t="shared" si="27"/>
        <v>153.5</v>
      </c>
      <c r="Q90" s="271">
        <f t="shared" si="27"/>
        <v>153.5</v>
      </c>
      <c r="R90" s="271">
        <f t="shared" si="27"/>
        <v>125.19999999999999</v>
      </c>
      <c r="S90" s="272">
        <f t="shared" si="27"/>
        <v>0</v>
      </c>
      <c r="T90" s="270">
        <f t="shared" si="27"/>
        <v>153.5</v>
      </c>
      <c r="U90" s="271">
        <f t="shared" si="27"/>
        <v>153.5</v>
      </c>
      <c r="V90" s="271">
        <f t="shared" si="27"/>
        <v>125.19999999999999</v>
      </c>
      <c r="W90" s="272">
        <f t="shared" si="27"/>
        <v>0</v>
      </c>
      <c r="X90" s="181"/>
    </row>
    <row r="91" spans="1:245" s="253" customFormat="1" ht="18" customHeight="1" thickBot="1" x14ac:dyDescent="0.25">
      <c r="A91" s="54" t="s">
        <v>18</v>
      </c>
      <c r="B91" s="56" t="s">
        <v>16</v>
      </c>
      <c r="C91" s="557" t="s">
        <v>79</v>
      </c>
      <c r="D91" s="557"/>
      <c r="E91" s="557"/>
      <c r="F91" s="557"/>
      <c r="G91" s="557"/>
      <c r="H91" s="557"/>
      <c r="I91" s="557"/>
      <c r="J91" s="558"/>
      <c r="K91" s="558"/>
      <c r="L91" s="99">
        <f t="shared" ref="L91:W91" si="28">L42+L54+L66+L78+L90</f>
        <v>3357.2</v>
      </c>
      <c r="M91" s="100">
        <f t="shared" si="28"/>
        <v>3340.7999999999997</v>
      </c>
      <c r="N91" s="100">
        <f t="shared" si="28"/>
        <v>2729.1</v>
      </c>
      <c r="O91" s="101">
        <f t="shared" si="28"/>
        <v>16.399999999999999</v>
      </c>
      <c r="P91" s="99">
        <f t="shared" si="28"/>
        <v>3502.9</v>
      </c>
      <c r="Q91" s="100">
        <f t="shared" si="28"/>
        <v>3473</v>
      </c>
      <c r="R91" s="100">
        <f t="shared" si="28"/>
        <v>2740</v>
      </c>
      <c r="S91" s="101">
        <f t="shared" si="28"/>
        <v>29.9</v>
      </c>
      <c r="T91" s="99">
        <f t="shared" si="28"/>
        <v>3495.8</v>
      </c>
      <c r="U91" s="100">
        <f t="shared" si="28"/>
        <v>3465.9</v>
      </c>
      <c r="V91" s="100">
        <f t="shared" si="28"/>
        <v>2740</v>
      </c>
      <c r="W91" s="101">
        <f t="shared" si="28"/>
        <v>29.9</v>
      </c>
      <c r="X91" s="182"/>
      <c r="IK91" s="184"/>
    </row>
    <row r="92" spans="1:245" s="257" customFormat="1" ht="18" customHeight="1" thickBot="1" x14ac:dyDescent="0.25">
      <c r="A92" s="54" t="s">
        <v>18</v>
      </c>
      <c r="B92" s="549" t="s">
        <v>99</v>
      </c>
      <c r="C92" s="549"/>
      <c r="D92" s="549"/>
      <c r="E92" s="549"/>
      <c r="F92" s="549"/>
      <c r="G92" s="549"/>
      <c r="H92" s="549"/>
      <c r="I92" s="549"/>
      <c r="J92" s="550"/>
      <c r="K92" s="550"/>
      <c r="L92" s="274">
        <f t="shared" ref="L92:W92" si="29">L29+L91</f>
        <v>3758.3999999999996</v>
      </c>
      <c r="M92" s="275">
        <f t="shared" si="29"/>
        <v>3741.9999999999995</v>
      </c>
      <c r="N92" s="275">
        <f t="shared" si="29"/>
        <v>2729.1</v>
      </c>
      <c r="O92" s="276">
        <f t="shared" si="29"/>
        <v>16.399999999999999</v>
      </c>
      <c r="P92" s="274">
        <f t="shared" si="29"/>
        <v>3928.6</v>
      </c>
      <c r="Q92" s="275">
        <f t="shared" si="29"/>
        <v>3898.7</v>
      </c>
      <c r="R92" s="275">
        <f t="shared" si="29"/>
        <v>2740</v>
      </c>
      <c r="S92" s="276">
        <f t="shared" si="29"/>
        <v>29.9</v>
      </c>
      <c r="T92" s="274">
        <f t="shared" si="29"/>
        <v>3904.9</v>
      </c>
      <c r="U92" s="275">
        <f t="shared" si="29"/>
        <v>3875</v>
      </c>
      <c r="V92" s="275">
        <f t="shared" si="29"/>
        <v>2740</v>
      </c>
      <c r="W92" s="276">
        <f t="shared" si="29"/>
        <v>29.9</v>
      </c>
      <c r="X92" s="183"/>
      <c r="IK92" s="258"/>
    </row>
    <row r="93" spans="1:245" ht="18" customHeight="1" x14ac:dyDescent="0.2">
      <c r="A93" s="560" t="s">
        <v>82</v>
      </c>
      <c r="B93" s="560"/>
      <c r="C93" s="560"/>
      <c r="D93" s="560"/>
      <c r="E93" s="560"/>
      <c r="F93" s="560"/>
      <c r="G93" s="560"/>
      <c r="H93" s="560"/>
      <c r="I93" s="560"/>
      <c r="J93" s="560"/>
      <c r="K93" s="560"/>
      <c r="L93" s="560"/>
      <c r="M93" s="560"/>
      <c r="N93" s="560"/>
      <c r="O93" s="560"/>
      <c r="P93" s="560"/>
      <c r="Q93" s="560"/>
      <c r="R93" s="560"/>
      <c r="S93" s="560"/>
      <c r="T93" s="560"/>
      <c r="U93" s="560"/>
      <c r="V93" s="560"/>
      <c r="W93" s="560"/>
    </row>
    <row r="94" spans="1:245" x14ac:dyDescent="0.2">
      <c r="A94" s="184"/>
      <c r="B94" s="184"/>
    </row>
    <row r="95" spans="1:245" x14ac:dyDescent="0.2">
      <c r="A95" s="184"/>
      <c r="B95" s="184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</row>
    <row r="96" spans="1:245" x14ac:dyDescent="0.2">
      <c r="A96" s="184"/>
      <c r="B96" s="184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</row>
    <row r="97" spans="1:23" x14ac:dyDescent="0.2">
      <c r="A97" s="184"/>
      <c r="B97" s="184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</row>
    <row r="98" spans="1:23" x14ac:dyDescent="0.2">
      <c r="A98" s="184"/>
      <c r="B98" s="184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</row>
    <row r="99" spans="1:23" x14ac:dyDescent="0.2">
      <c r="A99" s="184"/>
      <c r="B99" s="184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</row>
    <row r="100" spans="1:23" x14ac:dyDescent="0.2">
      <c r="A100" s="184"/>
      <c r="B100" s="184"/>
      <c r="H100" s="548"/>
      <c r="I100" s="548"/>
      <c r="J100" s="548"/>
      <c r="K100" s="548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</row>
    <row r="101" spans="1:23" x14ac:dyDescent="0.2">
      <c r="A101" s="184"/>
      <c r="B101" s="184"/>
    </row>
    <row r="102" spans="1:23" x14ac:dyDescent="0.2">
      <c r="A102" s="184"/>
      <c r="B102" s="184"/>
    </row>
    <row r="103" spans="1:23" x14ac:dyDescent="0.2">
      <c r="A103" s="184"/>
      <c r="B103" s="184"/>
    </row>
    <row r="104" spans="1:23" x14ac:dyDescent="0.2">
      <c r="A104" s="184"/>
      <c r="B104" s="184"/>
      <c r="L104" s="259"/>
      <c r="M104" s="259"/>
      <c r="N104" s="259"/>
      <c r="O104" s="259"/>
    </row>
    <row r="105" spans="1:23" x14ac:dyDescent="0.2">
      <c r="A105" s="184"/>
      <c r="B105" s="184"/>
    </row>
    <row r="106" spans="1:23" x14ac:dyDescent="0.2">
      <c r="A106" s="184"/>
      <c r="B106" s="184"/>
    </row>
    <row r="107" spans="1:23" x14ac:dyDescent="0.2">
      <c r="A107" s="184"/>
      <c r="B107" s="184"/>
    </row>
    <row r="108" spans="1:23" x14ac:dyDescent="0.2">
      <c r="A108" s="184"/>
      <c r="B108" s="184"/>
    </row>
    <row r="109" spans="1:23" x14ac:dyDescent="0.2">
      <c r="A109" s="184"/>
      <c r="B109" s="184"/>
    </row>
    <row r="110" spans="1:23" x14ac:dyDescent="0.2">
      <c r="A110" s="184"/>
      <c r="B110" s="184"/>
    </row>
    <row r="111" spans="1:23" x14ac:dyDescent="0.2">
      <c r="A111" s="184"/>
      <c r="B111" s="184"/>
    </row>
    <row r="112" spans="1:23" x14ac:dyDescent="0.2">
      <c r="A112" s="184"/>
      <c r="B112" s="184"/>
    </row>
    <row r="113" s="184" customFormat="1" x14ac:dyDescent="0.2"/>
    <row r="114" s="184" customFormat="1" x14ac:dyDescent="0.2"/>
    <row r="115" s="184" customFormat="1" x14ac:dyDescent="0.2"/>
    <row r="116" s="184" customFormat="1" x14ac:dyDescent="0.2"/>
    <row r="117" s="184" customFormat="1" x14ac:dyDescent="0.2"/>
    <row r="118" s="184" customFormat="1" x14ac:dyDescent="0.2"/>
    <row r="119" s="184" customFormat="1" x14ac:dyDescent="0.2"/>
    <row r="120" s="184" customFormat="1" x14ac:dyDescent="0.2"/>
    <row r="121" s="184" customFormat="1" x14ac:dyDescent="0.2"/>
    <row r="122" s="184" customFormat="1" x14ac:dyDescent="0.2"/>
    <row r="123" s="184" customFormat="1" x14ac:dyDescent="0.2"/>
    <row r="124" s="184" customFormat="1" x14ac:dyDescent="0.2"/>
    <row r="125" s="184" customFormat="1" x14ac:dyDescent="0.2"/>
    <row r="126" s="184" customFormat="1" x14ac:dyDescent="0.2"/>
    <row r="127" s="184" customFormat="1" x14ac:dyDescent="0.2"/>
    <row r="128" s="184" customFormat="1" x14ac:dyDescent="0.2"/>
    <row r="129" s="184" customFormat="1" x14ac:dyDescent="0.2"/>
    <row r="130" s="184" customFormat="1" x14ac:dyDescent="0.2"/>
    <row r="131" s="184" customFormat="1" x14ac:dyDescent="0.2"/>
    <row r="132" s="184" customFormat="1" x14ac:dyDescent="0.2"/>
    <row r="133" s="184" customFormat="1" x14ac:dyDescent="0.2"/>
    <row r="134" s="184" customFormat="1" x14ac:dyDescent="0.2"/>
    <row r="135" s="184" customFormat="1" x14ac:dyDescent="0.2"/>
    <row r="136" s="184" customFormat="1" x14ac:dyDescent="0.2"/>
    <row r="137" s="184" customFormat="1" x14ac:dyDescent="0.2"/>
    <row r="138" s="184" customFormat="1" x14ac:dyDescent="0.2"/>
    <row r="139" s="184" customFormat="1" x14ac:dyDescent="0.2"/>
    <row r="140" s="184" customFormat="1" x14ac:dyDescent="0.2"/>
    <row r="141" s="184" customFormat="1" x14ac:dyDescent="0.2"/>
    <row r="142" s="184" customFormat="1" x14ac:dyDescent="0.2"/>
    <row r="143" s="184" customFormat="1" x14ac:dyDescent="0.2"/>
    <row r="144" s="184" customFormat="1" x14ac:dyDescent="0.2"/>
    <row r="145" s="184" customFormat="1" x14ac:dyDescent="0.2"/>
    <row r="146" s="184" customFormat="1" x14ac:dyDescent="0.2"/>
    <row r="147" s="184" customFormat="1" x14ac:dyDescent="0.2"/>
    <row r="148" s="184" customFormat="1" x14ac:dyDescent="0.2"/>
    <row r="149" s="184" customFormat="1" x14ac:dyDescent="0.2"/>
    <row r="150" s="184" customFormat="1" x14ac:dyDescent="0.2"/>
    <row r="151" s="184" customFormat="1" x14ac:dyDescent="0.2"/>
    <row r="152" s="184" customFormat="1" x14ac:dyDescent="0.2"/>
    <row r="153" s="184" customFormat="1" x14ac:dyDescent="0.2"/>
    <row r="154" s="184" customFormat="1" x14ac:dyDescent="0.2"/>
    <row r="155" s="184" customFormat="1" x14ac:dyDescent="0.2"/>
    <row r="156" s="184" customFormat="1" x14ac:dyDescent="0.2"/>
    <row r="157" s="184" customFormat="1" x14ac:dyDescent="0.2"/>
    <row r="158" s="184" customFormat="1" x14ac:dyDescent="0.2"/>
    <row r="159" s="184" customFormat="1" x14ac:dyDescent="0.2"/>
    <row r="160" s="184" customFormat="1" x14ac:dyDescent="0.2"/>
    <row r="161" s="184" customFormat="1" x14ac:dyDescent="0.2"/>
    <row r="162" s="184" customFormat="1" x14ac:dyDescent="0.2"/>
    <row r="163" s="184" customFormat="1" x14ac:dyDescent="0.2"/>
    <row r="164" s="184" customFormat="1" x14ac:dyDescent="0.2"/>
    <row r="165" s="184" customFormat="1" x14ac:dyDescent="0.2"/>
    <row r="166" s="184" customFormat="1" x14ac:dyDescent="0.2"/>
    <row r="167" s="184" customFormat="1" x14ac:dyDescent="0.2"/>
    <row r="168" s="184" customFormat="1" x14ac:dyDescent="0.2"/>
    <row r="169" s="184" customFormat="1" x14ac:dyDescent="0.2"/>
    <row r="170" s="184" customFormat="1" x14ac:dyDescent="0.2"/>
    <row r="171" s="184" customFormat="1" x14ac:dyDescent="0.2"/>
    <row r="172" s="184" customFormat="1" x14ac:dyDescent="0.2"/>
    <row r="173" s="184" customFormat="1" x14ac:dyDescent="0.2"/>
    <row r="174" s="184" customFormat="1" x14ac:dyDescent="0.2"/>
    <row r="175" s="184" customFormat="1" x14ac:dyDescent="0.2"/>
    <row r="176" s="184" customFormat="1" x14ac:dyDescent="0.2"/>
    <row r="177" s="184" customFormat="1" x14ac:dyDescent="0.2"/>
    <row r="178" s="184" customFormat="1" x14ac:dyDescent="0.2"/>
    <row r="179" s="184" customFormat="1" x14ac:dyDescent="0.2"/>
    <row r="180" s="184" customFormat="1" x14ac:dyDescent="0.2"/>
    <row r="181" s="184" customFormat="1" x14ac:dyDescent="0.2"/>
    <row r="182" s="184" customFormat="1" x14ac:dyDescent="0.2"/>
    <row r="183" s="184" customFormat="1" x14ac:dyDescent="0.2"/>
    <row r="184" s="184" customFormat="1" x14ac:dyDescent="0.2"/>
    <row r="185" s="184" customFormat="1" x14ac:dyDescent="0.2"/>
    <row r="186" s="184" customFormat="1" x14ac:dyDescent="0.2"/>
    <row r="187" s="184" customFormat="1" x14ac:dyDescent="0.2"/>
    <row r="188" s="184" customFormat="1" x14ac:dyDescent="0.2"/>
    <row r="189" s="184" customFormat="1" x14ac:dyDescent="0.2"/>
    <row r="190" s="184" customFormat="1" x14ac:dyDescent="0.2"/>
  </sheetData>
  <sheetProtection selectLockedCells="1" selectUnlockedCells="1"/>
  <mergeCells count="241">
    <mergeCell ref="S4:W4"/>
    <mergeCell ref="J9:J11"/>
    <mergeCell ref="A9:A11"/>
    <mergeCell ref="G25:G27"/>
    <mergeCell ref="H25:H27"/>
    <mergeCell ref="I25:I27"/>
    <mergeCell ref="J25:J27"/>
    <mergeCell ref="B13:W13"/>
    <mergeCell ref="C14:W14"/>
    <mergeCell ref="D15:W15"/>
    <mergeCell ref="J16:J19"/>
    <mergeCell ref="B22:B24"/>
    <mergeCell ref="C22:C24"/>
    <mergeCell ref="D22:D24"/>
    <mergeCell ref="G22:G24"/>
    <mergeCell ref="H22:H24"/>
    <mergeCell ref="I22:I24"/>
    <mergeCell ref="D21:W21"/>
    <mergeCell ref="A16:A19"/>
    <mergeCell ref="A12:W12"/>
    <mergeCell ref="A93:W93"/>
    <mergeCell ref="J85:J87"/>
    <mergeCell ref="J88:J89"/>
    <mergeCell ref="I85:I87"/>
    <mergeCell ref="B88:B89"/>
    <mergeCell ref="C88:C89"/>
    <mergeCell ref="D90:K90"/>
    <mergeCell ref="D88:D89"/>
    <mergeCell ref="G80:G84"/>
    <mergeCell ref="H80:H84"/>
    <mergeCell ref="C91:K91"/>
    <mergeCell ref="A85:A87"/>
    <mergeCell ref="A88:A89"/>
    <mergeCell ref="I88:I89"/>
    <mergeCell ref="H88:H89"/>
    <mergeCell ref="E88:E89"/>
    <mergeCell ref="G88:G89"/>
    <mergeCell ref="F88:F89"/>
    <mergeCell ref="F85:F87"/>
    <mergeCell ref="G85:G87"/>
    <mergeCell ref="I80:I84"/>
    <mergeCell ref="A80:A84"/>
    <mergeCell ref="H100:K100"/>
    <mergeCell ref="B92:K92"/>
    <mergeCell ref="X35:X36"/>
    <mergeCell ref="H16:H19"/>
    <mergeCell ref="D31:W31"/>
    <mergeCell ref="C30:W30"/>
    <mergeCell ref="E16:E19"/>
    <mergeCell ref="D20:K20"/>
    <mergeCell ref="H32:H36"/>
    <mergeCell ref="I32:I36"/>
    <mergeCell ref="G32:G36"/>
    <mergeCell ref="G16:G19"/>
    <mergeCell ref="I16:I19"/>
    <mergeCell ref="C29:K29"/>
    <mergeCell ref="J32:J36"/>
    <mergeCell ref="J22:J24"/>
    <mergeCell ref="B44:B48"/>
    <mergeCell ref="C44:C48"/>
    <mergeCell ref="D44:D48"/>
    <mergeCell ref="B49:B51"/>
    <mergeCell ref="F44:F48"/>
    <mergeCell ref="J61:J63"/>
    <mergeCell ref="X38:X39"/>
    <mergeCell ref="B40:B41"/>
    <mergeCell ref="E37:E39"/>
    <mergeCell ref="B16:B19"/>
    <mergeCell ref="D16:D19"/>
    <mergeCell ref="F16:F19"/>
    <mergeCell ref="C16:C19"/>
    <mergeCell ref="B32:B36"/>
    <mergeCell ref="F32:F36"/>
    <mergeCell ref="C32:C36"/>
    <mergeCell ref="E32:E36"/>
    <mergeCell ref="D32:D36"/>
    <mergeCell ref="B37:B39"/>
    <mergeCell ref="D37:D39"/>
    <mergeCell ref="C37:C39"/>
    <mergeCell ref="F37:F39"/>
    <mergeCell ref="E22:E24"/>
    <mergeCell ref="F22:F24"/>
    <mergeCell ref="E25:E27"/>
    <mergeCell ref="F25:F27"/>
    <mergeCell ref="C61:C63"/>
    <mergeCell ref="B56:B60"/>
    <mergeCell ref="C56:C60"/>
    <mergeCell ref="E56:E60"/>
    <mergeCell ref="B52:B53"/>
    <mergeCell ref="C52:C53"/>
    <mergeCell ref="H44:H48"/>
    <mergeCell ref="E49:E51"/>
    <mergeCell ref="C49:C51"/>
    <mergeCell ref="F49:F51"/>
    <mergeCell ref="D52:D53"/>
    <mergeCell ref="H56:H60"/>
    <mergeCell ref="D55:W55"/>
    <mergeCell ref="D56:D60"/>
    <mergeCell ref="G61:G63"/>
    <mergeCell ref="E52:E53"/>
    <mergeCell ref="J40:J41"/>
    <mergeCell ref="X62:X63"/>
    <mergeCell ref="I44:I48"/>
    <mergeCell ref="I40:I41"/>
    <mergeCell ref="I49:I51"/>
    <mergeCell ref="G40:G41"/>
    <mergeCell ref="B9:B11"/>
    <mergeCell ref="C9:C11"/>
    <mergeCell ref="D9:D11"/>
    <mergeCell ref="K9:K11"/>
    <mergeCell ref="C40:C41"/>
    <mergeCell ref="D40:D41"/>
    <mergeCell ref="E40:E41"/>
    <mergeCell ref="F40:F41"/>
    <mergeCell ref="G37:G39"/>
    <mergeCell ref="J37:J39"/>
    <mergeCell ref="B25:B27"/>
    <mergeCell ref="C25:C27"/>
    <mergeCell ref="D28:K28"/>
    <mergeCell ref="D25:D27"/>
    <mergeCell ref="G52:G53"/>
    <mergeCell ref="H49:H51"/>
    <mergeCell ref="D61:D63"/>
    <mergeCell ref="G56:G60"/>
    <mergeCell ref="D68:D72"/>
    <mergeCell ref="E68:E72"/>
    <mergeCell ref="F76:F77"/>
    <mergeCell ref="G76:G77"/>
    <mergeCell ref="H76:H77"/>
    <mergeCell ref="I76:I77"/>
    <mergeCell ref="J76:J77"/>
    <mergeCell ref="D73:D75"/>
    <mergeCell ref="E73:E75"/>
    <mergeCell ref="F73:F75"/>
    <mergeCell ref="G73:G75"/>
    <mergeCell ref="H73:H75"/>
    <mergeCell ref="A49:A51"/>
    <mergeCell ref="A52:A53"/>
    <mergeCell ref="A56:A60"/>
    <mergeCell ref="A22:A24"/>
    <mergeCell ref="A40:A41"/>
    <mergeCell ref="A44:A48"/>
    <mergeCell ref="A64:A65"/>
    <mergeCell ref="A68:A72"/>
    <mergeCell ref="A73:A75"/>
    <mergeCell ref="A76:A77"/>
    <mergeCell ref="A25:A27"/>
    <mergeCell ref="A32:A36"/>
    <mergeCell ref="A37:A39"/>
    <mergeCell ref="X86:X87"/>
    <mergeCell ref="C64:C65"/>
    <mergeCell ref="E80:E84"/>
    <mergeCell ref="H61:H63"/>
    <mergeCell ref="A61:A63"/>
    <mergeCell ref="D79:W79"/>
    <mergeCell ref="G64:G65"/>
    <mergeCell ref="E64:E65"/>
    <mergeCell ref="C85:C87"/>
    <mergeCell ref="D85:D87"/>
    <mergeCell ref="E85:E87"/>
    <mergeCell ref="H85:H87"/>
    <mergeCell ref="B85:B87"/>
    <mergeCell ref="F68:F72"/>
    <mergeCell ref="G68:G72"/>
    <mergeCell ref="H68:H72"/>
    <mergeCell ref="I68:I72"/>
    <mergeCell ref="J68:J72"/>
    <mergeCell ref="D78:K78"/>
    <mergeCell ref="D67:W67"/>
    <mergeCell ref="B76:B77"/>
    <mergeCell ref="I64:I65"/>
    <mergeCell ref="X83:X84"/>
    <mergeCell ref="B61:B63"/>
    <mergeCell ref="X50:X51"/>
    <mergeCell ref="X47:X48"/>
    <mergeCell ref="F64:F65"/>
    <mergeCell ref="B80:B84"/>
    <mergeCell ref="H64:H65"/>
    <mergeCell ref="D80:D84"/>
    <mergeCell ref="C80:C84"/>
    <mergeCell ref="B64:B65"/>
    <mergeCell ref="D64:D65"/>
    <mergeCell ref="F80:F84"/>
    <mergeCell ref="D66:K66"/>
    <mergeCell ref="J64:J65"/>
    <mergeCell ref="J80:J84"/>
    <mergeCell ref="B68:B72"/>
    <mergeCell ref="C68:C72"/>
    <mergeCell ref="B73:B75"/>
    <mergeCell ref="C73:C75"/>
    <mergeCell ref="I73:I75"/>
    <mergeCell ref="J73:J75"/>
    <mergeCell ref="C76:C77"/>
    <mergeCell ref="X59:X60"/>
    <mergeCell ref="D76:D77"/>
    <mergeCell ref="E76:E77"/>
    <mergeCell ref="J44:J48"/>
    <mergeCell ref="D42:K42"/>
    <mergeCell ref="D49:D51"/>
    <mergeCell ref="E61:E63"/>
    <mergeCell ref="F61:F63"/>
    <mergeCell ref="I37:I39"/>
    <mergeCell ref="H37:H39"/>
    <mergeCell ref="H52:H53"/>
    <mergeCell ref="I52:I53"/>
    <mergeCell ref="D54:K54"/>
    <mergeCell ref="I56:I60"/>
    <mergeCell ref="E44:E48"/>
    <mergeCell ref="G44:G48"/>
    <mergeCell ref="F52:F53"/>
    <mergeCell ref="D43:W43"/>
    <mergeCell ref="G49:G51"/>
    <mergeCell ref="H40:H41"/>
    <mergeCell ref="J49:J51"/>
    <mergeCell ref="J52:J53"/>
    <mergeCell ref="J56:J60"/>
    <mergeCell ref="F56:F60"/>
    <mergeCell ref="S3:W3"/>
    <mergeCell ref="S1:W1"/>
    <mergeCell ref="S2:W2"/>
    <mergeCell ref="B5:W5"/>
    <mergeCell ref="B6:W6"/>
    <mergeCell ref="B7:X7"/>
    <mergeCell ref="A8:W8"/>
    <mergeCell ref="M10:N10"/>
    <mergeCell ref="O10:O11"/>
    <mergeCell ref="P9:S9"/>
    <mergeCell ref="Q10:R10"/>
    <mergeCell ref="F9:F11"/>
    <mergeCell ref="I9:I11"/>
    <mergeCell ref="G9:G11"/>
    <mergeCell ref="H9:H11"/>
    <mergeCell ref="L9:O9"/>
    <mergeCell ref="T9:W9"/>
    <mergeCell ref="W10:W11"/>
    <mergeCell ref="P10:P11"/>
    <mergeCell ref="S10:S11"/>
    <mergeCell ref="T10:T11"/>
    <mergeCell ref="L10:L11"/>
    <mergeCell ref="U10:V10"/>
    <mergeCell ref="E9:E11"/>
  </mergeCells>
  <phoneticPr fontId="0" type="noConversion"/>
  <printOptions horizontalCentered="1"/>
  <pageMargins left="0.39370078740157483" right="0.39370078740157483" top="0.98425196850393704" bottom="0.39370078740157483" header="0.51181102362204722" footer="0.31496062992125984"/>
  <pageSetup paperSize="9" scale="67" firstPageNumber="0" fitToHeight="0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workbookViewId="0">
      <selection activeCell="M3" sqref="M3:P3"/>
    </sheetView>
  </sheetViews>
  <sheetFormatPr defaultRowHeight="12.75" x14ac:dyDescent="0.2"/>
  <cols>
    <col min="1" max="1" width="2.85546875" style="1" customWidth="1"/>
    <col min="2" max="2" width="24.28515625" style="1" customWidth="1"/>
    <col min="3" max="3" width="10.140625" style="1" customWidth="1"/>
    <col min="4" max="4" width="14" style="1" customWidth="1"/>
    <col min="5" max="5" width="9.42578125" style="1" customWidth="1"/>
    <col min="6" max="7" width="9.5703125" style="1" customWidth="1"/>
    <col min="8" max="8" width="9.85546875" style="1" customWidth="1"/>
    <col min="9" max="9" width="9.5703125" style="1" customWidth="1"/>
    <col min="10" max="10" width="9.28515625" style="1" customWidth="1"/>
    <col min="11" max="11" width="9" style="1" customWidth="1"/>
    <col min="12" max="12" width="9.28515625" style="1" customWidth="1"/>
    <col min="13" max="13" width="9.42578125" style="1" customWidth="1"/>
    <col min="14" max="15" width="9.5703125" style="1" customWidth="1"/>
    <col min="16" max="16" width="9.85546875" style="1" customWidth="1"/>
    <col min="17" max="16384" width="9.140625" style="1"/>
  </cols>
  <sheetData>
    <row r="1" spans="1:16" ht="12.75" customHeight="1" x14ac:dyDescent="0.2">
      <c r="A1" s="613" t="s">
        <v>190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</row>
    <row r="2" spans="1:16" ht="13.5" thickBot="1" x14ac:dyDescent="0.25">
      <c r="A2" s="617" t="s">
        <v>66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</row>
    <row r="3" spans="1:16" ht="20.25" customHeight="1" x14ac:dyDescent="0.2">
      <c r="A3" s="594" t="s">
        <v>36</v>
      </c>
      <c r="B3" s="597" t="s">
        <v>39</v>
      </c>
      <c r="C3" s="600" t="s">
        <v>5</v>
      </c>
      <c r="D3" s="603" t="s">
        <v>6</v>
      </c>
      <c r="E3" s="614" t="s">
        <v>204</v>
      </c>
      <c r="F3" s="615"/>
      <c r="G3" s="615"/>
      <c r="H3" s="616"/>
      <c r="I3" s="606" t="s">
        <v>207</v>
      </c>
      <c r="J3" s="607"/>
      <c r="K3" s="607"/>
      <c r="L3" s="608"/>
      <c r="M3" s="606" t="s">
        <v>206</v>
      </c>
      <c r="N3" s="607"/>
      <c r="O3" s="607"/>
      <c r="P3" s="608"/>
    </row>
    <row r="4" spans="1:16" x14ac:dyDescent="0.2">
      <c r="A4" s="595"/>
      <c r="B4" s="598"/>
      <c r="C4" s="601"/>
      <c r="D4" s="604"/>
      <c r="E4" s="618" t="s">
        <v>9</v>
      </c>
      <c r="F4" s="609" t="s">
        <v>10</v>
      </c>
      <c r="G4" s="610"/>
      <c r="H4" s="611" t="s">
        <v>52</v>
      </c>
      <c r="I4" s="618" t="s">
        <v>9</v>
      </c>
      <c r="J4" s="609" t="s">
        <v>10</v>
      </c>
      <c r="K4" s="610"/>
      <c r="L4" s="611" t="s">
        <v>52</v>
      </c>
      <c r="M4" s="618" t="s">
        <v>9</v>
      </c>
      <c r="N4" s="609" t="s">
        <v>10</v>
      </c>
      <c r="O4" s="610"/>
      <c r="P4" s="611" t="s">
        <v>52</v>
      </c>
    </row>
    <row r="5" spans="1:16" ht="115.5" customHeight="1" thickBot="1" x14ac:dyDescent="0.25">
      <c r="A5" s="596"/>
      <c r="B5" s="599"/>
      <c r="C5" s="602"/>
      <c r="D5" s="605"/>
      <c r="E5" s="619"/>
      <c r="F5" s="18" t="s">
        <v>9</v>
      </c>
      <c r="G5" s="19" t="s">
        <v>40</v>
      </c>
      <c r="H5" s="612"/>
      <c r="I5" s="619"/>
      <c r="J5" s="18" t="s">
        <v>9</v>
      </c>
      <c r="K5" s="19" t="s">
        <v>40</v>
      </c>
      <c r="L5" s="612"/>
      <c r="M5" s="619"/>
      <c r="N5" s="18" t="s">
        <v>9</v>
      </c>
      <c r="O5" s="19" t="s">
        <v>40</v>
      </c>
      <c r="P5" s="612"/>
    </row>
    <row r="6" spans="1:16" ht="81.75" customHeight="1" thickBot="1" x14ac:dyDescent="0.25">
      <c r="A6" s="284" t="s">
        <v>18</v>
      </c>
      <c r="B6" s="2" t="s">
        <v>51</v>
      </c>
      <c r="C6" s="40" t="s">
        <v>168</v>
      </c>
      <c r="D6" s="41" t="s">
        <v>170</v>
      </c>
      <c r="E6" s="6">
        <f>'05 Programa'!L92</f>
        <v>3758.3999999999996</v>
      </c>
      <c r="F6" s="7">
        <f>'05 Programa'!M92</f>
        <v>3741.9999999999995</v>
      </c>
      <c r="G6" s="7">
        <f>'05 Programa'!N92</f>
        <v>2729.1</v>
      </c>
      <c r="H6" s="8">
        <f>'05 Programa'!O92</f>
        <v>16.399999999999999</v>
      </c>
      <c r="I6" s="6">
        <f>'05 Programa'!P92</f>
        <v>3928.6</v>
      </c>
      <c r="J6" s="7">
        <f>'05 Programa'!Q92</f>
        <v>3898.7</v>
      </c>
      <c r="K6" s="7">
        <f>'05 Programa'!R92</f>
        <v>2740</v>
      </c>
      <c r="L6" s="8">
        <f>'05 Programa'!S92</f>
        <v>29.9</v>
      </c>
      <c r="M6" s="20">
        <f>'05 Programa'!T92</f>
        <v>3904.9</v>
      </c>
      <c r="N6" s="21">
        <f>'05 Programa'!U92</f>
        <v>3875</v>
      </c>
      <c r="O6" s="7">
        <f>'05 Programa'!V92</f>
        <v>2740</v>
      </c>
      <c r="P6" s="8">
        <f>'05 Programa'!W92</f>
        <v>29.9</v>
      </c>
    </row>
    <row r="7" spans="1:16" ht="17.25" customHeight="1" thickBot="1" x14ac:dyDescent="0.25">
      <c r="A7" s="592"/>
      <c r="B7" s="592"/>
      <c r="C7" s="592"/>
      <c r="D7" s="593"/>
      <c r="E7" s="4">
        <f t="shared" ref="E7:P7" si="0">SUM(E6)</f>
        <v>3758.3999999999996</v>
      </c>
      <c r="F7" s="22">
        <f t="shared" si="0"/>
        <v>3741.9999999999995</v>
      </c>
      <c r="G7" s="22">
        <f t="shared" si="0"/>
        <v>2729.1</v>
      </c>
      <c r="H7" s="23">
        <f t="shared" si="0"/>
        <v>16.399999999999999</v>
      </c>
      <c r="I7" s="4">
        <f t="shared" si="0"/>
        <v>3928.6</v>
      </c>
      <c r="J7" s="3">
        <f>J6</f>
        <v>3898.7</v>
      </c>
      <c r="K7" s="3">
        <f t="shared" si="0"/>
        <v>2740</v>
      </c>
      <c r="L7" s="5">
        <f t="shared" si="0"/>
        <v>29.9</v>
      </c>
      <c r="M7" s="4">
        <f t="shared" si="0"/>
        <v>3904.9</v>
      </c>
      <c r="N7" s="3">
        <f t="shared" si="0"/>
        <v>3875</v>
      </c>
      <c r="O7" s="3">
        <f t="shared" si="0"/>
        <v>2740</v>
      </c>
      <c r="P7" s="5">
        <f t="shared" si="0"/>
        <v>29.9</v>
      </c>
    </row>
  </sheetData>
  <sheetProtection selectLockedCells="1" selectUnlockedCells="1"/>
  <mergeCells count="19">
    <mergeCell ref="M3:P3"/>
    <mergeCell ref="J4:K4"/>
    <mergeCell ref="L4:L5"/>
    <mergeCell ref="A1:P1"/>
    <mergeCell ref="E3:H3"/>
    <mergeCell ref="I3:L3"/>
    <mergeCell ref="A2:P2"/>
    <mergeCell ref="I4:I5"/>
    <mergeCell ref="E4:E5"/>
    <mergeCell ref="F4:G4"/>
    <mergeCell ref="H4:H5"/>
    <mergeCell ref="M4:M5"/>
    <mergeCell ref="N4:O4"/>
    <mergeCell ref="P4:P5"/>
    <mergeCell ref="A7:D7"/>
    <mergeCell ref="A3:A5"/>
    <mergeCell ref="B3:B5"/>
    <mergeCell ref="C3:C5"/>
    <mergeCell ref="D3:D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workbookViewId="0">
      <selection activeCell="D25" sqref="D25"/>
    </sheetView>
  </sheetViews>
  <sheetFormatPr defaultColWidth="9" defaultRowHeight="12.75" x14ac:dyDescent="0.2"/>
  <cols>
    <col min="1" max="1" width="69.28515625" style="1" customWidth="1"/>
    <col min="2" max="2" width="20.28515625" style="1" customWidth="1"/>
    <col min="3" max="3" width="20.85546875" style="1" customWidth="1"/>
    <col min="4" max="4" width="21.7109375" style="1" customWidth="1"/>
    <col min="5" max="16384" width="9" style="1"/>
  </cols>
  <sheetData>
    <row r="1" spans="1:4" ht="18.75" customHeight="1" x14ac:dyDescent="0.2">
      <c r="A1" s="285" t="s">
        <v>191</v>
      </c>
    </row>
    <row r="2" spans="1:4" ht="15" customHeight="1" thickBot="1" x14ac:dyDescent="0.25">
      <c r="A2" s="620" t="s">
        <v>66</v>
      </c>
      <c r="B2" s="620"/>
      <c r="C2" s="620"/>
      <c r="D2" s="620"/>
    </row>
    <row r="3" spans="1:4" ht="30.75" customHeight="1" thickBot="1" x14ac:dyDescent="0.25">
      <c r="A3" s="189" t="s">
        <v>21</v>
      </c>
      <c r="B3" s="16" t="s">
        <v>204</v>
      </c>
      <c r="C3" s="31" t="s">
        <v>207</v>
      </c>
      <c r="D3" s="32" t="s">
        <v>206</v>
      </c>
    </row>
    <row r="4" spans="1:4" ht="12.75" customHeight="1" x14ac:dyDescent="0.2">
      <c r="A4" s="190" t="s">
        <v>53</v>
      </c>
      <c r="B4" s="17">
        <f>'05 Programa'!L80+'05 Programa'!L68+'05 Programa'!L56+'05 Programa'!L44+'05 Programa'!L32+'05 Programa'!L25+'05 Programa'!L22+'05 Programa'!L16</f>
        <v>3502.6</v>
      </c>
      <c r="C4" s="33">
        <f>'05 Programa'!P80+'05 Programa'!P68+'05 Programa'!P56+'05 Programa'!P44+'05 Programa'!P32+'05 Programa'!P25+'05 Programa'!P22+'05 Programa'!P16</f>
        <v>3600.3999999999996</v>
      </c>
      <c r="D4" s="34">
        <f>'05 Programa'!T80+'05 Programa'!T68+'05 Programa'!T56+'05 Programa'!T44+'05 Programa'!T32+'05 Programa'!T25+'05 Programa'!T22+'05 Programa'!T16</f>
        <v>3583.7999999999997</v>
      </c>
    </row>
    <row r="5" spans="1:4" ht="12.75" customHeight="1" x14ac:dyDescent="0.2">
      <c r="A5" s="186" t="s">
        <v>59</v>
      </c>
      <c r="B5" s="29">
        <f>'05 Programa'!L17+'05 Programa'!L35+'05 Programa'!L47+'05 Programa'!L59+'05 Programa'!L71+'05 Programa'!L83</f>
        <v>0</v>
      </c>
      <c r="C5" s="29">
        <f>'05 Programa'!P17+'05 Programa'!P35+'05 Programa'!P47+'05 Programa'!P59+'05 Programa'!P71+'05 Programa'!P83</f>
        <v>0</v>
      </c>
      <c r="D5" s="30">
        <f>'05 Programa'!T17+'05 Programa'!T35+'05 Programa'!T47+'05 Programa'!T59+'05 Programa'!T71+'05 Programa'!T83</f>
        <v>0</v>
      </c>
    </row>
    <row r="6" spans="1:4" x14ac:dyDescent="0.2">
      <c r="A6" s="186" t="s">
        <v>61</v>
      </c>
      <c r="B6" s="35">
        <v>0</v>
      </c>
      <c r="C6" s="29">
        <v>0</v>
      </c>
      <c r="D6" s="30">
        <v>0</v>
      </c>
    </row>
    <row r="7" spans="1:4" ht="12.75" customHeight="1" x14ac:dyDescent="0.2">
      <c r="A7" s="186" t="s">
        <v>62</v>
      </c>
      <c r="B7" s="35">
        <f>'05 Programa'!L88+'05 Programa'!L86+'05 Programa'!L81+'05 Programa'!L76+'05 Programa'!L74+'05 Programa'!L69+'05 Programa'!L64+'05 Programa'!L62+'05 Programa'!L57+'05 Programa'!L52+'05 Programa'!L50+'05 Programa'!L45+'05 Programa'!L40+'05 Programa'!L33</f>
        <v>159.89999999999998</v>
      </c>
      <c r="C7" s="29">
        <f>'05 Programa'!P88+'05 Programa'!P86+'05 Programa'!P81+'05 Programa'!P76+'05 Programa'!P74+'05 Programa'!P69+'05 Programa'!P64+'05 Programa'!P62+'05 Programa'!P57+'05 Programa'!P52+'05 Programa'!P50+'05 Programa'!P45+'05 Programa'!P40+'05 Programa'!P33</f>
        <v>258.39999999999998</v>
      </c>
      <c r="D7" s="30">
        <f>'05 Programa'!T88+'05 Programa'!T86+'05 Programa'!T81+'05 Programa'!T76+'05 Programa'!T74+'05 Programa'!T69+'05 Programa'!T64+'05 Programa'!T62+'05 Programa'!T57+'05 Programa'!T52+'05 Programa'!T50+'05 Programa'!T45+'05 Programa'!T40+'05 Programa'!T33</f>
        <v>251.3</v>
      </c>
    </row>
    <row r="8" spans="1:4" ht="12.75" customHeight="1" x14ac:dyDescent="0.2">
      <c r="A8" s="186" t="s">
        <v>54</v>
      </c>
      <c r="B8" s="35">
        <v>0</v>
      </c>
      <c r="C8" s="35">
        <v>0</v>
      </c>
      <c r="D8" s="30">
        <v>0</v>
      </c>
    </row>
    <row r="9" spans="1:4" ht="13.5" customHeight="1" x14ac:dyDescent="0.2">
      <c r="A9" s="185" t="s">
        <v>60</v>
      </c>
      <c r="B9" s="24">
        <v>0</v>
      </c>
      <c r="C9" s="36">
        <v>0</v>
      </c>
      <c r="D9" s="37">
        <v>0</v>
      </c>
    </row>
    <row r="10" spans="1:4" ht="12.75" customHeight="1" x14ac:dyDescent="0.2">
      <c r="A10" s="186" t="s">
        <v>63</v>
      </c>
      <c r="B10" s="35">
        <f>'05 Programa'!L38+'05 Programa'!L61</f>
        <v>84.5</v>
      </c>
      <c r="C10" s="29">
        <f>'05 Programa'!P61+'05 Programa'!P38</f>
        <v>58.9</v>
      </c>
      <c r="D10" s="30">
        <f>'05 Programa'!T38+'05 Programa'!T61</f>
        <v>58.9</v>
      </c>
    </row>
    <row r="11" spans="1:4" x14ac:dyDescent="0.2">
      <c r="A11" s="186" t="s">
        <v>64</v>
      </c>
      <c r="B11" s="35">
        <f>'05 Programa'!L18+'05 Programa'!L23+'05 Programa'!L26+'05 Programa'!L34+'05 Programa'!L37+'05 Programa'!L46+'05 Programa'!L49+'05 Programa'!L58+'05 Programa'!L70+'05 Programa'!L73+'05 Programa'!L82+'05 Programa'!L85</f>
        <v>11.399999999999999</v>
      </c>
      <c r="C11" s="29">
        <f>'05 Programa'!P18+'05 Programa'!P23+'05 Programa'!P26+'05 Programa'!P34+'05 Programa'!P37+'05 Programa'!P46+'05 Programa'!P49+'05 Programa'!P58+'05 Programa'!P70+'05 Programa'!P73+'05 Programa'!P82+'05 Programa'!P85</f>
        <v>10.9</v>
      </c>
      <c r="D11" s="30">
        <f>'05 Programa'!T18+'05 Programa'!T23+'05 Programa'!T26+'05 Programa'!T34+'05 Programa'!T37+'05 Programa'!T46+'05 Programa'!T49+'05 Programa'!T58+'05 Programa'!T70+'05 Programa'!T73+'05 Programa'!T82+'05 Programa'!T85</f>
        <v>10.9</v>
      </c>
    </row>
    <row r="12" spans="1:4" x14ac:dyDescent="0.2">
      <c r="A12" s="186" t="s">
        <v>65</v>
      </c>
      <c r="B12" s="35">
        <v>0</v>
      </c>
      <c r="C12" s="29">
        <v>0</v>
      </c>
      <c r="D12" s="30">
        <v>0</v>
      </c>
    </row>
    <row r="13" spans="1:4" x14ac:dyDescent="0.2">
      <c r="A13" s="186" t="s">
        <v>85</v>
      </c>
      <c r="B13" s="35">
        <v>0</v>
      </c>
      <c r="C13" s="29">
        <v>0</v>
      </c>
      <c r="D13" s="30">
        <v>0</v>
      </c>
    </row>
    <row r="14" spans="1:4" x14ac:dyDescent="0.2">
      <c r="A14" s="186" t="s">
        <v>57</v>
      </c>
      <c r="B14" s="35">
        <v>0</v>
      </c>
      <c r="C14" s="29">
        <v>0</v>
      </c>
      <c r="D14" s="30">
        <v>0</v>
      </c>
    </row>
    <row r="15" spans="1:4" x14ac:dyDescent="0.2">
      <c r="A15" s="188" t="s">
        <v>177</v>
      </c>
      <c r="B15" s="35">
        <v>0</v>
      </c>
      <c r="C15" s="29">
        <v>0</v>
      </c>
      <c r="D15" s="30">
        <v>0</v>
      </c>
    </row>
    <row r="16" spans="1:4" ht="18" customHeight="1" thickBot="1" x14ac:dyDescent="0.25">
      <c r="A16" s="187" t="s">
        <v>9</v>
      </c>
      <c r="B16" s="38">
        <f>SUM(B4:B15)</f>
        <v>3758.4</v>
      </c>
      <c r="C16" s="38">
        <f>SUM(C4:C15)</f>
        <v>3928.6</v>
      </c>
      <c r="D16" s="39">
        <f>SUM(D4:D15)</f>
        <v>3904.9</v>
      </c>
    </row>
    <row r="18" spans="1:4" ht="13.5" thickBot="1" x14ac:dyDescent="0.25">
      <c r="D18" s="191" t="s">
        <v>86</v>
      </c>
    </row>
    <row r="19" spans="1:4" ht="29.25" customHeight="1" thickBot="1" x14ac:dyDescent="0.25">
      <c r="A19" s="192" t="s">
        <v>21</v>
      </c>
      <c r="B19" s="193" t="str">
        <f>B3</f>
        <v>Patvirtintas biudžeto lėšų planas</v>
      </c>
      <c r="C19" s="193" t="str">
        <f>C3</f>
        <v>Patikslintas biudžeto lėšų planas</v>
      </c>
      <c r="D19" s="193" t="str">
        <f>D3</f>
        <v>Panaudotos lėšos per ataskaitinį laikotarpį</v>
      </c>
    </row>
    <row r="20" spans="1:4" x14ac:dyDescent="0.2">
      <c r="A20" s="194" t="s">
        <v>87</v>
      </c>
      <c r="B20" s="195">
        <f t="shared" ref="B20:D20" si="0">SUM(B21:B26)</f>
        <v>3747</v>
      </c>
      <c r="C20" s="195">
        <f t="shared" si="0"/>
        <v>3917.7</v>
      </c>
      <c r="D20" s="195">
        <f t="shared" si="0"/>
        <v>3894</v>
      </c>
    </row>
    <row r="21" spans="1:4" x14ac:dyDescent="0.2">
      <c r="A21" s="196" t="s">
        <v>88</v>
      </c>
      <c r="B21" s="14">
        <f t="shared" ref="B21:D22" si="1">B4</f>
        <v>3502.6</v>
      </c>
      <c r="C21" s="14">
        <f t="shared" si="1"/>
        <v>3600.3999999999996</v>
      </c>
      <c r="D21" s="14">
        <f t="shared" si="1"/>
        <v>3583.7999999999997</v>
      </c>
    </row>
    <row r="22" spans="1:4" x14ac:dyDescent="0.2">
      <c r="A22" s="197" t="s">
        <v>89</v>
      </c>
      <c r="B22" s="198">
        <f>B10</f>
        <v>84.5</v>
      </c>
      <c r="C22" s="198">
        <f>C10</f>
        <v>58.9</v>
      </c>
      <c r="D22" s="198">
        <f>D10</f>
        <v>58.9</v>
      </c>
    </row>
    <row r="23" spans="1:4" x14ac:dyDescent="0.2">
      <c r="A23" s="197" t="s">
        <v>90</v>
      </c>
      <c r="B23" s="198">
        <f>B7</f>
        <v>159.89999999999998</v>
      </c>
      <c r="C23" s="198">
        <f>C7</f>
        <v>258.39999999999998</v>
      </c>
      <c r="D23" s="198">
        <f>D7</f>
        <v>251.3</v>
      </c>
    </row>
    <row r="24" spans="1:4" x14ac:dyDescent="0.2">
      <c r="A24" s="197" t="s">
        <v>91</v>
      </c>
      <c r="B24" s="198">
        <f>B9</f>
        <v>0</v>
      </c>
      <c r="C24" s="198">
        <f>C9</f>
        <v>0</v>
      </c>
      <c r="D24" s="198">
        <f>D9</f>
        <v>0</v>
      </c>
    </row>
    <row r="25" spans="1:4" x14ac:dyDescent="0.2">
      <c r="A25" s="197" t="s">
        <v>92</v>
      </c>
      <c r="B25" s="198">
        <v>0</v>
      </c>
      <c r="C25" s="198">
        <v>0</v>
      </c>
      <c r="D25" s="198">
        <v>0</v>
      </c>
    </row>
    <row r="26" spans="1:4" ht="13.5" thickBot="1" x14ac:dyDescent="0.25">
      <c r="A26" s="197" t="s">
        <v>93</v>
      </c>
      <c r="B26" s="198">
        <v>0</v>
      </c>
      <c r="C26" s="198">
        <v>0</v>
      </c>
      <c r="D26" s="198">
        <v>0</v>
      </c>
    </row>
    <row r="27" spans="1:4" ht="13.5" thickBot="1" x14ac:dyDescent="0.25">
      <c r="A27" s="199" t="s">
        <v>94</v>
      </c>
      <c r="B27" s="200">
        <f t="shared" ref="B27:D27" si="2">SUM(B28)</f>
        <v>11.399999999999999</v>
      </c>
      <c r="C27" s="200">
        <f t="shared" si="2"/>
        <v>10.9</v>
      </c>
      <c r="D27" s="200">
        <f t="shared" si="2"/>
        <v>10.9</v>
      </c>
    </row>
    <row r="28" spans="1:4" ht="26.25" thickBot="1" x14ac:dyDescent="0.25">
      <c r="A28" s="201" t="s">
        <v>95</v>
      </c>
      <c r="B28" s="202">
        <f>B11</f>
        <v>11.399999999999999</v>
      </c>
      <c r="C28" s="202">
        <f>C11</f>
        <v>10.9</v>
      </c>
      <c r="D28" s="202">
        <f>D11</f>
        <v>10.9</v>
      </c>
    </row>
    <row r="29" spans="1:4" ht="13.5" thickBot="1" x14ac:dyDescent="0.25">
      <c r="A29" s="199" t="s">
        <v>96</v>
      </c>
      <c r="B29" s="200">
        <f t="shared" ref="B29:D29" si="3">B20+B27</f>
        <v>3758.4</v>
      </c>
      <c r="C29" s="200">
        <f t="shared" si="3"/>
        <v>3928.6</v>
      </c>
      <c r="D29" s="200">
        <f t="shared" si="3"/>
        <v>3904.9</v>
      </c>
    </row>
    <row r="30" spans="1:4" x14ac:dyDescent="0.2">
      <c r="A30" s="197" t="s">
        <v>97</v>
      </c>
      <c r="B30" s="198">
        <v>0</v>
      </c>
      <c r="C30" s="198">
        <v>0</v>
      </c>
      <c r="D30" s="198">
        <v>0</v>
      </c>
    </row>
    <row r="31" spans="1:4" ht="26.25" thickBot="1" x14ac:dyDescent="0.25">
      <c r="A31" s="197" t="s">
        <v>98</v>
      </c>
      <c r="B31" s="198">
        <f>B29-3455.1</f>
        <v>303.30000000000018</v>
      </c>
      <c r="C31" s="198">
        <f>C29-3515.6</f>
        <v>413</v>
      </c>
      <c r="D31" s="198">
        <f>D29-3514.8</f>
        <v>390.09999999999991</v>
      </c>
    </row>
    <row r="32" spans="1:4" ht="13.5" thickBot="1" x14ac:dyDescent="0.25">
      <c r="A32" s="203" t="s">
        <v>80</v>
      </c>
      <c r="B32" s="204">
        <f t="shared" ref="B32:D32" si="4">B29</f>
        <v>3758.4</v>
      </c>
      <c r="C32" s="204">
        <f t="shared" si="4"/>
        <v>3928.6</v>
      </c>
      <c r="D32" s="204">
        <f t="shared" si="4"/>
        <v>3904.9</v>
      </c>
    </row>
  </sheetData>
  <sheetProtection selectLockedCells="1" selectUnlockedCells="1"/>
  <mergeCells count="1">
    <mergeCell ref="A2:D2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4"/>
  <sheetViews>
    <sheetView workbookViewId="0">
      <selection activeCell="F21" sqref="F21"/>
    </sheetView>
  </sheetViews>
  <sheetFormatPr defaultRowHeight="12.75" x14ac:dyDescent="0.2"/>
  <cols>
    <col min="1" max="1" width="42.28515625" style="1" customWidth="1"/>
    <col min="2" max="2" width="15.5703125" style="1" customWidth="1"/>
    <col min="3" max="3" width="12.42578125" style="1" customWidth="1"/>
    <col min="4" max="4" width="15.42578125" style="1" customWidth="1"/>
    <col min="5" max="5" width="14.28515625" style="1" customWidth="1"/>
    <col min="6" max="6" width="13.85546875" style="1" customWidth="1"/>
    <col min="7" max="16384" width="9.140625" style="1"/>
  </cols>
  <sheetData>
    <row r="1" spans="1:6" ht="18" customHeight="1" thickBot="1" x14ac:dyDescent="0.25">
      <c r="A1" s="621" t="s">
        <v>178</v>
      </c>
      <c r="B1" s="621"/>
      <c r="C1" s="621"/>
      <c r="D1" s="621"/>
      <c r="E1" s="621"/>
      <c r="F1" s="621"/>
    </row>
    <row r="2" spans="1:6" ht="13.5" thickTop="1" x14ac:dyDescent="0.2">
      <c r="A2" s="622" t="s">
        <v>41</v>
      </c>
      <c r="B2" s="624" t="s">
        <v>208</v>
      </c>
      <c r="C2" s="625"/>
      <c r="D2" s="625"/>
      <c r="E2" s="628" t="s">
        <v>209</v>
      </c>
      <c r="F2" s="628" t="s">
        <v>210</v>
      </c>
    </row>
    <row r="3" spans="1:6" ht="26.25" customHeight="1" x14ac:dyDescent="0.2">
      <c r="A3" s="623"/>
      <c r="B3" s="626"/>
      <c r="C3" s="627"/>
      <c r="D3" s="627"/>
      <c r="E3" s="629"/>
      <c r="F3" s="629"/>
    </row>
    <row r="4" spans="1:6" x14ac:dyDescent="0.2">
      <c r="A4" s="623"/>
      <c r="B4" s="630" t="s">
        <v>204</v>
      </c>
      <c r="C4" s="632" t="s">
        <v>42</v>
      </c>
      <c r="D4" s="634" t="s">
        <v>207</v>
      </c>
      <c r="E4" s="629"/>
      <c r="F4" s="629"/>
    </row>
    <row r="5" spans="1:6" x14ac:dyDescent="0.2">
      <c r="A5" s="623"/>
      <c r="B5" s="631"/>
      <c r="C5" s="633"/>
      <c r="D5" s="635"/>
      <c r="E5" s="629"/>
      <c r="F5" s="629"/>
    </row>
    <row r="6" spans="1:6" ht="22.5" customHeight="1" thickBot="1" x14ac:dyDescent="0.25">
      <c r="A6" s="623"/>
      <c r="B6" s="631"/>
      <c r="C6" s="633"/>
      <c r="D6" s="635"/>
      <c r="E6" s="629"/>
      <c r="F6" s="629"/>
    </row>
    <row r="7" spans="1:6" ht="13.5" thickBot="1" x14ac:dyDescent="0.25">
      <c r="A7" s="286" t="s">
        <v>43</v>
      </c>
      <c r="B7" s="287">
        <f>B8+B10</f>
        <v>3758.3999999999996</v>
      </c>
      <c r="C7" s="288">
        <f t="shared" ref="C7:C13" si="0">D7-B7</f>
        <v>170.20000000000027</v>
      </c>
      <c r="D7" s="288">
        <f>D8+D10</f>
        <v>3928.6</v>
      </c>
      <c r="E7" s="289">
        <f>E8+E10</f>
        <v>3904.9</v>
      </c>
      <c r="F7" s="289">
        <f>E7*100/D7</f>
        <v>99.396731660133383</v>
      </c>
    </row>
    <row r="8" spans="1:6" x14ac:dyDescent="0.2">
      <c r="A8" s="206" t="s">
        <v>44</v>
      </c>
      <c r="B8" s="207">
        <f>'05 Išlaidų suvestinė'!F7</f>
        <v>3741.9999999999995</v>
      </c>
      <c r="C8" s="9">
        <f t="shared" si="0"/>
        <v>156.70000000000027</v>
      </c>
      <c r="D8" s="208">
        <f>'05 Išlaidų suvestinė'!J7</f>
        <v>3898.7</v>
      </c>
      <c r="E8" s="10">
        <f>'05 Išlaidų suvestinė'!N7</f>
        <v>3875</v>
      </c>
      <c r="F8" s="326">
        <f t="shared" ref="F8:F10" si="1">E8*100/D8</f>
        <v>99.392105060661251</v>
      </c>
    </row>
    <row r="9" spans="1:6" x14ac:dyDescent="0.2">
      <c r="A9" s="209" t="s">
        <v>45</v>
      </c>
      <c r="B9" s="207">
        <f>'05 Išlaidų suvestinė'!G7</f>
        <v>2729.1</v>
      </c>
      <c r="C9" s="9">
        <f t="shared" si="0"/>
        <v>10.900000000000091</v>
      </c>
      <c r="D9" s="210">
        <f>'05 Išlaidų suvestinė'!K7</f>
        <v>2740</v>
      </c>
      <c r="E9" s="26">
        <f>'05 Išlaidų suvestinė'!O7</f>
        <v>2740</v>
      </c>
      <c r="F9" s="327">
        <f t="shared" si="1"/>
        <v>100</v>
      </c>
    </row>
    <row r="10" spans="1:6" ht="26.25" thickBot="1" x14ac:dyDescent="0.25">
      <c r="A10" s="290" t="s">
        <v>46</v>
      </c>
      <c r="B10" s="211">
        <f>'05 Išlaidų suvestinė'!H7</f>
        <v>16.399999999999999</v>
      </c>
      <c r="C10" s="212">
        <f t="shared" si="0"/>
        <v>13.5</v>
      </c>
      <c r="D10" s="213">
        <f>'05 Išlaidų suvestinė'!L7</f>
        <v>29.9</v>
      </c>
      <c r="E10" s="28">
        <f>'05 Išlaidų suvestinė'!P7</f>
        <v>29.9</v>
      </c>
      <c r="F10" s="325">
        <f t="shared" si="1"/>
        <v>100</v>
      </c>
    </row>
    <row r="11" spans="1:6" ht="13.5" thickBot="1" x14ac:dyDescent="0.25">
      <c r="A11" s="294" t="s">
        <v>47</v>
      </c>
      <c r="B11" s="295">
        <f>B12+B16</f>
        <v>3758.3999999999996</v>
      </c>
      <c r="C11" s="296">
        <f t="shared" si="0"/>
        <v>170.20000000000027</v>
      </c>
      <c r="D11" s="288">
        <f>D12+D16</f>
        <v>3928.6</v>
      </c>
      <c r="E11" s="289">
        <f>E12+E16</f>
        <v>3904.9</v>
      </c>
      <c r="F11" s="289">
        <f>E11*100/D11</f>
        <v>99.396731660133383</v>
      </c>
    </row>
    <row r="12" spans="1:6" x14ac:dyDescent="0.2">
      <c r="A12" s="291" t="s">
        <v>48</v>
      </c>
      <c r="B12" s="292">
        <f>B7-B16</f>
        <v>3662.4999999999995</v>
      </c>
      <c r="C12" s="293">
        <f>C7-C16</f>
        <v>196.3000000000003</v>
      </c>
      <c r="D12" s="218">
        <f>D7-D16</f>
        <v>3858.7999999999997</v>
      </c>
      <c r="E12" s="12">
        <f>+E7-E16</f>
        <v>3835.1</v>
      </c>
      <c r="F12" s="205">
        <f>E12*100/D12</f>
        <v>99.385819425728215</v>
      </c>
    </row>
    <row r="13" spans="1:6" ht="25.5" x14ac:dyDescent="0.2">
      <c r="A13" s="214" t="s">
        <v>49</v>
      </c>
      <c r="B13" s="27">
        <v>0</v>
      </c>
      <c r="C13" s="25">
        <f t="shared" si="0"/>
        <v>0</v>
      </c>
      <c r="D13" s="215">
        <f>'05 Šaltiniai'!B5</f>
        <v>0</v>
      </c>
      <c r="E13" s="26">
        <f>'05 Šaltiniai'!C5</f>
        <v>0</v>
      </c>
      <c r="F13" s="306">
        <f>'05 Šaltiniai'!D5</f>
        <v>0</v>
      </c>
    </row>
    <row r="14" spans="1:6" ht="25.5" x14ac:dyDescent="0.2">
      <c r="A14" s="216" t="s">
        <v>179</v>
      </c>
      <c r="B14" s="11">
        <v>0</v>
      </c>
      <c r="C14" s="217">
        <v>0</v>
      </c>
      <c r="D14" s="208">
        <v>0</v>
      </c>
      <c r="E14" s="10">
        <v>0</v>
      </c>
      <c r="F14" s="305">
        <f>'[1]01 Šaltiniai'!E5</f>
        <v>0</v>
      </c>
    </row>
    <row r="15" spans="1:6" ht="13.5" thickBot="1" x14ac:dyDescent="0.25">
      <c r="A15" s="297" t="s">
        <v>180</v>
      </c>
      <c r="B15" s="298">
        <f>'05 Šaltiniai'!B7</f>
        <v>159.89999999999998</v>
      </c>
      <c r="C15" s="212">
        <f>D15-B15</f>
        <v>98.5</v>
      </c>
      <c r="D15" s="213">
        <f>'05 Šaltiniai'!C7</f>
        <v>258.39999999999998</v>
      </c>
      <c r="E15" s="299">
        <f>'05 Šaltiniai'!D7</f>
        <v>251.3</v>
      </c>
      <c r="F15" s="307">
        <f>E15*100/D15</f>
        <v>97.25232198142416</v>
      </c>
    </row>
    <row r="16" spans="1:6" ht="13.5" thickBot="1" x14ac:dyDescent="0.25">
      <c r="A16" s="300" t="s">
        <v>50</v>
      </c>
      <c r="B16" s="301">
        <f>SUM(B17:B24)</f>
        <v>95.9</v>
      </c>
      <c r="C16" s="302">
        <f>D16-B16</f>
        <v>-26.100000000000009</v>
      </c>
      <c r="D16" s="303">
        <f>SUM(D17:D24)</f>
        <v>69.8</v>
      </c>
      <c r="E16" s="304">
        <f>SUM(E17:E24)</f>
        <v>69.8</v>
      </c>
      <c r="F16" s="289">
        <f>E16*100/D16</f>
        <v>100</v>
      </c>
    </row>
    <row r="17" spans="1:6" x14ac:dyDescent="0.2">
      <c r="A17" s="219" t="s">
        <v>181</v>
      </c>
      <c r="B17" s="221">
        <v>0</v>
      </c>
      <c r="C17" s="222">
        <f>D17-B17</f>
        <v>0</v>
      </c>
      <c r="D17" s="223">
        <f>'[1]01 Šaltiniai'!C10</f>
        <v>0</v>
      </c>
      <c r="E17" s="224">
        <f>'[1]01 Šaltiniai'!D10</f>
        <v>0</v>
      </c>
      <c r="F17" s="308">
        <v>0</v>
      </c>
    </row>
    <row r="18" spans="1:6" ht="25.5" x14ac:dyDescent="0.2">
      <c r="A18" s="219" t="s">
        <v>182</v>
      </c>
      <c r="B18" s="221">
        <v>0</v>
      </c>
      <c r="C18" s="222">
        <f t="shared" ref="C18:C21" si="2">D18-B18</f>
        <v>0</v>
      </c>
      <c r="D18" s="223">
        <v>0</v>
      </c>
      <c r="E18" s="224">
        <v>0</v>
      </c>
      <c r="F18" s="308">
        <v>0</v>
      </c>
    </row>
    <row r="19" spans="1:6" x14ac:dyDescent="0.2">
      <c r="A19" s="219" t="s">
        <v>183</v>
      </c>
      <c r="B19" s="221">
        <f>'05 Šaltiniai'!B10</f>
        <v>84.5</v>
      </c>
      <c r="C19" s="222">
        <f t="shared" si="2"/>
        <v>-25.6</v>
      </c>
      <c r="D19" s="223">
        <f>'05 Šaltiniai'!C10</f>
        <v>58.9</v>
      </c>
      <c r="E19" s="224">
        <f>'05 Šaltiniai'!D10</f>
        <v>58.9</v>
      </c>
      <c r="F19" s="308">
        <f>E19*100/D19</f>
        <v>100</v>
      </c>
    </row>
    <row r="20" spans="1:6" x14ac:dyDescent="0.2">
      <c r="A20" s="219" t="s">
        <v>184</v>
      </c>
      <c r="B20" s="221">
        <f>'05 Šaltiniai'!B11</f>
        <v>11.399999999999999</v>
      </c>
      <c r="C20" s="222">
        <f t="shared" si="2"/>
        <v>-0.49999999999999822</v>
      </c>
      <c r="D20" s="223">
        <f>'05 Šaltiniai'!C11</f>
        <v>10.9</v>
      </c>
      <c r="E20" s="224">
        <f>'05 Šaltiniai'!D11</f>
        <v>10.9</v>
      </c>
      <c r="F20" s="308">
        <f>E20*100/D20</f>
        <v>100</v>
      </c>
    </row>
    <row r="21" spans="1:6" x14ac:dyDescent="0.2">
      <c r="A21" s="219" t="s">
        <v>185</v>
      </c>
      <c r="B21" s="221">
        <v>0</v>
      </c>
      <c r="C21" s="222">
        <f t="shared" si="2"/>
        <v>0</v>
      </c>
      <c r="D21" s="223">
        <v>0</v>
      </c>
      <c r="E21" s="224">
        <v>0</v>
      </c>
      <c r="F21" s="308">
        <v>0</v>
      </c>
    </row>
    <row r="22" spans="1:6" x14ac:dyDescent="0.2">
      <c r="A22" s="219" t="s">
        <v>186</v>
      </c>
      <c r="B22" s="221">
        <v>0</v>
      </c>
      <c r="C22" s="222">
        <f t="shared" ref="C22:C24" si="3">D22-B22</f>
        <v>0</v>
      </c>
      <c r="D22" s="223">
        <v>0</v>
      </c>
      <c r="E22" s="224">
        <v>0</v>
      </c>
      <c r="F22" s="308">
        <v>0</v>
      </c>
    </row>
    <row r="23" spans="1:6" x14ac:dyDescent="0.2">
      <c r="A23" s="219" t="s">
        <v>187</v>
      </c>
      <c r="B23" s="11">
        <v>0</v>
      </c>
      <c r="C23" s="220">
        <f t="shared" si="3"/>
        <v>0</v>
      </c>
      <c r="D23" s="208">
        <v>0</v>
      </c>
      <c r="E23" s="10">
        <v>0</v>
      </c>
      <c r="F23" s="305">
        <v>0</v>
      </c>
    </row>
    <row r="24" spans="1:6" ht="13.5" thickBot="1" x14ac:dyDescent="0.25">
      <c r="A24" s="225" t="s">
        <v>188</v>
      </c>
      <c r="B24" s="15">
        <v>0</v>
      </c>
      <c r="C24" s="226">
        <f t="shared" si="3"/>
        <v>0</v>
      </c>
      <c r="D24" s="227">
        <v>0</v>
      </c>
      <c r="E24" s="13">
        <v>0</v>
      </c>
      <c r="F24" s="309">
        <v>0</v>
      </c>
    </row>
  </sheetData>
  <sheetProtection selectLockedCells="1" selectUnlockedCells="1"/>
  <mergeCells count="8">
    <mergeCell ref="A1:F1"/>
    <mergeCell ref="A2:A6"/>
    <mergeCell ref="B2:D3"/>
    <mergeCell ref="E2:E6"/>
    <mergeCell ref="F2:F6"/>
    <mergeCell ref="B4:B6"/>
    <mergeCell ref="C4:C6"/>
    <mergeCell ref="D4:D6"/>
  </mergeCells>
  <printOptions horizontalCentered="1"/>
  <pageMargins left="0.74803149606299213" right="0.39370078740157483" top="0.98425196850393704" bottom="0.98425196850393704" header="0.51181102362204722" footer="0.51181102362204722"/>
  <pageSetup paperSize="9" scale="81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8290-D822-43B2-B353-743FE71856BC}">
  <dimension ref="A1:F80"/>
  <sheetViews>
    <sheetView zoomScaleNormal="100" workbookViewId="0">
      <selection activeCell="E14" sqref="E14"/>
    </sheetView>
  </sheetViews>
  <sheetFormatPr defaultRowHeight="12.75" x14ac:dyDescent="0.2"/>
  <cols>
    <col min="1" max="1" width="24.7109375" customWidth="1"/>
    <col min="2" max="2" width="49.5703125" customWidth="1"/>
    <col min="3" max="3" width="15.5703125" customWidth="1"/>
    <col min="4" max="4" width="15.140625" customWidth="1"/>
    <col min="5" max="5" width="18" customWidth="1"/>
    <col min="6" max="6" width="21" customWidth="1"/>
  </cols>
  <sheetData>
    <row r="1" spans="1:6" ht="13.5" thickBot="1" x14ac:dyDescent="0.25">
      <c r="A1" s="636" t="s">
        <v>211</v>
      </c>
      <c r="B1" s="636"/>
      <c r="C1" s="636"/>
      <c r="D1" s="636"/>
      <c r="E1" s="636"/>
      <c r="F1" s="636"/>
    </row>
    <row r="2" spans="1:6" ht="27" customHeight="1" x14ac:dyDescent="0.2">
      <c r="A2" s="637" t="s">
        <v>100</v>
      </c>
      <c r="B2" s="637" t="s">
        <v>101</v>
      </c>
      <c r="C2" s="644" t="s">
        <v>212</v>
      </c>
      <c r="D2" s="645"/>
      <c r="E2" s="312" t="s">
        <v>102</v>
      </c>
      <c r="F2" s="639" t="s">
        <v>103</v>
      </c>
    </row>
    <row r="3" spans="1:6" x14ac:dyDescent="0.2">
      <c r="A3" s="638"/>
      <c r="B3" s="638"/>
      <c r="C3" s="229" t="s">
        <v>213</v>
      </c>
      <c r="D3" s="230" t="s">
        <v>214</v>
      </c>
      <c r="E3" s="310" t="s">
        <v>215</v>
      </c>
      <c r="F3" s="640"/>
    </row>
    <row r="4" spans="1:6" ht="13.5" thickBot="1" x14ac:dyDescent="0.25">
      <c r="A4" s="231">
        <v>1</v>
      </c>
      <c r="B4" s="231">
        <v>2</v>
      </c>
      <c r="C4" s="232">
        <v>3</v>
      </c>
      <c r="D4" s="233">
        <v>4</v>
      </c>
      <c r="E4" s="311">
        <v>5</v>
      </c>
      <c r="F4" s="231">
        <v>6</v>
      </c>
    </row>
    <row r="5" spans="1:6" ht="13.5" thickBot="1" x14ac:dyDescent="0.25">
      <c r="A5" s="641" t="s">
        <v>104</v>
      </c>
      <c r="B5" s="642"/>
      <c r="C5" s="642"/>
      <c r="D5" s="642"/>
      <c r="E5" s="642"/>
      <c r="F5" s="643"/>
    </row>
    <row r="6" spans="1:6" x14ac:dyDescent="0.2">
      <c r="A6" s="244" t="s">
        <v>105</v>
      </c>
      <c r="B6" s="245" t="s">
        <v>106</v>
      </c>
      <c r="C6" s="316">
        <v>2</v>
      </c>
      <c r="D6" s="317">
        <v>4</v>
      </c>
      <c r="E6" s="313">
        <v>1</v>
      </c>
      <c r="F6" s="246" t="s">
        <v>194</v>
      </c>
    </row>
    <row r="7" spans="1:6" x14ac:dyDescent="0.2">
      <c r="A7" s="234" t="s">
        <v>105</v>
      </c>
      <c r="B7" s="237" t="s">
        <v>107</v>
      </c>
      <c r="C7" s="235">
        <v>1</v>
      </c>
      <c r="D7" s="236">
        <v>1</v>
      </c>
      <c r="E7" s="314">
        <v>1</v>
      </c>
      <c r="F7" s="238" t="s">
        <v>194</v>
      </c>
    </row>
    <row r="8" spans="1:6" x14ac:dyDescent="0.2">
      <c r="A8" s="234" t="s">
        <v>105</v>
      </c>
      <c r="B8" s="237" t="s">
        <v>108</v>
      </c>
      <c r="C8" s="235">
        <v>25</v>
      </c>
      <c r="D8" s="236">
        <v>21</v>
      </c>
      <c r="E8" s="314">
        <v>25</v>
      </c>
      <c r="F8" s="238" t="s">
        <v>194</v>
      </c>
    </row>
    <row r="9" spans="1:6" ht="26.25" thickBot="1" x14ac:dyDescent="0.25">
      <c r="A9" s="241" t="s">
        <v>105</v>
      </c>
      <c r="B9" s="242" t="s">
        <v>109</v>
      </c>
      <c r="C9" s="318">
        <v>1</v>
      </c>
      <c r="D9" s="319">
        <v>1</v>
      </c>
      <c r="E9" s="315">
        <v>1</v>
      </c>
      <c r="F9" s="243" t="s">
        <v>194</v>
      </c>
    </row>
    <row r="10" spans="1:6" ht="13.5" thickBot="1" x14ac:dyDescent="0.25">
      <c r="A10" s="641" t="s">
        <v>110</v>
      </c>
      <c r="B10" s="642"/>
      <c r="C10" s="642"/>
      <c r="D10" s="642"/>
      <c r="E10" s="642"/>
      <c r="F10" s="643"/>
    </row>
    <row r="11" spans="1:6" ht="51" x14ac:dyDescent="0.2">
      <c r="A11" s="244" t="s">
        <v>111</v>
      </c>
      <c r="B11" s="250" t="s">
        <v>113</v>
      </c>
      <c r="C11" s="316">
        <v>100</v>
      </c>
      <c r="D11" s="317">
        <v>101</v>
      </c>
      <c r="E11" s="313" t="s">
        <v>84</v>
      </c>
      <c r="F11" s="247" t="s">
        <v>195</v>
      </c>
    </row>
    <row r="12" spans="1:6" ht="51" x14ac:dyDescent="0.2">
      <c r="A12" s="234" t="s">
        <v>111</v>
      </c>
      <c r="B12" s="237" t="s">
        <v>114</v>
      </c>
      <c r="C12" s="235">
        <v>30</v>
      </c>
      <c r="D12" s="236">
        <v>31</v>
      </c>
      <c r="E12" s="314">
        <v>30</v>
      </c>
      <c r="F12" s="240" t="s">
        <v>195</v>
      </c>
    </row>
    <row r="13" spans="1:6" ht="51" x14ac:dyDescent="0.2">
      <c r="A13" s="234" t="s">
        <v>111</v>
      </c>
      <c r="B13" s="237" t="s">
        <v>115</v>
      </c>
      <c r="C13" s="235">
        <v>20</v>
      </c>
      <c r="D13" s="236">
        <v>20</v>
      </c>
      <c r="E13" s="314">
        <v>20</v>
      </c>
      <c r="F13" s="240" t="s">
        <v>195</v>
      </c>
    </row>
    <row r="14" spans="1:6" ht="51" x14ac:dyDescent="0.2">
      <c r="A14" s="234" t="s">
        <v>111</v>
      </c>
      <c r="B14" s="239" t="s">
        <v>116</v>
      </c>
      <c r="C14" s="235">
        <v>3</v>
      </c>
      <c r="D14" s="236">
        <v>3</v>
      </c>
      <c r="E14" s="314">
        <v>3</v>
      </c>
      <c r="F14" s="240" t="s">
        <v>195</v>
      </c>
    </row>
    <row r="15" spans="1:6" ht="51" x14ac:dyDescent="0.2">
      <c r="A15" s="234" t="s">
        <v>111</v>
      </c>
      <c r="B15" s="237" t="s">
        <v>117</v>
      </c>
      <c r="C15" s="235">
        <v>29</v>
      </c>
      <c r="D15" s="236">
        <v>29</v>
      </c>
      <c r="E15" s="314">
        <v>28</v>
      </c>
      <c r="F15" s="240" t="s">
        <v>195</v>
      </c>
    </row>
    <row r="16" spans="1:6" ht="51" x14ac:dyDescent="0.2">
      <c r="A16" s="234" t="s">
        <v>111</v>
      </c>
      <c r="B16" s="239" t="s">
        <v>118</v>
      </c>
      <c r="C16" s="249">
        <v>36000</v>
      </c>
      <c r="D16" s="248">
        <v>38830</v>
      </c>
      <c r="E16" s="320" t="s">
        <v>84</v>
      </c>
      <c r="F16" s="238" t="s">
        <v>195</v>
      </c>
    </row>
    <row r="17" spans="1:6" ht="51" x14ac:dyDescent="0.2">
      <c r="A17" s="234" t="s">
        <v>111</v>
      </c>
      <c r="B17" s="237" t="s">
        <v>119</v>
      </c>
      <c r="C17" s="235">
        <v>1</v>
      </c>
      <c r="D17" s="236">
        <v>1</v>
      </c>
      <c r="E17" s="314">
        <v>1</v>
      </c>
      <c r="F17" s="238" t="s">
        <v>195</v>
      </c>
    </row>
    <row r="18" spans="1:6" ht="13.5" thickBot="1" x14ac:dyDescent="0.25">
      <c r="A18" s="241" t="s">
        <v>112</v>
      </c>
      <c r="B18" s="252" t="s">
        <v>120</v>
      </c>
      <c r="C18" s="318">
        <v>4</v>
      </c>
      <c r="D18" s="319">
        <v>4</v>
      </c>
      <c r="E18" s="315">
        <v>4</v>
      </c>
      <c r="F18" s="243" t="s">
        <v>196</v>
      </c>
    </row>
    <row r="19" spans="1:6" ht="13.5" thickBot="1" x14ac:dyDescent="0.25">
      <c r="A19" s="646" t="s">
        <v>121</v>
      </c>
      <c r="B19" s="647"/>
      <c r="C19" s="647"/>
      <c r="D19" s="647"/>
      <c r="E19" s="647"/>
      <c r="F19" s="648"/>
    </row>
    <row r="20" spans="1:6" ht="15.75" customHeight="1" x14ac:dyDescent="0.2">
      <c r="A20" s="244" t="s">
        <v>122</v>
      </c>
      <c r="B20" s="250" t="s">
        <v>125</v>
      </c>
      <c r="C20" s="316">
        <v>100</v>
      </c>
      <c r="D20" s="317">
        <v>100</v>
      </c>
      <c r="E20" s="313">
        <v>100</v>
      </c>
      <c r="F20" s="447" t="s">
        <v>217</v>
      </c>
    </row>
    <row r="21" spans="1:6" ht="16.5" customHeight="1" x14ac:dyDescent="0.2">
      <c r="A21" s="234" t="s">
        <v>122</v>
      </c>
      <c r="B21" s="239" t="s">
        <v>126</v>
      </c>
      <c r="C21" s="235">
        <v>0</v>
      </c>
      <c r="D21" s="236">
        <v>0</v>
      </c>
      <c r="E21" s="314" t="s">
        <v>84</v>
      </c>
      <c r="F21" s="448"/>
    </row>
    <row r="22" spans="1:6" ht="15" customHeight="1" x14ac:dyDescent="0.2">
      <c r="A22" s="234" t="s">
        <v>122</v>
      </c>
      <c r="B22" s="237" t="s">
        <v>127</v>
      </c>
      <c r="C22" s="235">
        <v>50</v>
      </c>
      <c r="D22" s="236">
        <v>170</v>
      </c>
      <c r="E22" s="314" t="s">
        <v>84</v>
      </c>
      <c r="F22" s="448"/>
    </row>
    <row r="23" spans="1:6" ht="14.25" customHeight="1" x14ac:dyDescent="0.2">
      <c r="A23" s="234" t="s">
        <v>122</v>
      </c>
      <c r="B23" s="237" t="s">
        <v>128</v>
      </c>
      <c r="C23" s="235">
        <v>11</v>
      </c>
      <c r="D23" s="236">
        <v>8</v>
      </c>
      <c r="E23" s="314">
        <v>9</v>
      </c>
      <c r="F23" s="448"/>
    </row>
    <row r="24" spans="1:6" ht="15.75" customHeight="1" x14ac:dyDescent="0.2">
      <c r="A24" s="234" t="s">
        <v>122</v>
      </c>
      <c r="B24" s="237" t="s">
        <v>129</v>
      </c>
      <c r="C24" s="249">
        <v>130500</v>
      </c>
      <c r="D24" s="248">
        <v>156840</v>
      </c>
      <c r="E24" s="320">
        <v>130500</v>
      </c>
      <c r="F24" s="448"/>
    </row>
    <row r="25" spans="1:6" x14ac:dyDescent="0.2">
      <c r="A25" s="234" t="s">
        <v>123</v>
      </c>
      <c r="B25" s="237" t="s">
        <v>130</v>
      </c>
      <c r="C25" s="235">
        <v>5</v>
      </c>
      <c r="D25" s="236">
        <v>4</v>
      </c>
      <c r="E25" s="314">
        <v>3</v>
      </c>
      <c r="F25" s="448"/>
    </row>
    <row r="26" spans="1:6" x14ac:dyDescent="0.2">
      <c r="A26" s="234" t="s">
        <v>123</v>
      </c>
      <c r="B26" s="237" t="s">
        <v>131</v>
      </c>
      <c r="C26" s="249">
        <v>5000</v>
      </c>
      <c r="D26" s="248">
        <v>5247</v>
      </c>
      <c r="E26" s="320" t="s">
        <v>84</v>
      </c>
      <c r="F26" s="448"/>
    </row>
    <row r="27" spans="1:6" x14ac:dyDescent="0.2">
      <c r="A27" s="234" t="s">
        <v>124</v>
      </c>
      <c r="B27" s="237" t="s">
        <v>132</v>
      </c>
      <c r="C27" s="235">
        <v>17</v>
      </c>
      <c r="D27" s="236">
        <v>17</v>
      </c>
      <c r="E27" s="314">
        <v>17</v>
      </c>
      <c r="F27" s="448"/>
    </row>
    <row r="28" spans="1:6" x14ac:dyDescent="0.2">
      <c r="A28" s="234" t="s">
        <v>124</v>
      </c>
      <c r="B28" s="237" t="s">
        <v>133</v>
      </c>
      <c r="C28" s="235">
        <v>8</v>
      </c>
      <c r="D28" s="236">
        <v>7</v>
      </c>
      <c r="E28" s="314" t="s">
        <v>84</v>
      </c>
      <c r="F28" s="448"/>
    </row>
    <row r="29" spans="1:6" ht="13.5" thickBot="1" x14ac:dyDescent="0.25">
      <c r="A29" s="241" t="s">
        <v>124</v>
      </c>
      <c r="B29" s="252" t="s">
        <v>134</v>
      </c>
      <c r="C29" s="268">
        <v>2400</v>
      </c>
      <c r="D29" s="269">
        <v>2400</v>
      </c>
      <c r="E29" s="321">
        <v>2400</v>
      </c>
      <c r="F29" s="449"/>
    </row>
    <row r="30" spans="1:6" ht="13.5" thickBot="1" x14ac:dyDescent="0.25">
      <c r="A30" s="646" t="s">
        <v>135</v>
      </c>
      <c r="B30" s="647"/>
      <c r="C30" s="647"/>
      <c r="D30" s="647"/>
      <c r="E30" s="647"/>
      <c r="F30" s="648"/>
    </row>
    <row r="31" spans="1:6" ht="14.25" customHeight="1" x14ac:dyDescent="0.2">
      <c r="A31" s="244" t="s">
        <v>136</v>
      </c>
      <c r="B31" s="250" t="s">
        <v>125</v>
      </c>
      <c r="C31" s="264">
        <v>100</v>
      </c>
      <c r="D31" s="265">
        <v>100</v>
      </c>
      <c r="E31" s="322">
        <v>100</v>
      </c>
      <c r="F31" s="447" t="s">
        <v>218</v>
      </c>
    </row>
    <row r="32" spans="1:6" x14ac:dyDescent="0.2">
      <c r="A32" s="234" t="s">
        <v>136</v>
      </c>
      <c r="B32" s="237" t="s">
        <v>139</v>
      </c>
      <c r="C32" s="249">
        <v>4</v>
      </c>
      <c r="D32" s="248">
        <v>8</v>
      </c>
      <c r="E32" s="320" t="s">
        <v>84</v>
      </c>
      <c r="F32" s="448"/>
    </row>
    <row r="33" spans="1:6" x14ac:dyDescent="0.2">
      <c r="A33" s="234" t="s">
        <v>136</v>
      </c>
      <c r="B33" s="237" t="s">
        <v>126</v>
      </c>
      <c r="C33" s="249">
        <v>2</v>
      </c>
      <c r="D33" s="248">
        <v>3</v>
      </c>
      <c r="E33" s="320" t="s">
        <v>84</v>
      </c>
      <c r="F33" s="448"/>
    </row>
    <row r="34" spans="1:6" x14ac:dyDescent="0.2">
      <c r="A34" s="234" t="s">
        <v>136</v>
      </c>
      <c r="B34" s="237" t="s">
        <v>140</v>
      </c>
      <c r="C34" s="249">
        <v>100</v>
      </c>
      <c r="D34" s="248">
        <v>100</v>
      </c>
      <c r="E34" s="320" t="s">
        <v>84</v>
      </c>
      <c r="F34" s="448"/>
    </row>
    <row r="35" spans="1:6" x14ac:dyDescent="0.2">
      <c r="A35" s="234" t="s">
        <v>136</v>
      </c>
      <c r="B35" s="237" t="s">
        <v>128</v>
      </c>
      <c r="C35" s="249">
        <v>13</v>
      </c>
      <c r="D35" s="248">
        <v>14</v>
      </c>
      <c r="E35" s="320">
        <v>12</v>
      </c>
      <c r="F35" s="448"/>
    </row>
    <row r="36" spans="1:6" x14ac:dyDescent="0.2">
      <c r="A36" s="234" t="s">
        <v>136</v>
      </c>
      <c r="B36" s="237" t="s">
        <v>141</v>
      </c>
      <c r="C36" s="249">
        <v>2</v>
      </c>
      <c r="D36" s="248">
        <v>2</v>
      </c>
      <c r="E36" s="320" t="s">
        <v>84</v>
      </c>
      <c r="F36" s="448"/>
    </row>
    <row r="37" spans="1:6" x14ac:dyDescent="0.2">
      <c r="A37" s="234" t="s">
        <v>137</v>
      </c>
      <c r="B37" s="237" t="s">
        <v>130</v>
      </c>
      <c r="C37" s="249">
        <v>7</v>
      </c>
      <c r="D37" s="248">
        <v>7</v>
      </c>
      <c r="E37" s="320">
        <v>3</v>
      </c>
      <c r="F37" s="448"/>
    </row>
    <row r="38" spans="1:6" x14ac:dyDescent="0.2">
      <c r="A38" s="234" t="s">
        <v>137</v>
      </c>
      <c r="B38" s="237" t="s">
        <v>142</v>
      </c>
      <c r="C38" s="249">
        <v>1</v>
      </c>
      <c r="D38" s="248">
        <v>2</v>
      </c>
      <c r="E38" s="320" t="s">
        <v>84</v>
      </c>
      <c r="F38" s="448"/>
    </row>
    <row r="39" spans="1:6" x14ac:dyDescent="0.2">
      <c r="A39" s="234" t="s">
        <v>137</v>
      </c>
      <c r="B39" s="237" t="s">
        <v>143</v>
      </c>
      <c r="C39" s="249">
        <v>16000</v>
      </c>
      <c r="D39" s="248">
        <v>19139</v>
      </c>
      <c r="E39" s="320">
        <v>16000</v>
      </c>
      <c r="F39" s="448"/>
    </row>
    <row r="40" spans="1:6" x14ac:dyDescent="0.2">
      <c r="A40" s="234" t="s">
        <v>138</v>
      </c>
      <c r="B40" s="237" t="s">
        <v>132</v>
      </c>
      <c r="C40" s="249">
        <v>21</v>
      </c>
      <c r="D40" s="248">
        <v>23</v>
      </c>
      <c r="E40" s="320">
        <v>21</v>
      </c>
      <c r="F40" s="448"/>
    </row>
    <row r="41" spans="1:6" x14ac:dyDescent="0.2">
      <c r="A41" s="234" t="s">
        <v>138</v>
      </c>
      <c r="B41" s="237" t="s">
        <v>133</v>
      </c>
      <c r="C41" s="249">
        <v>150</v>
      </c>
      <c r="D41" s="248">
        <v>150</v>
      </c>
      <c r="E41" s="320" t="s">
        <v>84</v>
      </c>
      <c r="F41" s="448"/>
    </row>
    <row r="42" spans="1:6" ht="13.5" thickBot="1" x14ac:dyDescent="0.25">
      <c r="A42" s="241" t="s">
        <v>138</v>
      </c>
      <c r="B42" s="252" t="s">
        <v>134</v>
      </c>
      <c r="C42" s="268">
        <v>3700</v>
      </c>
      <c r="D42" s="269">
        <v>3750</v>
      </c>
      <c r="E42" s="321">
        <v>3700</v>
      </c>
      <c r="F42" s="449"/>
    </row>
    <row r="43" spans="1:6" ht="13.5" thickBot="1" x14ac:dyDescent="0.25">
      <c r="A43" s="646" t="s">
        <v>166</v>
      </c>
      <c r="B43" s="647"/>
      <c r="C43" s="647"/>
      <c r="D43" s="647"/>
      <c r="E43" s="647"/>
      <c r="F43" s="648"/>
    </row>
    <row r="44" spans="1:6" ht="18.75" customHeight="1" x14ac:dyDescent="0.2">
      <c r="A44" s="244" t="s">
        <v>144</v>
      </c>
      <c r="B44" s="250" t="s">
        <v>125</v>
      </c>
      <c r="C44" s="264">
        <v>100</v>
      </c>
      <c r="D44" s="265">
        <v>100</v>
      </c>
      <c r="E44" s="322">
        <v>100</v>
      </c>
      <c r="F44" s="447" t="s">
        <v>217</v>
      </c>
    </row>
    <row r="45" spans="1:6" ht="15.75" customHeight="1" x14ac:dyDescent="0.2">
      <c r="A45" s="234" t="s">
        <v>144</v>
      </c>
      <c r="B45" s="237" t="s">
        <v>126</v>
      </c>
      <c r="C45" s="249">
        <v>13</v>
      </c>
      <c r="D45" s="248">
        <v>13</v>
      </c>
      <c r="E45" s="320" t="s">
        <v>84</v>
      </c>
      <c r="F45" s="448"/>
    </row>
    <row r="46" spans="1:6" ht="16.5" customHeight="1" x14ac:dyDescent="0.2">
      <c r="A46" s="234" t="s">
        <v>144</v>
      </c>
      <c r="B46" s="237" t="s">
        <v>128</v>
      </c>
      <c r="C46" s="249">
        <v>20</v>
      </c>
      <c r="D46" s="248">
        <v>23</v>
      </c>
      <c r="E46" s="320">
        <v>12</v>
      </c>
      <c r="F46" s="448"/>
    </row>
    <row r="47" spans="1:6" ht="16.5" customHeight="1" x14ac:dyDescent="0.2">
      <c r="A47" s="234" t="s">
        <v>144</v>
      </c>
      <c r="B47" s="237" t="s">
        <v>141</v>
      </c>
      <c r="C47" s="249">
        <v>2</v>
      </c>
      <c r="D47" s="248">
        <v>3</v>
      </c>
      <c r="E47" s="320" t="s">
        <v>84</v>
      </c>
      <c r="F47" s="448"/>
    </row>
    <row r="48" spans="1:6" ht="16.5" customHeight="1" x14ac:dyDescent="0.2">
      <c r="A48" s="234" t="s">
        <v>145</v>
      </c>
      <c r="B48" s="237" t="s">
        <v>130</v>
      </c>
      <c r="C48" s="249">
        <v>6</v>
      </c>
      <c r="D48" s="248">
        <v>7</v>
      </c>
      <c r="E48" s="320">
        <v>4</v>
      </c>
      <c r="F48" s="448"/>
    </row>
    <row r="49" spans="1:6" x14ac:dyDescent="0.2">
      <c r="A49" s="234" t="s">
        <v>145</v>
      </c>
      <c r="B49" s="237" t="s">
        <v>147</v>
      </c>
      <c r="C49" s="249">
        <v>70</v>
      </c>
      <c r="D49" s="248">
        <v>75</v>
      </c>
      <c r="E49" s="320" t="s">
        <v>84</v>
      </c>
      <c r="F49" s="448"/>
    </row>
    <row r="50" spans="1:6" ht="25.5" x14ac:dyDescent="0.2">
      <c r="A50" s="234" t="s">
        <v>145</v>
      </c>
      <c r="B50" s="239" t="s">
        <v>148</v>
      </c>
      <c r="C50" s="249">
        <v>5800</v>
      </c>
      <c r="D50" s="248">
        <v>6000</v>
      </c>
      <c r="E50" s="320">
        <v>7000</v>
      </c>
      <c r="F50" s="448"/>
    </row>
    <row r="51" spans="1:6" x14ac:dyDescent="0.2">
      <c r="A51" s="234" t="s">
        <v>145</v>
      </c>
      <c r="B51" s="237" t="s">
        <v>149</v>
      </c>
      <c r="C51" s="249">
        <v>5</v>
      </c>
      <c r="D51" s="248">
        <v>5</v>
      </c>
      <c r="E51" s="320" t="s">
        <v>84</v>
      </c>
      <c r="F51" s="448"/>
    </row>
    <row r="52" spans="1:6" x14ac:dyDescent="0.2">
      <c r="A52" s="234" t="s">
        <v>146</v>
      </c>
      <c r="B52" s="237" t="s">
        <v>132</v>
      </c>
      <c r="C52" s="249">
        <v>10</v>
      </c>
      <c r="D52" s="248">
        <v>14</v>
      </c>
      <c r="E52" s="320">
        <v>4</v>
      </c>
      <c r="F52" s="448"/>
    </row>
    <row r="53" spans="1:6" ht="25.5" x14ac:dyDescent="0.2">
      <c r="A53" s="234" t="s">
        <v>146</v>
      </c>
      <c r="B53" s="251" t="s">
        <v>150</v>
      </c>
      <c r="C53" s="249">
        <v>1</v>
      </c>
      <c r="D53" s="248">
        <v>0</v>
      </c>
      <c r="E53" s="320">
        <v>0</v>
      </c>
      <c r="F53" s="448"/>
    </row>
    <row r="54" spans="1:6" x14ac:dyDescent="0.2">
      <c r="A54" s="234" t="s">
        <v>146</v>
      </c>
      <c r="B54" s="237" t="s">
        <v>133</v>
      </c>
      <c r="C54" s="249">
        <v>12</v>
      </c>
      <c r="D54" s="248">
        <v>12</v>
      </c>
      <c r="E54" s="320" t="s">
        <v>84</v>
      </c>
      <c r="F54" s="448"/>
    </row>
    <row r="55" spans="1:6" ht="13.5" thickBot="1" x14ac:dyDescent="0.25">
      <c r="A55" s="241" t="s">
        <v>146</v>
      </c>
      <c r="B55" s="252" t="s">
        <v>134</v>
      </c>
      <c r="C55" s="268">
        <v>30000</v>
      </c>
      <c r="D55" s="269">
        <v>40000</v>
      </c>
      <c r="E55" s="321">
        <v>28000</v>
      </c>
      <c r="F55" s="449"/>
    </row>
    <row r="56" spans="1:6" ht="13.5" thickBot="1" x14ac:dyDescent="0.25">
      <c r="A56" s="646" t="s">
        <v>151</v>
      </c>
      <c r="B56" s="647"/>
      <c r="C56" s="647"/>
      <c r="D56" s="647"/>
      <c r="E56" s="647"/>
      <c r="F56" s="648"/>
    </row>
    <row r="57" spans="1:6" ht="21" customHeight="1" x14ac:dyDescent="0.2">
      <c r="A57" s="244" t="s">
        <v>152</v>
      </c>
      <c r="B57" s="250" t="s">
        <v>125</v>
      </c>
      <c r="C57" s="264">
        <v>100</v>
      </c>
      <c r="D57" s="265">
        <v>100</v>
      </c>
      <c r="E57" s="322">
        <v>100</v>
      </c>
      <c r="F57" s="447" t="s">
        <v>218</v>
      </c>
    </row>
    <row r="58" spans="1:6" ht="21" customHeight="1" x14ac:dyDescent="0.2">
      <c r="A58" s="234" t="s">
        <v>152</v>
      </c>
      <c r="B58" s="237" t="s">
        <v>126</v>
      </c>
      <c r="C58" s="249">
        <v>1</v>
      </c>
      <c r="D58" s="248">
        <v>2</v>
      </c>
      <c r="E58" s="320" t="s">
        <v>84</v>
      </c>
      <c r="F58" s="448"/>
    </row>
    <row r="59" spans="1:6" ht="21.75" customHeight="1" x14ac:dyDescent="0.2">
      <c r="A59" s="234" t="s">
        <v>152</v>
      </c>
      <c r="B59" s="237" t="s">
        <v>128</v>
      </c>
      <c r="C59" s="249">
        <v>2</v>
      </c>
      <c r="D59" s="248">
        <v>4</v>
      </c>
      <c r="E59" s="320">
        <v>4</v>
      </c>
      <c r="F59" s="448"/>
    </row>
    <row r="60" spans="1:6" x14ac:dyDescent="0.2">
      <c r="A60" s="234" t="s">
        <v>153</v>
      </c>
      <c r="B60" s="237" t="s">
        <v>155</v>
      </c>
      <c r="C60" s="249">
        <v>20</v>
      </c>
      <c r="D60" s="248">
        <v>15</v>
      </c>
      <c r="E60" s="320" t="s">
        <v>84</v>
      </c>
      <c r="F60" s="448"/>
    </row>
    <row r="61" spans="1:6" x14ac:dyDescent="0.2">
      <c r="A61" s="234" t="s">
        <v>153</v>
      </c>
      <c r="B61" s="237" t="s">
        <v>130</v>
      </c>
      <c r="C61" s="249">
        <v>2</v>
      </c>
      <c r="D61" s="248" t="s">
        <v>84</v>
      </c>
      <c r="E61" s="320" t="s">
        <v>84</v>
      </c>
      <c r="F61" s="448"/>
    </row>
    <row r="62" spans="1:6" x14ac:dyDescent="0.2">
      <c r="A62" s="234" t="s">
        <v>153</v>
      </c>
      <c r="B62" s="237" t="s">
        <v>156</v>
      </c>
      <c r="C62" s="249">
        <v>2</v>
      </c>
      <c r="D62" s="248">
        <v>2</v>
      </c>
      <c r="E62" s="320">
        <v>3</v>
      </c>
      <c r="F62" s="448"/>
    </row>
    <row r="63" spans="1:6" x14ac:dyDescent="0.2">
      <c r="A63" s="234" t="s">
        <v>154</v>
      </c>
      <c r="B63" s="237" t="s">
        <v>132</v>
      </c>
      <c r="C63" s="249">
        <v>2</v>
      </c>
      <c r="D63" s="248">
        <v>2</v>
      </c>
      <c r="E63" s="320">
        <v>1</v>
      </c>
      <c r="F63" s="448"/>
    </row>
    <row r="64" spans="1:6" ht="25.5" x14ac:dyDescent="0.2">
      <c r="A64" s="234" t="s">
        <v>154</v>
      </c>
      <c r="B64" s="239" t="s">
        <v>150</v>
      </c>
      <c r="C64" s="249">
        <v>1</v>
      </c>
      <c r="D64" s="248">
        <v>1</v>
      </c>
      <c r="E64" s="320" t="s">
        <v>84</v>
      </c>
      <c r="F64" s="448"/>
    </row>
    <row r="65" spans="1:6" x14ac:dyDescent="0.2">
      <c r="A65" s="234" t="s">
        <v>154</v>
      </c>
      <c r="B65" s="237" t="s">
        <v>133</v>
      </c>
      <c r="C65" s="249">
        <v>60</v>
      </c>
      <c r="D65" s="248">
        <v>48</v>
      </c>
      <c r="E65" s="320" t="s">
        <v>84</v>
      </c>
      <c r="F65" s="448"/>
    </row>
    <row r="66" spans="1:6" ht="13.5" thickBot="1" x14ac:dyDescent="0.25">
      <c r="A66" s="241" t="s">
        <v>154</v>
      </c>
      <c r="B66" s="252" t="s">
        <v>134</v>
      </c>
      <c r="C66" s="268">
        <v>2500</v>
      </c>
      <c r="D66" s="269">
        <v>3825</v>
      </c>
      <c r="E66" s="321">
        <v>2500</v>
      </c>
      <c r="F66" s="449"/>
    </row>
    <row r="67" spans="1:6" ht="13.5" thickBot="1" x14ac:dyDescent="0.25">
      <c r="A67" s="646" t="s">
        <v>157</v>
      </c>
      <c r="B67" s="647"/>
      <c r="C67" s="647"/>
      <c r="D67" s="647"/>
      <c r="E67" s="647"/>
      <c r="F67" s="648"/>
    </row>
    <row r="68" spans="1:6" ht="12.75" customHeight="1" x14ac:dyDescent="0.2">
      <c r="A68" s="262" t="s">
        <v>158</v>
      </c>
      <c r="B68" s="263" t="s">
        <v>125</v>
      </c>
      <c r="C68" s="264">
        <v>100</v>
      </c>
      <c r="D68" s="265">
        <v>100</v>
      </c>
      <c r="E68" s="323">
        <v>100</v>
      </c>
      <c r="F68" s="447" t="s">
        <v>218</v>
      </c>
    </row>
    <row r="69" spans="1:6" x14ac:dyDescent="0.2">
      <c r="A69" s="234" t="s">
        <v>158</v>
      </c>
      <c r="B69" s="237" t="s">
        <v>126</v>
      </c>
      <c r="C69" s="249">
        <v>2</v>
      </c>
      <c r="D69" s="248">
        <v>2</v>
      </c>
      <c r="E69" s="320" t="s">
        <v>84</v>
      </c>
      <c r="F69" s="448"/>
    </row>
    <row r="70" spans="1:6" x14ac:dyDescent="0.2">
      <c r="A70" s="234" t="s">
        <v>158</v>
      </c>
      <c r="B70" s="237" t="s">
        <v>161</v>
      </c>
      <c r="C70" s="249">
        <v>30</v>
      </c>
      <c r="D70" s="248">
        <v>68</v>
      </c>
      <c r="E70" s="320">
        <v>50</v>
      </c>
      <c r="F70" s="448"/>
    </row>
    <row r="71" spans="1:6" x14ac:dyDescent="0.2">
      <c r="A71" s="234" t="s">
        <v>158</v>
      </c>
      <c r="B71" s="237" t="s">
        <v>128</v>
      </c>
      <c r="C71" s="249">
        <v>5</v>
      </c>
      <c r="D71" s="248">
        <v>6</v>
      </c>
      <c r="E71" s="320">
        <v>4</v>
      </c>
      <c r="F71" s="448"/>
    </row>
    <row r="72" spans="1:6" x14ac:dyDescent="0.2">
      <c r="A72" s="234" t="s">
        <v>158</v>
      </c>
      <c r="B72" s="237" t="s">
        <v>141</v>
      </c>
      <c r="C72" s="249">
        <v>1</v>
      </c>
      <c r="D72" s="248">
        <v>4</v>
      </c>
      <c r="E72" s="320" t="s">
        <v>84</v>
      </c>
      <c r="F72" s="448"/>
    </row>
    <row r="73" spans="1:6" x14ac:dyDescent="0.2">
      <c r="A73" s="234" t="s">
        <v>159</v>
      </c>
      <c r="B73" s="237" t="s">
        <v>162</v>
      </c>
      <c r="C73" s="249">
        <v>2</v>
      </c>
      <c r="D73" s="248">
        <v>2</v>
      </c>
      <c r="E73" s="320">
        <v>3</v>
      </c>
      <c r="F73" s="448"/>
    </row>
    <row r="74" spans="1:6" x14ac:dyDescent="0.2">
      <c r="A74" s="234" t="s">
        <v>159</v>
      </c>
      <c r="B74" s="237" t="s">
        <v>163</v>
      </c>
      <c r="C74" s="249">
        <v>1</v>
      </c>
      <c r="D74" s="248">
        <v>1</v>
      </c>
      <c r="E74" s="320" t="s">
        <v>84</v>
      </c>
      <c r="F74" s="448"/>
    </row>
    <row r="75" spans="1:6" x14ac:dyDescent="0.2">
      <c r="A75" s="234" t="s">
        <v>159</v>
      </c>
      <c r="B75" s="237" t="s">
        <v>164</v>
      </c>
      <c r="C75" s="249">
        <v>1</v>
      </c>
      <c r="D75" s="248">
        <v>1</v>
      </c>
      <c r="E75" s="320" t="s">
        <v>84</v>
      </c>
      <c r="F75" s="448"/>
    </row>
    <row r="76" spans="1:6" x14ac:dyDescent="0.2">
      <c r="A76" s="234" t="s">
        <v>159</v>
      </c>
      <c r="B76" s="237" t="s">
        <v>143</v>
      </c>
      <c r="C76" s="249">
        <v>5000</v>
      </c>
      <c r="D76" s="248">
        <v>5303</v>
      </c>
      <c r="E76" s="320">
        <v>4000</v>
      </c>
      <c r="F76" s="448"/>
    </row>
    <row r="77" spans="1:6" ht="25.5" x14ac:dyDescent="0.2">
      <c r="A77" s="234" t="s">
        <v>160</v>
      </c>
      <c r="B77" s="239" t="s">
        <v>150</v>
      </c>
      <c r="C77" s="235">
        <v>2</v>
      </c>
      <c r="D77" s="236">
        <v>2</v>
      </c>
      <c r="E77" s="314">
        <v>2</v>
      </c>
      <c r="F77" s="448"/>
    </row>
    <row r="78" spans="1:6" x14ac:dyDescent="0.2">
      <c r="A78" s="234" t="s">
        <v>160</v>
      </c>
      <c r="B78" s="237" t="s">
        <v>132</v>
      </c>
      <c r="C78" s="235">
        <v>14</v>
      </c>
      <c r="D78" s="236">
        <v>16</v>
      </c>
      <c r="E78" s="314">
        <v>16</v>
      </c>
      <c r="F78" s="448"/>
    </row>
    <row r="79" spans="1:6" x14ac:dyDescent="0.2">
      <c r="A79" s="234" t="s">
        <v>160</v>
      </c>
      <c r="B79" s="237" t="s">
        <v>133</v>
      </c>
      <c r="C79" s="249">
        <v>2100</v>
      </c>
      <c r="D79" s="248">
        <v>2077</v>
      </c>
      <c r="E79" s="320" t="s">
        <v>84</v>
      </c>
      <c r="F79" s="448"/>
    </row>
    <row r="80" spans="1:6" ht="13.5" thickBot="1" x14ac:dyDescent="0.25">
      <c r="A80" s="266" t="s">
        <v>160</v>
      </c>
      <c r="B80" s="267" t="s">
        <v>134</v>
      </c>
      <c r="C80" s="268">
        <v>5000</v>
      </c>
      <c r="D80" s="269">
        <v>14522</v>
      </c>
      <c r="E80" s="324">
        <v>14000</v>
      </c>
      <c r="F80" s="449"/>
    </row>
  </sheetData>
  <mergeCells count="17">
    <mergeCell ref="F31:F42"/>
    <mergeCell ref="F57:F66"/>
    <mergeCell ref="F68:F80"/>
    <mergeCell ref="C2:D2"/>
    <mergeCell ref="A67:F67"/>
    <mergeCell ref="A10:F10"/>
    <mergeCell ref="A19:F19"/>
    <mergeCell ref="A30:F30"/>
    <mergeCell ref="A43:F43"/>
    <mergeCell ref="A56:F56"/>
    <mergeCell ref="F44:F55"/>
    <mergeCell ref="F20:F29"/>
    <mergeCell ref="A1:F1"/>
    <mergeCell ref="A2:A3"/>
    <mergeCell ref="B2:B3"/>
    <mergeCell ref="F2:F3"/>
    <mergeCell ref="A5:F5"/>
  </mergeCells>
  <pageMargins left="0.39370078740157483" right="0.39370078740157483" top="0.9448818897637796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1</vt:i4>
      </vt:variant>
    </vt:vector>
  </HeadingPairs>
  <TitlesOfParts>
    <vt:vector size="6" baseType="lpstr">
      <vt:lpstr>05 Programa</vt:lpstr>
      <vt:lpstr>05 Išlaidų suvestinė</vt:lpstr>
      <vt:lpstr>05 Šaltiniai</vt:lpstr>
      <vt:lpstr>05 Bendros lėšos</vt:lpstr>
      <vt:lpstr>05 Rodikliai</vt:lpstr>
      <vt:lpstr>'05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Pletra_IP</dc:creator>
  <cp:lastModifiedBy>Pletra_AS</cp:lastModifiedBy>
  <cp:lastPrinted>2025-02-14T13:55:03Z</cp:lastPrinted>
  <dcterms:created xsi:type="dcterms:W3CDTF">2010-10-01T08:57:15Z</dcterms:created>
  <dcterms:modified xsi:type="dcterms:W3CDTF">2026-04-13T15:43:49Z</dcterms:modified>
</cp:coreProperties>
</file>