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letra_AS\Documents\2025 SVP\Faktas\Tarybos sprendimas\"/>
    </mc:Choice>
  </mc:AlternateContent>
  <xr:revisionPtr revIDLastSave="0" documentId="13_ncr:1_{569CF332-9B86-495A-96F7-EA4F9159DB74}" xr6:coauthVersionLast="47" xr6:coauthVersionMax="47" xr10:uidLastSave="{00000000-0000-0000-0000-000000000000}"/>
  <bookViews>
    <workbookView xWindow="-120" yWindow="-120" windowWidth="29040" windowHeight="15720" tabRatio="513" xr2:uid="{00000000-000D-0000-FFFF-FFFF00000000}"/>
  </bookViews>
  <sheets>
    <sheet name="06 Programa" sheetId="1" r:id="rId1"/>
    <sheet name="06 Išlaidų suvestinė" sheetId="3" r:id="rId2"/>
    <sheet name="06 Šaltiniai" sheetId="2" r:id="rId3"/>
    <sheet name="06 Bendros lėšos" sheetId="4" r:id="rId4"/>
    <sheet name="06 Rodikliai" sheetId="5" r:id="rId5"/>
  </sheets>
  <externalReferences>
    <externalReference r:id="rId6"/>
  </externalReferences>
  <definedNames>
    <definedName name="_xlnm.Print_Area" localSheetId="3">'06 Bendros lėšos'!$A$1:$G$26</definedName>
    <definedName name="_xlnm.Print_Area" localSheetId="1">'06 Išlaidų suvestinė'!$A$1:$P$8</definedName>
    <definedName name="_xlnm.Print_Area" localSheetId="0">'06 Programa'!$A$1:$W$98</definedName>
    <definedName name="_xlnm.Print_Area" localSheetId="2">'06 Šaltiniai'!$A$2:$D$33</definedName>
    <definedName name="Print_Area_0" localSheetId="3">'06 Bendros lėšos'!$A$1:$G$1</definedName>
    <definedName name="Print_Area_0" localSheetId="1">'06 Išlaidų suvestinė'!$A$1:$P$8</definedName>
    <definedName name="Print_Area_0" localSheetId="0">'06 Programa'!$A$1:$W$97</definedName>
    <definedName name="Print_Area_0_0" localSheetId="3">'06 Bendros lėšos'!$A$1:$G$1</definedName>
    <definedName name="Print_Area_0_0" localSheetId="1">'06 Išlaidų suvestinė'!$A$1:$P$8</definedName>
    <definedName name="Print_Area_0_0" localSheetId="0">'06 Programa'!$A$1:$W$97</definedName>
    <definedName name="Print_Area_0_0_0" localSheetId="3">'06 Bendros lėšos'!$A$1:$G$1</definedName>
    <definedName name="Print_Area_0_0_0" localSheetId="1">'06 Išlaidų suvestinė'!$A$1:$P$8</definedName>
    <definedName name="Print_Area_0_0_0" localSheetId="0">'06 Programa'!$A$1:$W$97</definedName>
    <definedName name="Print_Area_0_0_0_0" localSheetId="3">'06 Bendros lėšos'!$A$1:$G$1</definedName>
    <definedName name="Print_Area_0_0_0_0" localSheetId="1">'06 Išlaidų suvestinė'!$A$1:$P$8</definedName>
    <definedName name="Print_Area_0_0_0_0" localSheetId="0">'06 Programa'!$A$1:$W$97</definedName>
    <definedName name="Print_Area_0_0_0_0_0" localSheetId="3">'06 Bendros lėšos'!$A$1:$G$1</definedName>
    <definedName name="Print_Area_0_0_0_0_0" localSheetId="1">'06 Išlaidų suvestinė'!$A$1:$P$8</definedName>
    <definedName name="Print_Area_0_0_0_0_0" localSheetId="0">'06 Programa'!$A$1:$W$97</definedName>
    <definedName name="Print_Area_0_0_0_0_0_0" localSheetId="3">'06 Bendros lėšos'!$A$1:$G$1</definedName>
    <definedName name="Print_Area_0_0_0_0_0_0" localSheetId="1">'06 Išlaidų suvestinė'!$A$1:$P$8</definedName>
    <definedName name="Print_Area_0_0_0_0_0_0" localSheetId="0">'06 Programa'!$A$1:$W$97</definedName>
    <definedName name="Print_Area_0_0_0_0_0_0_0" localSheetId="3">'06 Bendros lėšos'!$A$1:$G$1</definedName>
    <definedName name="Print_Area_0_0_0_0_0_0_0" localSheetId="1">'06 Išlaidų suvestinė'!$A$1:$P$8</definedName>
    <definedName name="Print_Area_0_0_0_0_0_0_0" localSheetId="0">'06 Programa'!$A$1:$W$97</definedName>
    <definedName name="Print_Area_0_0_0_0_0_0_0_0" localSheetId="3">'06 Bendros lėšos'!$A$1:$G$1</definedName>
    <definedName name="Print_Area_0_0_0_0_0_0_0_0" localSheetId="1">'06 Išlaidų suvestinė'!$A$1:$P$8</definedName>
    <definedName name="Print_Area_0_0_0_0_0_0_0_0" localSheetId="0">'06 Programa'!$A$1:$W$97</definedName>
    <definedName name="_xlnm.Print_Titles" localSheetId="0">'06 Programa'!$9:$11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4" l="1"/>
  <c r="F13" i="4"/>
  <c r="F8" i="4"/>
  <c r="F9" i="4"/>
  <c r="F10" i="4"/>
  <c r="F7" i="4"/>
  <c r="E15" i="4"/>
  <c r="E13" i="4"/>
  <c r="D15" i="4"/>
  <c r="D13" i="4"/>
  <c r="B15" i="4"/>
  <c r="B13" i="4"/>
  <c r="E10" i="4"/>
  <c r="E9" i="4"/>
  <c r="E8" i="4"/>
  <c r="D10" i="4"/>
  <c r="D9" i="4"/>
  <c r="D8" i="4"/>
  <c r="B10" i="4"/>
  <c r="B9" i="4"/>
  <c r="B8" i="4"/>
  <c r="D31" i="2"/>
  <c r="C31" i="2"/>
  <c r="C18" i="4" l="1"/>
  <c r="C19" i="4"/>
  <c r="C20" i="4"/>
  <c r="C21" i="4"/>
  <c r="B7" i="4"/>
  <c r="T77" i="1" l="1"/>
  <c r="P77" i="1"/>
  <c r="D19" i="2"/>
  <c r="C19" i="2"/>
  <c r="B19" i="2"/>
  <c r="M18" i="1" l="1"/>
  <c r="N18" i="1"/>
  <c r="O18" i="1"/>
  <c r="Q18" i="1"/>
  <c r="R18" i="1"/>
  <c r="S18" i="1"/>
  <c r="U18" i="1"/>
  <c r="V18" i="1"/>
  <c r="W18" i="1"/>
  <c r="T17" i="1"/>
  <c r="P17" i="1"/>
  <c r="L17" i="1"/>
  <c r="W82" i="1"/>
  <c r="V82" i="1"/>
  <c r="U82" i="1"/>
  <c r="S82" i="1"/>
  <c r="R82" i="1"/>
  <c r="Q82" i="1"/>
  <c r="O82" i="1"/>
  <c r="N82" i="1"/>
  <c r="M82" i="1"/>
  <c r="T81" i="1"/>
  <c r="T82" i="1" s="1"/>
  <c r="P81" i="1"/>
  <c r="L81" i="1"/>
  <c r="L82" i="1" s="1"/>
  <c r="W80" i="1"/>
  <c r="V80" i="1"/>
  <c r="U80" i="1"/>
  <c r="S80" i="1"/>
  <c r="R80" i="1"/>
  <c r="Q80" i="1"/>
  <c r="O80" i="1"/>
  <c r="N80" i="1"/>
  <c r="M80" i="1"/>
  <c r="T79" i="1"/>
  <c r="T80" i="1" s="1"/>
  <c r="P79" i="1"/>
  <c r="P80" i="1" s="1"/>
  <c r="L79" i="1"/>
  <c r="L80" i="1" s="1"/>
  <c r="P82" i="1" l="1"/>
  <c r="L77" i="1"/>
  <c r="L78" i="1" s="1"/>
  <c r="C14" i="4"/>
  <c r="W78" i="1"/>
  <c r="V78" i="1"/>
  <c r="U78" i="1"/>
  <c r="S78" i="1"/>
  <c r="R78" i="1"/>
  <c r="Q78" i="1"/>
  <c r="O78" i="1"/>
  <c r="N78" i="1"/>
  <c r="M78" i="1"/>
  <c r="T78" i="1"/>
  <c r="P78" i="1"/>
  <c r="F23" i="4"/>
  <c r="F16" i="4" s="1"/>
  <c r="E23" i="4"/>
  <c r="D23" i="4"/>
  <c r="C23" i="4"/>
  <c r="D24" i="4"/>
  <c r="C22" i="4"/>
  <c r="E17" i="4"/>
  <c r="D17" i="4"/>
  <c r="F14" i="4"/>
  <c r="D27" i="2"/>
  <c r="C27" i="2"/>
  <c r="B27" i="2"/>
  <c r="D24" i="2"/>
  <c r="C24" i="2"/>
  <c r="B24" i="2"/>
  <c r="Q69" i="1"/>
  <c r="R69" i="1"/>
  <c r="S69" i="1"/>
  <c r="U69" i="1"/>
  <c r="V69" i="1"/>
  <c r="W69" i="1"/>
  <c r="Q86" i="1"/>
  <c r="Q87" i="1" s="1"/>
  <c r="R86" i="1"/>
  <c r="R87" i="1" s="1"/>
  <c r="S86" i="1"/>
  <c r="S87" i="1" s="1"/>
  <c r="U86" i="1"/>
  <c r="U87" i="1" s="1"/>
  <c r="V86" i="1"/>
  <c r="V87" i="1" s="1"/>
  <c r="W86" i="1"/>
  <c r="W87" i="1" s="1"/>
  <c r="Q92" i="1"/>
  <c r="R92" i="1"/>
  <c r="S92" i="1"/>
  <c r="U92" i="1"/>
  <c r="V92" i="1"/>
  <c r="W92" i="1"/>
  <c r="Q67" i="1"/>
  <c r="R67" i="1"/>
  <c r="S67" i="1"/>
  <c r="U67" i="1"/>
  <c r="V67" i="1"/>
  <c r="W67" i="1"/>
  <c r="Q61" i="1"/>
  <c r="R61" i="1"/>
  <c r="S61" i="1"/>
  <c r="U61" i="1"/>
  <c r="V61" i="1"/>
  <c r="W61" i="1"/>
  <c r="Q71" i="1"/>
  <c r="R71" i="1"/>
  <c r="S71" i="1"/>
  <c r="U71" i="1"/>
  <c r="V71" i="1"/>
  <c r="W71" i="1"/>
  <c r="Q52" i="1"/>
  <c r="R52" i="1"/>
  <c r="S52" i="1"/>
  <c r="U52" i="1"/>
  <c r="V52" i="1"/>
  <c r="W52" i="1"/>
  <c r="Q58" i="1"/>
  <c r="R58" i="1"/>
  <c r="S58" i="1"/>
  <c r="U58" i="1"/>
  <c r="V58" i="1"/>
  <c r="W58" i="1"/>
  <c r="Q65" i="1"/>
  <c r="R65" i="1"/>
  <c r="S65" i="1"/>
  <c r="U65" i="1"/>
  <c r="V65" i="1"/>
  <c r="W65" i="1"/>
  <c r="C24" i="4" l="1"/>
  <c r="E16" i="4"/>
  <c r="B16" i="4"/>
  <c r="C17" i="4"/>
  <c r="D16" i="4"/>
  <c r="Q63" i="1"/>
  <c r="R63" i="1"/>
  <c r="S63" i="1"/>
  <c r="U63" i="1"/>
  <c r="V63" i="1"/>
  <c r="W63" i="1"/>
  <c r="C16" i="4" l="1"/>
  <c r="Q54" i="1"/>
  <c r="R54" i="1"/>
  <c r="S54" i="1"/>
  <c r="U54" i="1"/>
  <c r="V54" i="1"/>
  <c r="W54" i="1"/>
  <c r="W44" i="1" l="1"/>
  <c r="V44" i="1"/>
  <c r="U44" i="1"/>
  <c r="S44" i="1"/>
  <c r="R44" i="1"/>
  <c r="Q44" i="1"/>
  <c r="O44" i="1"/>
  <c r="N44" i="1"/>
  <c r="M44" i="1"/>
  <c r="T43" i="1"/>
  <c r="T44" i="1" s="1"/>
  <c r="P43" i="1"/>
  <c r="P44" i="1" s="1"/>
  <c r="L43" i="1"/>
  <c r="L44" i="1" l="1"/>
  <c r="W48" i="1"/>
  <c r="V48" i="1"/>
  <c r="U48" i="1"/>
  <c r="S48" i="1"/>
  <c r="R48" i="1"/>
  <c r="Q48" i="1"/>
  <c r="O48" i="1"/>
  <c r="N48" i="1"/>
  <c r="M48" i="1"/>
  <c r="T47" i="1"/>
  <c r="T48" i="1" s="1"/>
  <c r="P47" i="1"/>
  <c r="P48" i="1" s="1"/>
  <c r="L47" i="1"/>
  <c r="L48" i="1" s="1"/>
  <c r="P91" i="1" l="1"/>
  <c r="M74" i="1" l="1"/>
  <c r="N74" i="1"/>
  <c r="O74" i="1"/>
  <c r="Q74" i="1"/>
  <c r="R74" i="1"/>
  <c r="S74" i="1"/>
  <c r="U74" i="1"/>
  <c r="V74" i="1"/>
  <c r="W74" i="1"/>
  <c r="T73" i="1"/>
  <c r="P73" i="1"/>
  <c r="L73" i="1"/>
  <c r="W46" i="1" l="1"/>
  <c r="V46" i="1"/>
  <c r="U46" i="1"/>
  <c r="S46" i="1"/>
  <c r="R46" i="1"/>
  <c r="Q46" i="1"/>
  <c r="O46" i="1"/>
  <c r="N46" i="1"/>
  <c r="M46" i="1"/>
  <c r="T45" i="1"/>
  <c r="T46" i="1" s="1"/>
  <c r="P45" i="1"/>
  <c r="P46" i="1" s="1"/>
  <c r="L45" i="1"/>
  <c r="L46" i="1" s="1"/>
  <c r="P93" i="1" l="1"/>
  <c r="P85" i="1"/>
  <c r="W76" i="1" l="1"/>
  <c r="W83" i="1" s="1"/>
  <c r="V76" i="1"/>
  <c r="V83" i="1" s="1"/>
  <c r="U76" i="1"/>
  <c r="U83" i="1" s="1"/>
  <c r="S76" i="1"/>
  <c r="R76" i="1"/>
  <c r="Q76" i="1"/>
  <c r="O76" i="1"/>
  <c r="N76" i="1"/>
  <c r="M76" i="1"/>
  <c r="T75" i="1"/>
  <c r="T76" i="1" s="1"/>
  <c r="P75" i="1"/>
  <c r="L75" i="1"/>
  <c r="P76" i="1" l="1"/>
  <c r="L76" i="1"/>
  <c r="L51" i="1"/>
  <c r="P51" i="1"/>
  <c r="T51" i="1"/>
  <c r="T52" i="1" s="1"/>
  <c r="M52" i="1"/>
  <c r="N52" i="1"/>
  <c r="O52" i="1"/>
  <c r="L52" i="1" l="1"/>
  <c r="P52" i="1"/>
  <c r="L41" i="1" l="1"/>
  <c r="P39" i="1" l="1"/>
  <c r="L39" i="1"/>
  <c r="L36" i="1"/>
  <c r="L33" i="1"/>
  <c r="W94" i="1" l="1"/>
  <c r="W95" i="1" s="1"/>
  <c r="W96" i="1" s="1"/>
  <c r="V94" i="1"/>
  <c r="V95" i="1" s="1"/>
  <c r="V96" i="1" s="1"/>
  <c r="U94" i="1"/>
  <c r="U95" i="1" s="1"/>
  <c r="U96" i="1" s="1"/>
  <c r="S94" i="1"/>
  <c r="R94" i="1"/>
  <c r="Q94" i="1"/>
  <c r="P94" i="1"/>
  <c r="O94" i="1"/>
  <c r="N94" i="1"/>
  <c r="M94" i="1"/>
  <c r="T93" i="1"/>
  <c r="T94" i="1" s="1"/>
  <c r="L93" i="1"/>
  <c r="P92" i="1"/>
  <c r="O92" i="1"/>
  <c r="N92" i="1"/>
  <c r="M92" i="1"/>
  <c r="T91" i="1"/>
  <c r="L91" i="1"/>
  <c r="L92" i="1" s="1"/>
  <c r="P86" i="1"/>
  <c r="P87" i="1" s="1"/>
  <c r="O86" i="1"/>
  <c r="O87" i="1" s="1"/>
  <c r="N86" i="1"/>
  <c r="N87" i="1" s="1"/>
  <c r="M86" i="1"/>
  <c r="M87" i="1" s="1"/>
  <c r="T85" i="1"/>
  <c r="T86" i="1" s="1"/>
  <c r="T87" i="1" s="1"/>
  <c r="L85" i="1"/>
  <c r="T72" i="1"/>
  <c r="P72" i="1"/>
  <c r="C7" i="2" s="1"/>
  <c r="C23" i="2" s="1"/>
  <c r="L72" i="1"/>
  <c r="O71" i="1"/>
  <c r="N71" i="1"/>
  <c r="M71" i="1"/>
  <c r="T70" i="1"/>
  <c r="T71" i="1" s="1"/>
  <c r="P70" i="1"/>
  <c r="L70" i="1"/>
  <c r="O69" i="1"/>
  <c r="N69" i="1"/>
  <c r="M69" i="1"/>
  <c r="T68" i="1"/>
  <c r="T69" i="1" s="1"/>
  <c r="P68" i="1"/>
  <c r="P69" i="1" s="1"/>
  <c r="L68" i="1"/>
  <c r="L69" i="1" s="1"/>
  <c r="O67" i="1"/>
  <c r="N67" i="1"/>
  <c r="M67" i="1"/>
  <c r="T66" i="1"/>
  <c r="T67" i="1" s="1"/>
  <c r="P66" i="1"/>
  <c r="P67" i="1" s="1"/>
  <c r="L66" i="1"/>
  <c r="L67" i="1" s="1"/>
  <c r="O65" i="1"/>
  <c r="N65" i="1"/>
  <c r="M65" i="1"/>
  <c r="T64" i="1"/>
  <c r="T65" i="1" s="1"/>
  <c r="P64" i="1"/>
  <c r="P65" i="1" s="1"/>
  <c r="L64" i="1"/>
  <c r="L65" i="1" s="1"/>
  <c r="O63" i="1"/>
  <c r="N63" i="1"/>
  <c r="M63" i="1"/>
  <c r="T62" i="1"/>
  <c r="T63" i="1" s="1"/>
  <c r="P62" i="1"/>
  <c r="P63" i="1" s="1"/>
  <c r="L62" i="1"/>
  <c r="L63" i="1" s="1"/>
  <c r="O61" i="1"/>
  <c r="N61" i="1"/>
  <c r="M61" i="1"/>
  <c r="T59" i="1"/>
  <c r="T61" i="1" s="1"/>
  <c r="P59" i="1"/>
  <c r="P61" i="1" s="1"/>
  <c r="L59" i="1"/>
  <c r="L61" i="1" s="1"/>
  <c r="O58" i="1"/>
  <c r="N58" i="1"/>
  <c r="M58" i="1"/>
  <c r="T57" i="1"/>
  <c r="T58" i="1" s="1"/>
  <c r="P57" i="1"/>
  <c r="P58" i="1" s="1"/>
  <c r="L57" i="1"/>
  <c r="L58" i="1" s="1"/>
  <c r="S56" i="1"/>
  <c r="S83" i="1" s="1"/>
  <c r="R56" i="1"/>
  <c r="R83" i="1" s="1"/>
  <c r="Q56" i="1"/>
  <c r="Q83" i="1" s="1"/>
  <c r="O56" i="1"/>
  <c r="N56" i="1"/>
  <c r="M56" i="1"/>
  <c r="T55" i="1"/>
  <c r="P55" i="1"/>
  <c r="P56" i="1" s="1"/>
  <c r="L55" i="1"/>
  <c r="L56" i="1" s="1"/>
  <c r="O54" i="1"/>
  <c r="N54" i="1"/>
  <c r="M54" i="1"/>
  <c r="T53" i="1"/>
  <c r="T54" i="1" s="1"/>
  <c r="P53" i="1"/>
  <c r="L53" i="1"/>
  <c r="W42" i="1"/>
  <c r="V42" i="1"/>
  <c r="U42" i="1"/>
  <c r="S42" i="1"/>
  <c r="R42" i="1"/>
  <c r="Q42" i="1"/>
  <c r="O42" i="1"/>
  <c r="N42" i="1"/>
  <c r="M42" i="1"/>
  <c r="L42" i="1"/>
  <c r="T41" i="1"/>
  <c r="T42" i="1" s="1"/>
  <c r="P41" i="1"/>
  <c r="W40" i="1"/>
  <c r="V40" i="1"/>
  <c r="U40" i="1"/>
  <c r="S40" i="1"/>
  <c r="R40" i="1"/>
  <c r="Q40" i="1"/>
  <c r="O40" i="1"/>
  <c r="N40" i="1"/>
  <c r="M40" i="1"/>
  <c r="T39" i="1"/>
  <c r="T40" i="1" s="1"/>
  <c r="P40" i="1"/>
  <c r="L40" i="1"/>
  <c r="W38" i="1"/>
  <c r="V38" i="1"/>
  <c r="U38" i="1"/>
  <c r="S38" i="1"/>
  <c r="R38" i="1"/>
  <c r="Q38" i="1"/>
  <c r="O38" i="1"/>
  <c r="N38" i="1"/>
  <c r="M38" i="1"/>
  <c r="T37" i="1"/>
  <c r="P37" i="1"/>
  <c r="L37" i="1"/>
  <c r="L38" i="1" s="1"/>
  <c r="T36" i="1"/>
  <c r="P36" i="1"/>
  <c r="W35" i="1"/>
  <c r="V35" i="1"/>
  <c r="U35" i="1"/>
  <c r="S35" i="1"/>
  <c r="R35" i="1"/>
  <c r="Q35" i="1"/>
  <c r="O35" i="1"/>
  <c r="N35" i="1"/>
  <c r="M35" i="1"/>
  <c r="T34" i="1"/>
  <c r="P34" i="1"/>
  <c r="L34" i="1"/>
  <c r="L35" i="1" s="1"/>
  <c r="T33" i="1"/>
  <c r="P33" i="1"/>
  <c r="W32" i="1"/>
  <c r="V32" i="1"/>
  <c r="U32" i="1"/>
  <c r="S32" i="1"/>
  <c r="R32" i="1"/>
  <c r="Q32" i="1"/>
  <c r="O32" i="1"/>
  <c r="N32" i="1"/>
  <c r="M32" i="1"/>
  <c r="T31" i="1"/>
  <c r="P31" i="1"/>
  <c r="L31" i="1"/>
  <c r="T30" i="1"/>
  <c r="P30" i="1"/>
  <c r="L30" i="1"/>
  <c r="W29" i="1"/>
  <c r="V29" i="1"/>
  <c r="U29" i="1"/>
  <c r="S29" i="1"/>
  <c r="R29" i="1"/>
  <c r="Q29" i="1"/>
  <c r="O29" i="1"/>
  <c r="N29" i="1"/>
  <c r="M29" i="1"/>
  <c r="T28" i="1"/>
  <c r="P28" i="1"/>
  <c r="L28" i="1"/>
  <c r="T27" i="1"/>
  <c r="P27" i="1"/>
  <c r="L27" i="1"/>
  <c r="W26" i="1"/>
  <c r="V26" i="1"/>
  <c r="U26" i="1"/>
  <c r="S26" i="1"/>
  <c r="R26" i="1"/>
  <c r="Q26" i="1"/>
  <c r="O26" i="1"/>
  <c r="N26" i="1"/>
  <c r="M26" i="1"/>
  <c r="T25" i="1"/>
  <c r="T26" i="1" s="1"/>
  <c r="P25" i="1"/>
  <c r="P26" i="1" s="1"/>
  <c r="L25" i="1"/>
  <c r="L26" i="1" s="1"/>
  <c r="W24" i="1"/>
  <c r="V24" i="1"/>
  <c r="U24" i="1"/>
  <c r="S24" i="1"/>
  <c r="R24" i="1"/>
  <c r="Q24" i="1"/>
  <c r="O24" i="1"/>
  <c r="N24" i="1"/>
  <c r="M24" i="1"/>
  <c r="T23" i="1"/>
  <c r="T24" i="1" s="1"/>
  <c r="P23" i="1"/>
  <c r="P24" i="1" s="1"/>
  <c r="L23" i="1"/>
  <c r="W22" i="1"/>
  <c r="V22" i="1"/>
  <c r="U22" i="1"/>
  <c r="S22" i="1"/>
  <c r="R22" i="1"/>
  <c r="Q22" i="1"/>
  <c r="O22" i="1"/>
  <c r="N22" i="1"/>
  <c r="M22" i="1"/>
  <c r="T21" i="1"/>
  <c r="T22" i="1" s="1"/>
  <c r="P21" i="1"/>
  <c r="P22" i="1" s="1"/>
  <c r="L21" i="1"/>
  <c r="L22" i="1" s="1"/>
  <c r="W20" i="1"/>
  <c r="V20" i="1"/>
  <c r="U20" i="1"/>
  <c r="S20" i="1"/>
  <c r="R20" i="1"/>
  <c r="Q20" i="1"/>
  <c r="O20" i="1"/>
  <c r="N20" i="1"/>
  <c r="M20" i="1"/>
  <c r="T19" i="1"/>
  <c r="T20" i="1" s="1"/>
  <c r="P19" i="1"/>
  <c r="P20" i="1" s="1"/>
  <c r="L19" i="1"/>
  <c r="L20" i="1" s="1"/>
  <c r="T16" i="1"/>
  <c r="T18" i="1" s="1"/>
  <c r="P16" i="1"/>
  <c r="P18" i="1" s="1"/>
  <c r="L16" i="1"/>
  <c r="L18" i="1" s="1"/>
  <c r="D5" i="2" l="1"/>
  <c r="M83" i="1"/>
  <c r="N83" i="1"/>
  <c r="C5" i="2"/>
  <c r="C22" i="2" s="1"/>
  <c r="O83" i="1"/>
  <c r="B5" i="2"/>
  <c r="C13" i="4" s="1"/>
  <c r="T74" i="1"/>
  <c r="T83" i="1" s="1"/>
  <c r="D7" i="2"/>
  <c r="T92" i="1"/>
  <c r="T95" i="1" s="1"/>
  <c r="T96" i="1" s="1"/>
  <c r="D4" i="2"/>
  <c r="C4" i="2"/>
  <c r="C21" i="2" s="1"/>
  <c r="P71" i="1"/>
  <c r="V49" i="1"/>
  <c r="V88" i="1" s="1"/>
  <c r="V97" i="1" s="1"/>
  <c r="S49" i="1"/>
  <c r="W49" i="1"/>
  <c r="W88" i="1" s="1"/>
  <c r="W97" i="1" s="1"/>
  <c r="U49" i="1"/>
  <c r="U88" i="1" s="1"/>
  <c r="U97" i="1" s="1"/>
  <c r="N6" i="3" s="1"/>
  <c r="N7" i="3" s="1"/>
  <c r="B4" i="2"/>
  <c r="B21" i="2" s="1"/>
  <c r="O49" i="1"/>
  <c r="Q49" i="1"/>
  <c r="Q88" i="1" s="1"/>
  <c r="R49" i="1"/>
  <c r="R88" i="1" s="1"/>
  <c r="N49" i="1"/>
  <c r="M49" i="1"/>
  <c r="B7" i="2"/>
  <c r="C15" i="4" s="1"/>
  <c r="L74" i="1"/>
  <c r="L54" i="1"/>
  <c r="P74" i="1"/>
  <c r="P54" i="1"/>
  <c r="P29" i="1"/>
  <c r="L32" i="1"/>
  <c r="L71" i="1"/>
  <c r="L86" i="1"/>
  <c r="L87" i="1" s="1"/>
  <c r="T38" i="1"/>
  <c r="T29" i="1"/>
  <c r="P32" i="1"/>
  <c r="P35" i="1"/>
  <c r="L29" i="1"/>
  <c r="T35" i="1"/>
  <c r="P38" i="1"/>
  <c r="T32" i="1"/>
  <c r="L94" i="1"/>
  <c r="L95" i="1" s="1"/>
  <c r="L96" i="1" s="1"/>
  <c r="P42" i="1"/>
  <c r="L24" i="1"/>
  <c r="P95" i="1"/>
  <c r="P96" i="1" s="1"/>
  <c r="M95" i="1"/>
  <c r="M96" i="1" s="1"/>
  <c r="O95" i="1"/>
  <c r="O96" i="1" s="1"/>
  <c r="S95" i="1"/>
  <c r="S96" i="1" s="1"/>
  <c r="Q95" i="1"/>
  <c r="Q96" i="1" s="1"/>
  <c r="N95" i="1"/>
  <c r="N96" i="1" s="1"/>
  <c r="R95" i="1"/>
  <c r="R96" i="1" s="1"/>
  <c r="L83" i="1" l="1"/>
  <c r="P83" i="1"/>
  <c r="P6" i="3"/>
  <c r="P7" i="3" s="1"/>
  <c r="O6" i="3"/>
  <c r="O7" i="3" s="1"/>
  <c r="D23" i="2"/>
  <c r="S88" i="1"/>
  <c r="S97" i="1" s="1"/>
  <c r="B23" i="2"/>
  <c r="B22" i="2"/>
  <c r="D22" i="2"/>
  <c r="C20" i="2"/>
  <c r="C29" i="2" s="1"/>
  <c r="D16" i="2"/>
  <c r="D21" i="2"/>
  <c r="C16" i="2"/>
  <c r="T49" i="1"/>
  <c r="T88" i="1" s="1"/>
  <c r="T97" i="1" s="1"/>
  <c r="M6" i="3" s="1"/>
  <c r="M7" i="3" s="1"/>
  <c r="P49" i="1"/>
  <c r="L49" i="1"/>
  <c r="O88" i="1"/>
  <c r="O97" i="1" s="1"/>
  <c r="M88" i="1"/>
  <c r="M97" i="1" s="1"/>
  <c r="R97" i="1"/>
  <c r="N88" i="1"/>
  <c r="N97" i="1" s="1"/>
  <c r="Q97" i="1"/>
  <c r="B16" i="2"/>
  <c r="B20" i="2" l="1"/>
  <c r="B29" i="2" s="1"/>
  <c r="B31" i="2" s="1"/>
  <c r="D20" i="2"/>
  <c r="D29" i="2" s="1"/>
  <c r="D32" i="2" s="1"/>
  <c r="C32" i="2"/>
  <c r="C8" i="4"/>
  <c r="C9" i="4"/>
  <c r="L6" i="3"/>
  <c r="E7" i="4"/>
  <c r="E12" i="4" s="1"/>
  <c r="C10" i="4"/>
  <c r="D7" i="4"/>
  <c r="L88" i="1"/>
  <c r="L97" i="1" s="1"/>
  <c r="P88" i="1"/>
  <c r="P97" i="1" s="1"/>
  <c r="L7" i="3"/>
  <c r="H6" i="3"/>
  <c r="H7" i="3" s="1"/>
  <c r="K6" i="3"/>
  <c r="K7" i="3" s="1"/>
  <c r="J6" i="3"/>
  <c r="J7" i="3" s="1"/>
  <c r="G6" i="3"/>
  <c r="G7" i="3" s="1"/>
  <c r="F6" i="3"/>
  <c r="F7" i="3" s="1"/>
  <c r="E11" i="4" l="1"/>
  <c r="B32" i="2"/>
  <c r="B12" i="4"/>
  <c r="B11" i="4" s="1"/>
  <c r="D12" i="4"/>
  <c r="D11" i="4" s="1"/>
  <c r="E6" i="3"/>
  <c r="E7" i="3" s="1"/>
  <c r="I6" i="3"/>
  <c r="I7" i="3" s="1"/>
  <c r="F12" i="4" l="1"/>
  <c r="F11" i="4"/>
  <c r="C11" i="4"/>
  <c r="C7" i="4"/>
  <c r="C12" i="4" s="1"/>
</calcChain>
</file>

<file path=xl/sharedStrings.xml><?xml version="1.0" encoding="utf-8"?>
<sst xmlns="http://schemas.openxmlformats.org/spreadsheetml/2006/main" count="681" uniqueCount="245">
  <si>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</si>
  <si>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</si>
  <si>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</si>
  <si>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</si>
  <si>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</si>
  <si>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</si>
  <si>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</si>
  <si>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</si>
  <si>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</si>
  <si>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</si>
  <si>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</si>
  <si>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</si>
  <si>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06 Efektyvaus Savivaldybės valdymo programa</t>
  </si>
  <si>
    <t>06</t>
  </si>
  <si>
    <t xml:space="preserve">01 </t>
  </si>
  <si>
    <t xml:space="preserve">Efektyviai vykdyti Savivaldybės veiklą </t>
  </si>
  <si>
    <t>01</t>
  </si>
  <si>
    <t>Sudaryti sąlygas kokybiškai įgyvendinti Savivaldybės funkcijas</t>
  </si>
  <si>
    <t>Mero institucijos išlaikymas</t>
  </si>
  <si>
    <t>188723322</t>
  </si>
  <si>
    <t>SB</t>
  </si>
  <si>
    <t>02</t>
  </si>
  <si>
    <t>Mero fondas</t>
  </si>
  <si>
    <t>03</t>
  </si>
  <si>
    <t>Tarybos darbo organizavimas</t>
  </si>
  <si>
    <t>04</t>
  </si>
  <si>
    <t>Asociacijos veikla</t>
  </si>
  <si>
    <t>05</t>
  </si>
  <si>
    <t>Ūkinės veiklos įgyvendinimas (savivaldybės administracija)</t>
  </si>
  <si>
    <t>SB(VB)</t>
  </si>
  <si>
    <t>07</t>
  </si>
  <si>
    <t>08.06.01.09</t>
  </si>
  <si>
    <t>08</t>
  </si>
  <si>
    <t>09.08.01.09</t>
  </si>
  <si>
    <t>09</t>
  </si>
  <si>
    <t>10.09.01.09</t>
  </si>
  <si>
    <t>10</t>
  </si>
  <si>
    <t>Ūkinės veiklos įgyvendinimas (seniūnijų valdymas)</t>
  </si>
  <si>
    <t>188698374</t>
  </si>
  <si>
    <t>11</t>
  </si>
  <si>
    <t>Savivaldybės Kontrolės ir audito tarnybos darbo užtikrinimas</t>
  </si>
  <si>
    <t>Vykdyti sprendimų priėmimo laisve perduotas vykdyti valstybines (perduotas Savivaldybei) funkcijas</t>
  </si>
  <si>
    <t>Civiliniu kodeksu priskirtas civilinės būklės aktų registravimas</t>
  </si>
  <si>
    <t>Gyventojų registrų tvarkymas ir duomenų valstybės registrui teikimas</t>
  </si>
  <si>
    <t xml:space="preserve">Piliečių prašymų atkurti nuosavybės teises į gyvenamuosius namus, jų dalis, butus, ūkinės ir komercinės paskirties pastatus nagrinėjimas bei sprendimų dėl nuosavybės teisės atkūrimo priėmimas </t>
  </si>
  <si>
    <t>Valstybinės kalbos vartojimo ir taisyklingumo kontrolė</t>
  </si>
  <si>
    <t>Žemės ūkio funkcijų vykdymas</t>
  </si>
  <si>
    <t>Archyvinių dokumentų tvarkymas</t>
  </si>
  <si>
    <t>01.03.03.02</t>
  </si>
  <si>
    <t>Jaunimo reikalų koordinatoriaus veikla</t>
  </si>
  <si>
    <t>20</t>
  </si>
  <si>
    <t>Mobilizacijos administravimas</t>
  </si>
  <si>
    <t>Pirminė teisinė pagalba</t>
  </si>
  <si>
    <t>Gyvenamosios vietos deklaravimas</t>
  </si>
  <si>
    <t>12</t>
  </si>
  <si>
    <t>Turto remontas</t>
  </si>
  <si>
    <t>13</t>
  </si>
  <si>
    <t>15</t>
  </si>
  <si>
    <t>16</t>
  </si>
  <si>
    <t>Savivaldybės veiklos viešinimas ir reprezentavimas</t>
  </si>
  <si>
    <t>Užtikrinti finansavimą nenumatytoms išlaidoms dengti</t>
  </si>
  <si>
    <t>9</t>
  </si>
  <si>
    <t xml:space="preserve">SB </t>
  </si>
  <si>
    <t>02 Savivaldybės paskolų dengimą finansuoti laiku, kuo mažesniais kaštais</t>
  </si>
  <si>
    <t>Užtikrinti paskolų grąžinimą</t>
  </si>
  <si>
    <t>Paskolų grąžinimas</t>
  </si>
  <si>
    <t>Palūkanų mokėjimas</t>
  </si>
  <si>
    <t>Finansavimo šaltiniai</t>
  </si>
  <si>
    <t>Programos pavadinimas</t>
  </si>
  <si>
    <t>Iš jų darbo užmokesčiui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</si>
  <si>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</si>
  <si>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</si>
  <si>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</si>
  <si>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</si>
  <si>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</si>
  <si>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</si>
  <si>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</si>
  <si>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</si>
  <si>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</si>
  <si>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>2.2. Kiti šaltiniai:</t>
  </si>
  <si>
    <t>Efektyvaus savivaldybės valdymo programa</t>
  </si>
  <si>
    <t>01.06.01.02</t>
  </si>
  <si>
    <t>19</t>
  </si>
  <si>
    <t>Tarpinstitucinio bendradarbiavimo koordinatoriaus pareigybės finansavimas</t>
  </si>
  <si>
    <t>Savivaldybės erdvinių duomenų rinkinio tvarkymas</t>
  </si>
  <si>
    <t>Turtui įsigyti ir finansiniams įsipareigojimams vykdyti</t>
  </si>
  <si>
    <t>1</t>
  </si>
  <si>
    <t>tūkst. Eur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</si>
  <si>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</si>
  <si>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</si>
  <si>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t>6</t>
  </si>
  <si>
    <t>3</t>
  </si>
  <si>
    <t>SB(SP)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</si>
  <si>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</si>
  <si>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Aplinkos apsaugos rėmimo specialioji programa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</si>
  <si>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</si>
  <si>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>Užsienio valstybių, tarptautinių organizacijų ir Europos Sąjungos lėšos</t>
    </r>
    <r>
      <rPr>
        <b/>
        <sz val="10"/>
        <rFont val="Times New Roman"/>
        <family val="1"/>
      </rPr>
      <t xml:space="preserve"> ES, EEE</t>
    </r>
  </si>
  <si>
    <r>
      <t xml:space="preserve">Valstybės lėšos </t>
    </r>
    <r>
      <rPr>
        <b/>
        <sz val="10"/>
        <rFont val="Times New Roman"/>
        <family val="1"/>
      </rPr>
      <t>VL</t>
    </r>
  </si>
  <si>
    <r>
      <t xml:space="preserve">Kitos lėšos </t>
    </r>
    <r>
      <rPr>
        <b/>
        <sz val="10"/>
        <rFont val="Times New Roman"/>
        <family val="1"/>
      </rPr>
      <t>KTL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</si>
  <si>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</si>
  <si>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PATVIRTINTA</t>
  </si>
  <si>
    <t>14</t>
  </si>
  <si>
    <t>Savivaldybės neprojektinių renginių organizavimas</t>
  </si>
  <si>
    <t>Ūkinės veiklos įgyvendinimas (Socialinės paramos skyrius)</t>
  </si>
  <si>
    <t>01.01.01.03</t>
  </si>
  <si>
    <t>01.03.02.09</t>
  </si>
  <si>
    <t xml:space="preserve">01.03.02.09 </t>
  </si>
  <si>
    <t>04.02.01.04</t>
  </si>
  <si>
    <t>02.01.01.04</t>
  </si>
  <si>
    <t>01.03.02.09        01.06.01.03</t>
  </si>
  <si>
    <t>01.03.02.01</t>
  </si>
  <si>
    <t>Mero ir Tarybos veiklos administravimo skyriaus išlaikymas</t>
  </si>
  <si>
    <t>Šilutės rajono savivaldybės mero rezervo lėšų panaudojimas</t>
  </si>
  <si>
    <t>01.01.01.02</t>
  </si>
  <si>
    <t>Iš viso uždaviniui</t>
  </si>
  <si>
    <t>Iš viso tikslui</t>
  </si>
  <si>
    <t>IŠ VISO</t>
  </si>
  <si>
    <t>04.02.01.02</t>
  </si>
  <si>
    <t xml:space="preserve">09.08.01.01 </t>
  </si>
  <si>
    <t>188723349</t>
  </si>
  <si>
    <t>01.07.01.01</t>
  </si>
  <si>
    <t>RP - regiono pažangos priemonė (projektas), PP - pažangos priemonė (projektas), TP - tęstinės veiklos priemonė, NF - nefinansinė priemonė</t>
  </si>
  <si>
    <t>TP</t>
  </si>
  <si>
    <t>-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</si>
  <si>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</si>
  <si>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</si>
  <si>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</si>
  <si>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</si>
  <si>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</si>
  <si>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</si>
  <si>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</si>
  <si>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</si>
  <si>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</si>
  <si>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</si>
  <si>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</si>
  <si>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</si>
  <si>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</si>
  <si>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</si>
  <si>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Ūkinės veiklos įgyvendinimas (Švietimo, sporto ir kultūros skyriaus Kultūros poskyris)</t>
  </si>
  <si>
    <t xml:space="preserve">Ūkinės veiklos įgyvendinimas (Švietimo, sporto ir kultūros skyrius) </t>
  </si>
  <si>
    <t>Iš viso 06 programai</t>
  </si>
  <si>
    <t>21</t>
  </si>
  <si>
    <t>Savivaldybei priskirtos valstybinės žemės ir kito valstybės turto valdymas ir disponavimas juo patikėjimo teise</t>
  </si>
  <si>
    <t>01.06.01.03</t>
  </si>
  <si>
    <t>10.01.02.01</t>
  </si>
  <si>
    <t>Stebėsenos rodiklio kodas</t>
  </si>
  <si>
    <t>Stebėsenos rodiklio pavadinimas (matavimo vnt.)</t>
  </si>
  <si>
    <t>Siektinos stebėsenos rodiklių reikšmės</t>
  </si>
  <si>
    <t>2026 m.</t>
  </si>
  <si>
    <t>Savivaldybės strateginio plėtros plano rodiklis</t>
  </si>
  <si>
    <t>06.01.01 uždavinys „Sudaryti sąlygas kokybiškai įgyvendinti Savivaldybės funkcijas“</t>
  </si>
  <si>
    <t>P-06-01-01-01</t>
  </si>
  <si>
    <t>P-06-01-01-02</t>
  </si>
  <si>
    <t>P-06-01-01-03</t>
  </si>
  <si>
    <t>P-06-01-01-04</t>
  </si>
  <si>
    <t>P-06-01-01-05</t>
  </si>
  <si>
    <t>P-06-01-01-06</t>
  </si>
  <si>
    <t>P-06-01-01-07</t>
  </si>
  <si>
    <t>P-06-01-01-08</t>
  </si>
  <si>
    <t>P-06-01-01-09</t>
  </si>
  <si>
    <t>P-06-01-01-10</t>
  </si>
  <si>
    <t>P-06-01-01-11</t>
  </si>
  <si>
    <t>P-06-01-01-14</t>
  </si>
  <si>
    <t>P-06-01-01-15</t>
  </si>
  <si>
    <t>P-06-01-01-16</t>
  </si>
  <si>
    <t>Išmokėtas darbo užmokestis, proc.</t>
  </si>
  <si>
    <t>Panaudotos fondo lėšos, proc.</t>
  </si>
  <si>
    <t>Išmokėtas darbo užmokestis ir apmokėta už suteiktas paslaugas, proc.</t>
  </si>
  <si>
    <t>Atsiskaitymai už paslaugas, proc.</t>
  </si>
  <si>
    <t>Išmokėtas darbo užmokestis ir apmokėta už prekes ir suteiktas paslaugas, proc.</t>
  </si>
  <si>
    <t>Įgyvendinta veikla, proc.</t>
  </si>
  <si>
    <t>Suorganizuotas renginys, vnt.</t>
  </si>
  <si>
    <t>Įsigyta kompiuterių, vnt.</t>
  </si>
  <si>
    <t>Reprezentaciniai suvenyrai, vnt.</t>
  </si>
  <si>
    <t>Laikraščių prenumerata, vnt.</t>
  </si>
  <si>
    <t>06.01.02 uždavinys „Vykdyti sprendimų priėmimo laisve perduotas vykdyti valstybines (perduotas Savivaldybei) funkcijas“</t>
  </si>
  <si>
    <t>P-06-01-02-01</t>
  </si>
  <si>
    <t>P-06-01-02-02</t>
  </si>
  <si>
    <t>P-06-01-02-03</t>
  </si>
  <si>
    <t>P-06-01-02-04</t>
  </si>
  <si>
    <t>P-06-01-02-05</t>
  </si>
  <si>
    <t>P-06-01-02-06</t>
  </si>
  <si>
    <t>P-06-01-02-07</t>
  </si>
  <si>
    <t>P-06-01-02-08</t>
  </si>
  <si>
    <t>P-06-01-02-10</t>
  </si>
  <si>
    <t>P-06-01-02-11</t>
  </si>
  <si>
    <t>P-06-01-02-12</t>
  </si>
  <si>
    <t>P-06-01-02-19</t>
  </si>
  <si>
    <t>P-06-01-02-20</t>
  </si>
  <si>
    <t>P-06-01-02-21</t>
  </si>
  <si>
    <t>Topografinių planų kiekis, vnt.</t>
  </si>
  <si>
    <t>Tiesinių (inžinerinių komunikacijų) planų kiekiai, vnt.</t>
  </si>
  <si>
    <t>06.01.03 uždavinys „Užtikrinti finansavimą nenumatytoms išlaidoms dengti“</t>
  </si>
  <si>
    <t>P-06-01-03-01</t>
  </si>
  <si>
    <t>Panaudotos rezervo lėšos, proc.</t>
  </si>
  <si>
    <t>06.02.01 uždavinys „Užtikrinti paskolų grąžinimą“</t>
  </si>
  <si>
    <t>P-06-02-01-01</t>
  </si>
  <si>
    <t>P-06-02-01-02</t>
  </si>
  <si>
    <t>Grąžintos paskolos, proc.</t>
  </si>
  <si>
    <t>Sumokėtos palūkanos, proc.</t>
  </si>
  <si>
    <t>22</t>
  </si>
  <si>
    <t>P-06-01-02-22</t>
  </si>
  <si>
    <t>Asmenų su negalia koordinatoriaus veikla</t>
  </si>
  <si>
    <t>12 elektroninių, 9 popieriniai</t>
  </si>
  <si>
    <t>01.01.01.03  01.03.02.09  08.06.01.09  09.08.01.09  10.09.01.09  01.06.01.02  01.03.03.02  04.02.01.04  02.01.01.04   01.06.01.03    01.01.01.02  01.03.02.01    09.08.01.01   04.02.01.02   10.01.02.01   01.07.01.01</t>
  </si>
  <si>
    <t>188723322  188698374  188723349</t>
  </si>
  <si>
    <t>Elektroninės demokratijos, viešųjų ir (arba) administracinių paslaugų plėtra, mažinant administracinę naštą juridiniams ir fiziniams asm. (komp. technikos, progr. įrangos įsigijimas ir eksploatavimas, licencijų įsigijimas)</t>
  </si>
  <si>
    <t>TIKSLŲ, UŽDAVINIŲ, PRIEMONIŲ ASIGNAVIMŲ IR KITŲ IŠLAIDŲ SUVESTINĖ</t>
  </si>
  <si>
    <r>
      <t xml:space="preserve">Kelių priežiūros ir plėtros programa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</si>
  <si>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(Kt)</t>
    </r>
  </si>
  <si>
    <t>Efektyvaus savivaldybės valdymo programos bendras lėšų poreikis ir numatomi finansavimo šaltiniai</t>
  </si>
  <si>
    <t>2.1.3. iš jo: pajamos už suteiktas paslaugas</t>
  </si>
  <si>
    <t xml:space="preserve"> 2.1.2. iš jo: aplinkos apsaugos rėmimo specialiosios programos lėšos</t>
  </si>
  <si>
    <t>2.2.1. Skolintos lėšos</t>
  </si>
  <si>
    <t xml:space="preserve">2.2.2. Užsienio valstybių, tarptautinių organizacijų ir Europos Sąjungos lėšos </t>
  </si>
  <si>
    <t>2.2.3. Valstybės lėšos</t>
  </si>
  <si>
    <t>2.2.4. Kitos lėšos</t>
  </si>
  <si>
    <t>2.2.5. Kelių priežiūros ir plėtros programos lėšos</t>
  </si>
  <si>
    <t>2.2.6. Viešųjų investicijų plėtros agentūros lėšos</t>
  </si>
  <si>
    <t>2.2.8. Kiti finansavimo šaltiniai</t>
  </si>
  <si>
    <t>2.2.7. Valstybės investicijų programa</t>
  </si>
  <si>
    <t>ŠILUTĖS RAJONO SAVIVALDYBĖS 2025–2027 METŲ SVP</t>
  </si>
  <si>
    <t>Šilutės rajono savivaldybės 2025–2027 metų SVP Efektyvaus savivaldybės valdymo programos asignavimų ir kitų išlaidų suvestinė</t>
  </si>
  <si>
    <t>Šilutės rajono savivaldybės 2025–2027 metų SVP Efektyvaus savivaldybės valdymo programos asignavimų pasiskirstymas pagal finansavimo šaltinius</t>
  </si>
  <si>
    <t>Savivaldybės SPP priemonės kodas</t>
  </si>
  <si>
    <t>Strateginė sritis. I Tvari ekonomika bei efektyvi savivalda</t>
  </si>
  <si>
    <t>1.4-1-10</t>
  </si>
  <si>
    <t>1.4-1-3          1.4-1-1</t>
  </si>
  <si>
    <t>1.4-1-3                                         1.4-1-1</t>
  </si>
  <si>
    <t>Šilutės rajono savivaldybės tarybos 2026 m. balandžio 30 d.</t>
  </si>
  <si>
    <t>sprendimu Nr. T1-</t>
  </si>
  <si>
    <t xml:space="preserve">EFEKTYVAUS SAVIVALDYBĖS VALDYMO PROGRAMOS 2025 METŲ ĮGYVENDINIMO ATASKAITA </t>
  </si>
  <si>
    <t>Patvirtintas biudžeto lėšų planas</t>
  </si>
  <si>
    <t xml:space="preserve">Patikslintas biudžeto lėšų planas </t>
  </si>
  <si>
    <t>Panaudotos lėšos per ataskaitinį laikotarpį</t>
  </si>
  <si>
    <t>Patikslintas biudžeto lėšų planas</t>
  </si>
  <si>
    <t>Patvirtinto biudžeto lėšų pokytis, palyginti su patikslintu biudžeto planu, tūkst. Eur</t>
  </si>
  <si>
    <t>Panaudotos lėšos per ataskaitinį laikotarpį, 
tūkst. Eur</t>
  </si>
  <si>
    <t>Panaudotos lėšos, 
proc.</t>
  </si>
  <si>
    <t>Šilutės rajono savivaldybės 2025–2027 metų SVP Efektyvaus savivaldybės valdymo programos stebėsenos rodiklių pasiekimo ataskaita</t>
  </si>
  <si>
    <t>Planuotų ir įgyvendintų rodiklių reikšmės</t>
  </si>
  <si>
    <t>2025 m. planas</t>
  </si>
  <si>
    <t>2025 m. faktas</t>
  </si>
  <si>
    <t>6 priedas</t>
  </si>
  <si>
    <t>1 elektroninė, 9 popierinės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</si>
</sst>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rgb="FF000000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FFFF99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4" tint="0.59999389629810485"/>
        <bgColor indexed="64"/>
      </patternFill>
    </fill>
  </fills>
  <borders count="167">
    <border>
      <left/>
      <right/>
      <top/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thick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5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3" xfId="0" applyFont="1" applyBorder="1" applyAlignment="1">
      <alignment vertical="top" wrapText="1"/>
    </xf>
    <xf numFmtId="164" fontId="1" fillId="0" borderId="13" xfId="0" applyNumberFormat="1" applyFont="1" applyBorder="1" applyAlignment="1">
      <alignment horizontal="center" vertical="top"/>
    </xf>
    <xf numFmtId="164" fontId="1" fillId="0" borderId="30" xfId="0" applyNumberFormat="1" applyFont="1" applyBorder="1" applyAlignment="1">
      <alignment horizontal="center" vertical="top"/>
    </xf>
    <xf numFmtId="0" fontId="1" fillId="0" borderId="17" xfId="0" applyFont="1" applyBorder="1" applyAlignment="1">
      <alignment horizontal="center" vertical="center" wrapText="1" indent="1"/>
    </xf>
    <xf numFmtId="164" fontId="1" fillId="0" borderId="29" xfId="0" applyNumberFormat="1" applyFont="1" applyBorder="1" applyAlignment="1">
      <alignment horizontal="center" vertical="top"/>
    </xf>
    <xf numFmtId="164" fontId="2" fillId="12" borderId="17" xfId="0" applyNumberFormat="1" applyFont="1" applyFill="1" applyBorder="1" applyAlignment="1">
      <alignment horizontal="center" vertical="top"/>
    </xf>
    <xf numFmtId="0" fontId="4" fillId="0" borderId="0" xfId="0" applyFont="1"/>
    <xf numFmtId="164" fontId="1" fillId="0" borderId="6" xfId="0" applyNumberFormat="1" applyFont="1" applyBorder="1" applyAlignment="1">
      <alignment horizontal="center"/>
    </xf>
    <xf numFmtId="164" fontId="1" fillId="0" borderId="71" xfId="0" applyNumberFormat="1" applyFont="1" applyBorder="1" applyAlignment="1">
      <alignment horizontal="center"/>
    </xf>
    <xf numFmtId="0" fontId="1" fillId="0" borderId="43" xfId="0" applyFont="1" applyBorder="1" applyAlignment="1" applyProtection="1">
      <alignment horizontal="center" vertical="center" textRotation="90"/>
      <protection locked="0"/>
    </xf>
    <xf numFmtId="0" fontId="1" fillId="0" borderId="43" xfId="0" applyFont="1" applyBorder="1" applyAlignment="1" applyProtection="1">
      <alignment horizontal="center" vertical="center" textRotation="90" wrapText="1"/>
      <protection locked="0"/>
    </xf>
    <xf numFmtId="0" fontId="1" fillId="0" borderId="29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164" fontId="2" fillId="12" borderId="29" xfId="0" applyNumberFormat="1" applyFont="1" applyFill="1" applyBorder="1" applyAlignment="1">
      <alignment horizontal="center" vertical="top"/>
    </xf>
    <xf numFmtId="164" fontId="2" fillId="12" borderId="13" xfId="0" applyNumberFormat="1" applyFont="1" applyFill="1" applyBorder="1" applyAlignment="1">
      <alignment horizontal="center" vertical="top"/>
    </xf>
    <xf numFmtId="164" fontId="2" fillId="12" borderId="30" xfId="0" applyNumberFormat="1" applyFont="1" applyFill="1" applyBorder="1" applyAlignment="1">
      <alignment horizontal="center" vertical="top"/>
    </xf>
    <xf numFmtId="164" fontId="2" fillId="12" borderId="63" xfId="0" applyNumberFormat="1" applyFont="1" applyFill="1" applyBorder="1" applyAlignment="1">
      <alignment horizontal="center" vertical="top"/>
    </xf>
    <xf numFmtId="164" fontId="1" fillId="0" borderId="6" xfId="0" applyNumberFormat="1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6" xfId="0" applyFont="1" applyFill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/>
    </xf>
    <xf numFmtId="0" fontId="1" fillId="0" borderId="49" xfId="0" applyFont="1" applyBorder="1"/>
    <xf numFmtId="0" fontId="1" fillId="0" borderId="47" xfId="0" applyFont="1" applyBorder="1"/>
    <xf numFmtId="0" fontId="2" fillId="13" borderId="29" xfId="0" applyFont="1" applyFill="1" applyBorder="1" applyAlignment="1">
      <alignment vertical="center"/>
    </xf>
    <xf numFmtId="0" fontId="1" fillId="0" borderId="56" xfId="0" applyFont="1" applyBorder="1"/>
    <xf numFmtId="0" fontId="1" fillId="0" borderId="49" xfId="0" applyFont="1" applyBorder="1" applyAlignment="1">
      <alignment vertical="top" wrapText="1"/>
    </xf>
    <xf numFmtId="0" fontId="2" fillId="13" borderId="51" xfId="0" applyFont="1" applyFill="1" applyBorder="1" applyAlignment="1">
      <alignment horizontal="right" vertical="top"/>
    </xf>
    <xf numFmtId="164" fontId="2" fillId="13" borderId="72" xfId="0" applyNumberFormat="1" applyFont="1" applyFill="1" applyBorder="1" applyAlignment="1">
      <alignment horizontal="center" vertical="top"/>
    </xf>
    <xf numFmtId="164" fontId="2" fillId="13" borderId="25" xfId="0" applyNumberFormat="1" applyFont="1" applyFill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 vertical="top"/>
    </xf>
    <xf numFmtId="0" fontId="5" fillId="0" borderId="0" xfId="0" applyFont="1" applyAlignment="1">
      <alignment horizontal="right"/>
    </xf>
    <xf numFmtId="0" fontId="2" fillId="12" borderId="39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8" borderId="89" xfId="0" applyFont="1" applyFill="1" applyBorder="1" applyAlignment="1">
      <alignment horizontal="left" vertical="top" wrapText="1"/>
    </xf>
    <xf numFmtId="164" fontId="2" fillId="18" borderId="104" xfId="0" applyNumberFormat="1" applyFont="1" applyFill="1" applyBorder="1" applyAlignment="1">
      <alignment horizontal="center" vertical="top" wrapText="1"/>
    </xf>
    <xf numFmtId="0" fontId="1" fillId="0" borderId="117" xfId="0" applyFont="1" applyBorder="1" applyAlignment="1">
      <alignment vertical="top" wrapText="1"/>
    </xf>
    <xf numFmtId="164" fontId="1" fillId="0" borderId="118" xfId="0" applyNumberFormat="1" applyFont="1" applyBorder="1" applyAlignment="1">
      <alignment horizontal="center" vertical="top" wrapText="1"/>
    </xf>
    <xf numFmtId="0" fontId="1" fillId="0" borderId="119" xfId="0" applyFont="1" applyBorder="1" applyAlignment="1">
      <alignment vertical="top" wrapText="1"/>
    </xf>
    <xf numFmtId="164" fontId="1" fillId="0" borderId="120" xfId="0" applyNumberFormat="1" applyFont="1" applyBorder="1" applyAlignment="1">
      <alignment horizontal="center" vertical="top" wrapText="1"/>
    </xf>
    <xf numFmtId="0" fontId="2" fillId="19" borderId="39" xfId="0" applyFont="1" applyFill="1" applyBorder="1" applyAlignment="1">
      <alignment horizontal="left" vertical="top" wrapText="1"/>
    </xf>
    <xf numFmtId="164" fontId="2" fillId="19" borderId="28" xfId="0" applyNumberFormat="1" applyFont="1" applyFill="1" applyBorder="1" applyAlignment="1">
      <alignment horizontal="center" vertical="top" wrapText="1"/>
    </xf>
    <xf numFmtId="0" fontId="1" fillId="0" borderId="121" xfId="0" applyFont="1" applyBorder="1" applyAlignment="1">
      <alignment horizontal="left" vertical="top" wrapText="1"/>
    </xf>
    <xf numFmtId="164" fontId="1" fillId="0" borderId="122" xfId="0" applyNumberFormat="1" applyFont="1" applyBorder="1" applyAlignment="1">
      <alignment horizontal="center" vertical="top" wrapText="1"/>
    </xf>
    <xf numFmtId="0" fontId="2" fillId="20" borderId="123" xfId="0" applyFont="1" applyFill="1" applyBorder="1" applyAlignment="1">
      <alignment horizontal="right" vertical="top" wrapText="1"/>
    </xf>
    <xf numFmtId="164" fontId="2" fillId="20" borderId="124" xfId="0" applyNumberFormat="1" applyFont="1" applyFill="1" applyBorder="1" applyAlignment="1">
      <alignment horizontal="center" vertical="top" wrapText="1"/>
    </xf>
    <xf numFmtId="164" fontId="2" fillId="0" borderId="44" xfId="0" applyNumberFormat="1" applyFont="1" applyBorder="1" applyAlignment="1">
      <alignment horizontal="center" vertical="top" wrapText="1"/>
    </xf>
    <xf numFmtId="0" fontId="2" fillId="0" borderId="135" xfId="0" applyFont="1" applyBorder="1" applyAlignment="1">
      <alignment horizontal="left" vertical="top" wrapText="1" indent="1"/>
    </xf>
    <xf numFmtId="164" fontId="1" fillId="0" borderId="136" xfId="0" applyNumberFormat="1" applyFont="1" applyBorder="1" applyAlignment="1">
      <alignment horizontal="center" vertical="top" wrapText="1"/>
    </xf>
    <xf numFmtId="164" fontId="1" fillId="0" borderId="137" xfId="0" applyNumberFormat="1" applyFont="1" applyBorder="1" applyAlignment="1">
      <alignment horizontal="center" vertical="top" wrapText="1"/>
    </xf>
    <xf numFmtId="164" fontId="1" fillId="0" borderId="44" xfId="0" applyNumberFormat="1" applyFont="1" applyBorder="1" applyAlignment="1">
      <alignment horizontal="center" vertical="top" wrapText="1"/>
    </xf>
    <xf numFmtId="164" fontId="1" fillId="0" borderId="66" xfId="0" applyNumberFormat="1" applyFont="1" applyBorder="1" applyAlignment="1">
      <alignment horizontal="center" vertical="top" wrapText="1"/>
    </xf>
    <xf numFmtId="0" fontId="1" fillId="0" borderId="135" xfId="0" applyFont="1" applyBorder="1" applyAlignment="1">
      <alignment horizontal="left" vertical="top" wrapText="1" indent="2"/>
    </xf>
    <xf numFmtId="164" fontId="1" fillId="0" borderId="138" xfId="0" applyNumberFormat="1" applyFont="1" applyBorder="1" applyAlignment="1">
      <alignment horizontal="center" vertical="top" wrapText="1"/>
    </xf>
    <xf numFmtId="164" fontId="1" fillId="0" borderId="67" xfId="0" applyNumberFormat="1" applyFont="1" applyBorder="1" applyAlignment="1">
      <alignment horizontal="center" vertical="top" wrapText="1"/>
    </xf>
    <xf numFmtId="164" fontId="1" fillId="0" borderId="133" xfId="0" applyNumberFormat="1" applyFont="1" applyBorder="1" applyAlignment="1">
      <alignment horizontal="center" vertical="top" wrapText="1"/>
    </xf>
    <xf numFmtId="164" fontId="1" fillId="0" borderId="139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4" fontId="1" fillId="0" borderId="140" xfId="0" applyNumberFormat="1" applyFont="1" applyBorder="1" applyAlignment="1">
      <alignment horizontal="center" vertical="top" wrapText="1"/>
    </xf>
    <xf numFmtId="0" fontId="1" fillId="0" borderId="21" xfId="0" applyFont="1" applyBorder="1" applyAlignment="1">
      <alignment horizontal="left" vertical="top" wrapText="1" indent="2"/>
    </xf>
    <xf numFmtId="164" fontId="1" fillId="0" borderId="49" xfId="0" applyNumberFormat="1" applyFont="1" applyBorder="1" applyAlignment="1">
      <alignment horizontal="center" vertical="top" wrapText="1"/>
    </xf>
    <xf numFmtId="164" fontId="1" fillId="0" borderId="142" xfId="0" applyNumberFormat="1" applyFont="1" applyBorder="1" applyAlignment="1">
      <alignment horizontal="center" vertical="top" wrapText="1"/>
    </xf>
    <xf numFmtId="164" fontId="1" fillId="0" borderId="143" xfId="0" applyNumberFormat="1" applyFont="1" applyBorder="1" applyAlignment="1">
      <alignment horizontal="center" vertical="top" wrapText="1"/>
    </xf>
    <xf numFmtId="0" fontId="1" fillId="0" borderId="129" xfId="0" applyFont="1" applyBorder="1" applyAlignment="1">
      <alignment horizontal="left" vertical="top" wrapText="1" indent="2"/>
    </xf>
    <xf numFmtId="164" fontId="1" fillId="0" borderId="100" xfId="0" applyNumberFormat="1" applyFont="1" applyBorder="1" applyAlignment="1">
      <alignment horizontal="center" vertical="top" wrapText="1"/>
    </xf>
    <xf numFmtId="0" fontId="1" fillId="0" borderId="46" xfId="0" applyFont="1" applyBorder="1" applyAlignment="1">
      <alignment horizontal="left" vertical="top" wrapText="1" indent="2"/>
    </xf>
    <xf numFmtId="0" fontId="1" fillId="0" borderId="50" xfId="0" applyFont="1" applyBorder="1" applyAlignment="1">
      <alignment horizontal="left" vertical="top" wrapText="1" indent="2"/>
    </xf>
    <xf numFmtId="164" fontId="1" fillId="0" borderId="40" xfId="0" applyNumberFormat="1" applyFont="1" applyBorder="1" applyAlignment="1">
      <alignment horizontal="center" vertical="top" wrapText="1"/>
    </xf>
    <xf numFmtId="164" fontId="1" fillId="0" borderId="43" xfId="0" applyNumberFormat="1" applyFont="1" applyBorder="1" applyAlignment="1">
      <alignment horizontal="center" vertical="top" wrapText="1"/>
    </xf>
    <xf numFmtId="164" fontId="1" fillId="0" borderId="115" xfId="0" applyNumberFormat="1" applyFont="1" applyBorder="1" applyAlignment="1">
      <alignment horizontal="center" vertical="top" wrapText="1"/>
    </xf>
    <xf numFmtId="164" fontId="1" fillId="0" borderId="68" xfId="0" applyNumberFormat="1" applyFont="1" applyBorder="1" applyAlignment="1">
      <alignment horizontal="center" vertical="top" wrapText="1"/>
    </xf>
    <xf numFmtId="0" fontId="7" fillId="0" borderId="0" xfId="0" applyFont="1"/>
    <xf numFmtId="0" fontId="7" fillId="0" borderId="146" xfId="0" applyFont="1" applyBorder="1" applyAlignment="1">
      <alignment horizontal="center" vertical="top"/>
    </xf>
    <xf numFmtId="0" fontId="7" fillId="0" borderId="147" xfId="0" applyFont="1" applyBorder="1" applyAlignment="1">
      <alignment horizontal="center" vertical="top"/>
    </xf>
    <xf numFmtId="0" fontId="7" fillId="0" borderId="51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6" fillId="21" borderId="51" xfId="0" applyFont="1" applyFill="1" applyBorder="1" applyAlignment="1">
      <alignment horizontal="center"/>
    </xf>
    <xf numFmtId="0" fontId="6" fillId="21" borderId="57" xfId="0" applyFont="1" applyFill="1" applyBorder="1" applyAlignment="1">
      <alignment horizontal="center"/>
    </xf>
    <xf numFmtId="0" fontId="7" fillId="0" borderId="104" xfId="0" applyFont="1" applyBorder="1" applyAlignment="1">
      <alignment horizontal="center" vertical="top"/>
    </xf>
    <xf numFmtId="0" fontId="7" fillId="0" borderId="148" xfId="0" applyFont="1" applyBorder="1" applyAlignment="1">
      <alignment horizontal="center" vertical="top"/>
    </xf>
    <xf numFmtId="0" fontId="7" fillId="0" borderId="68" xfId="0" applyFont="1" applyBorder="1" applyAlignment="1">
      <alignment horizontal="center" vertical="top"/>
    </xf>
    <xf numFmtId="0" fontId="7" fillId="0" borderId="104" xfId="0" applyFont="1" applyBorder="1"/>
    <xf numFmtId="0" fontId="7" fillId="0" borderId="148" xfId="0" applyFont="1" applyBorder="1"/>
    <xf numFmtId="0" fontId="7" fillId="0" borderId="148" xfId="0" applyFont="1" applyBorder="1" applyAlignment="1">
      <alignment horizontal="left" wrapText="1"/>
    </xf>
    <xf numFmtId="0" fontId="7" fillId="0" borderId="148" xfId="0" applyFont="1" applyBorder="1" applyAlignment="1">
      <alignment wrapText="1"/>
    </xf>
    <xf numFmtId="0" fontId="7" fillId="0" borderId="68" xfId="0" applyFont="1" applyBorder="1"/>
    <xf numFmtId="0" fontId="7" fillId="0" borderId="111" xfId="0" applyFont="1" applyBorder="1" applyAlignment="1">
      <alignment horizontal="center" vertical="top"/>
    </xf>
    <xf numFmtId="0" fontId="7" fillId="0" borderId="145" xfId="0" applyFont="1" applyBorder="1" applyAlignment="1">
      <alignment horizontal="center" vertical="top"/>
    </xf>
    <xf numFmtId="0" fontId="7" fillId="0" borderId="51" xfId="0" applyFont="1" applyBorder="1" applyAlignment="1">
      <alignment horizontal="center" vertical="top"/>
    </xf>
    <xf numFmtId="0" fontId="7" fillId="0" borderId="57" xfId="0" applyFont="1" applyBorder="1" applyAlignment="1">
      <alignment horizontal="center" vertical="top"/>
    </xf>
    <xf numFmtId="0" fontId="7" fillId="0" borderId="148" xfId="0" applyFont="1" applyBorder="1" applyAlignment="1">
      <alignment horizontal="center" vertical="top" wrapText="1"/>
    </xf>
    <xf numFmtId="0" fontId="7" fillId="0" borderId="104" xfId="0" applyFont="1" applyBorder="1" applyAlignment="1">
      <alignment vertical="top"/>
    </xf>
    <xf numFmtId="0" fontId="7" fillId="0" borderId="148" xfId="0" applyFont="1" applyBorder="1" applyAlignment="1">
      <alignment vertical="top"/>
    </xf>
    <xf numFmtId="0" fontId="7" fillId="0" borderId="148" xfId="0" applyFont="1" applyBorder="1" applyAlignment="1">
      <alignment vertical="top" wrapText="1"/>
    </xf>
    <xf numFmtId="0" fontId="7" fillId="0" borderId="28" xfId="0" applyFont="1" applyBorder="1" applyAlignment="1">
      <alignment horizontal="center"/>
    </xf>
    <xf numFmtId="0" fontId="7" fillId="0" borderId="28" xfId="0" applyFont="1" applyBorder="1"/>
    <xf numFmtId="0" fontId="7" fillId="0" borderId="84" xfId="0" applyFont="1" applyBorder="1" applyAlignment="1">
      <alignment horizontal="center"/>
    </xf>
    <xf numFmtId="0" fontId="7" fillId="0" borderId="104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7" fillId="0" borderId="111" xfId="0" applyFont="1" applyBorder="1" applyAlignment="1">
      <alignment horizontal="center"/>
    </xf>
    <xf numFmtId="0" fontId="7" fillId="0" borderId="145" xfId="0" applyFont="1" applyBorder="1" applyAlignment="1">
      <alignment horizontal="center"/>
    </xf>
    <xf numFmtId="0" fontId="6" fillId="21" borderId="7" xfId="0" applyFont="1" applyFill="1" applyBorder="1" applyAlignment="1">
      <alignment horizontal="center"/>
    </xf>
    <xf numFmtId="0" fontId="6" fillId="21" borderId="40" xfId="0" applyFont="1" applyFill="1" applyBorder="1" applyAlignment="1">
      <alignment horizontal="center"/>
    </xf>
    <xf numFmtId="0" fontId="7" fillId="0" borderId="68" xfId="0" applyFont="1" applyBorder="1" applyAlignment="1">
      <alignment vertical="top"/>
    </xf>
    <xf numFmtId="0" fontId="8" fillId="0" borderId="0" xfId="0" applyFont="1"/>
    <xf numFmtId="0" fontId="5" fillId="0" borderId="0" xfId="0" applyFont="1"/>
    <xf numFmtId="0" fontId="8" fillId="2" borderId="0" xfId="0" applyFont="1" applyFill="1"/>
    <xf numFmtId="0" fontId="8" fillId="2" borderId="0" xfId="0" applyFont="1" applyFill="1" applyAlignment="1">
      <alignment vertical="top"/>
    </xf>
    <xf numFmtId="0" fontId="8" fillId="8" borderId="18" xfId="0" applyFont="1" applyFill="1" applyBorder="1" applyAlignment="1">
      <alignment horizontal="center" vertical="center" textRotation="90" wrapText="1"/>
    </xf>
    <xf numFmtId="0" fontId="8" fillId="2" borderId="18" xfId="0" applyFont="1" applyFill="1" applyBorder="1" applyAlignment="1">
      <alignment horizontal="center" vertical="center" textRotation="90" wrapText="1"/>
    </xf>
    <xf numFmtId="49" fontId="5" fillId="17" borderId="84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4" borderId="12" xfId="0" applyNumberFormat="1" applyFont="1" applyFill="1" applyBorder="1" applyAlignment="1">
      <alignment horizontal="center" vertical="top"/>
    </xf>
    <xf numFmtId="0" fontId="8" fillId="2" borderId="10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2" borderId="37" xfId="0" applyNumberFormat="1" applyFont="1" applyFill="1" applyBorder="1" applyAlignment="1">
      <alignment horizontal="center" vertical="center"/>
    </xf>
    <xf numFmtId="164" fontId="8" fillId="2" borderId="8" xfId="0" applyNumberFormat="1" applyFont="1" applyFill="1" applyBorder="1" applyAlignment="1">
      <alignment horizontal="center" vertical="center" wrapText="1"/>
    </xf>
    <xf numFmtId="164" fontId="8" fillId="2" borderId="62" xfId="0" applyNumberFormat="1" applyFont="1" applyFill="1" applyBorder="1" applyAlignment="1">
      <alignment horizontal="center" vertical="center" wrapText="1"/>
    </xf>
    <xf numFmtId="164" fontId="8" fillId="6" borderId="131" xfId="0" applyNumberFormat="1" applyFont="1" applyFill="1" applyBorder="1" applyAlignment="1">
      <alignment horizontal="center" vertical="center" wrapText="1"/>
    </xf>
    <xf numFmtId="164" fontId="8" fillId="6" borderId="0" xfId="0" applyNumberFormat="1" applyFont="1" applyFill="1" applyAlignment="1">
      <alignment horizontal="center" vertical="center" wrapText="1"/>
    </xf>
    <xf numFmtId="0" fontId="5" fillId="10" borderId="39" xfId="0" applyFont="1" applyFill="1" applyBorder="1" applyAlignment="1">
      <alignment horizontal="center" vertical="top" wrapText="1"/>
    </xf>
    <xf numFmtId="164" fontId="5" fillId="10" borderId="84" xfId="0" applyNumberFormat="1" applyFont="1" applyFill="1" applyBorder="1" applyAlignment="1">
      <alignment horizontal="center" vertical="top"/>
    </xf>
    <xf numFmtId="164" fontId="5" fillId="10" borderId="149" xfId="0" applyNumberFormat="1" applyFont="1" applyFill="1" applyBorder="1" applyAlignment="1">
      <alignment horizontal="center" vertical="top"/>
    </xf>
    <xf numFmtId="164" fontId="5" fillId="10" borderId="107" xfId="0" applyNumberFormat="1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center" wrapText="1"/>
    </xf>
    <xf numFmtId="164" fontId="8" fillId="2" borderId="40" xfId="0" applyNumberFormat="1" applyFont="1" applyFill="1" applyBorder="1" applyAlignment="1">
      <alignment horizontal="center" vertical="center"/>
    </xf>
    <xf numFmtId="0" fontId="5" fillId="10" borderId="28" xfId="0" applyFont="1" applyFill="1" applyBorder="1" applyAlignment="1">
      <alignment horizontal="center" vertical="top" wrapText="1"/>
    </xf>
    <xf numFmtId="164" fontId="5" fillId="10" borderId="13" xfId="0" applyNumberFormat="1" applyFont="1" applyFill="1" applyBorder="1" applyAlignment="1">
      <alignment horizontal="center" vertical="top"/>
    </xf>
    <xf numFmtId="164" fontId="5" fillId="10" borderId="30" xfId="0" applyNumberFormat="1" applyFont="1" applyFill="1" applyBorder="1" applyAlignment="1">
      <alignment horizontal="center" vertical="top"/>
    </xf>
    <xf numFmtId="164" fontId="5" fillId="10" borderId="12" xfId="0" applyNumberFormat="1" applyFont="1" applyFill="1" applyBorder="1" applyAlignment="1">
      <alignment horizontal="center" vertical="top"/>
    </xf>
    <xf numFmtId="164" fontId="5" fillId="10" borderId="19" xfId="0" applyNumberFormat="1" applyFont="1" applyFill="1" applyBorder="1" applyAlignment="1">
      <alignment horizontal="center" vertical="top"/>
    </xf>
    <xf numFmtId="0" fontId="8" fillId="0" borderId="28" xfId="0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30" xfId="0" applyNumberFormat="1" applyFont="1" applyBorder="1" applyAlignment="1">
      <alignment horizontal="center" vertical="center"/>
    </xf>
    <xf numFmtId="0" fontId="5" fillId="12" borderId="28" xfId="0" applyFont="1" applyFill="1" applyBorder="1" applyAlignment="1">
      <alignment horizontal="center" vertical="top" wrapText="1"/>
    </xf>
    <xf numFmtId="164" fontId="5" fillId="12" borderId="84" xfId="0" applyNumberFormat="1" applyFont="1" applyFill="1" applyBorder="1" applyAlignment="1">
      <alignment horizontal="center" vertical="top"/>
    </xf>
    <xf numFmtId="164" fontId="5" fillId="12" borderId="12" xfId="0" applyNumberFormat="1" applyFont="1" applyFill="1" applyBorder="1" applyAlignment="1">
      <alignment horizontal="center" vertical="top"/>
    </xf>
    <xf numFmtId="164" fontId="5" fillId="12" borderId="13" xfId="0" applyNumberFormat="1" applyFont="1" applyFill="1" applyBorder="1" applyAlignment="1">
      <alignment horizontal="center" vertical="top"/>
    </xf>
    <xf numFmtId="164" fontId="5" fillId="12" borderId="30" xfId="0" applyNumberFormat="1" applyFont="1" applyFill="1" applyBorder="1" applyAlignment="1">
      <alignment horizontal="center" vertical="top"/>
    </xf>
    <xf numFmtId="0" fontId="8" fillId="0" borderId="82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164" fontId="8" fillId="0" borderId="51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/>
    </xf>
    <xf numFmtId="164" fontId="8" fillId="0" borderId="57" xfId="0" applyNumberFormat="1" applyFont="1" applyBorder="1" applyAlignment="1">
      <alignment horizontal="center" vertical="center"/>
    </xf>
    <xf numFmtId="164" fontId="8" fillId="0" borderId="69" xfId="0" applyNumberFormat="1" applyFont="1" applyBorder="1" applyAlignment="1">
      <alignment horizontal="center" vertical="center"/>
    </xf>
    <xf numFmtId="164" fontId="8" fillId="0" borderId="53" xfId="0" applyNumberFormat="1" applyFont="1" applyBorder="1" applyAlignment="1">
      <alignment horizontal="center" vertical="center"/>
    </xf>
    <xf numFmtId="164" fontId="5" fillId="5" borderId="28" xfId="0" applyNumberFormat="1" applyFont="1" applyFill="1" applyBorder="1" applyAlignment="1">
      <alignment horizontal="center" vertical="top" wrapText="1"/>
    </xf>
    <xf numFmtId="164" fontId="5" fillId="5" borderId="84" xfId="0" applyNumberFormat="1" applyFont="1" applyFill="1" applyBorder="1" applyAlignment="1">
      <alignment horizontal="center" vertical="top"/>
    </xf>
    <xf numFmtId="164" fontId="5" fillId="5" borderId="12" xfId="0" applyNumberFormat="1" applyFont="1" applyFill="1" applyBorder="1" applyAlignment="1">
      <alignment horizontal="center" vertical="top"/>
    </xf>
    <xf numFmtId="164" fontId="5" fillId="5" borderId="30" xfId="0" applyNumberFormat="1" applyFont="1" applyFill="1" applyBorder="1" applyAlignment="1">
      <alignment horizontal="center" vertical="top"/>
    </xf>
    <xf numFmtId="164" fontId="5" fillId="5" borderId="39" xfId="0" applyNumberFormat="1" applyFont="1" applyFill="1" applyBorder="1" applyAlignment="1">
      <alignment horizontal="center" vertical="top"/>
    </xf>
    <xf numFmtId="164" fontId="8" fillId="0" borderId="0" xfId="0" applyNumberFormat="1" applyFont="1"/>
    <xf numFmtId="0" fontId="8" fillId="0" borderId="104" xfId="0" applyFont="1" applyBorder="1" applyAlignment="1">
      <alignment horizontal="center" vertical="center" wrapText="1"/>
    </xf>
    <xf numFmtId="164" fontId="8" fillId="2" borderId="0" xfId="0" applyNumberFormat="1" applyFont="1" applyFill="1"/>
    <xf numFmtId="0" fontId="5" fillId="5" borderId="28" xfId="0" applyFont="1" applyFill="1" applyBorder="1" applyAlignment="1">
      <alignment horizontal="center" vertical="top" wrapText="1"/>
    </xf>
    <xf numFmtId="164" fontId="5" fillId="5" borderId="29" xfId="0" applyNumberFormat="1" applyFont="1" applyFill="1" applyBorder="1" applyAlignment="1">
      <alignment horizontal="center" vertical="top"/>
    </xf>
    <xf numFmtId="164" fontId="5" fillId="5" borderId="13" xfId="0" applyNumberFormat="1" applyFont="1" applyFill="1" applyBorder="1" applyAlignment="1">
      <alignment horizontal="center" vertical="top"/>
    </xf>
    <xf numFmtId="164" fontId="5" fillId="5" borderId="17" xfId="0" applyNumberFormat="1" applyFont="1" applyFill="1" applyBorder="1" applyAlignment="1">
      <alignment horizontal="center" vertical="top"/>
    </xf>
    <xf numFmtId="164" fontId="5" fillId="5" borderId="19" xfId="0" applyNumberFormat="1" applyFont="1" applyFill="1" applyBorder="1" applyAlignment="1">
      <alignment horizontal="center" vertical="top"/>
    </xf>
    <xf numFmtId="164" fontId="5" fillId="5" borderId="107" xfId="0" applyNumberFormat="1" applyFont="1" applyFill="1" applyBorder="1" applyAlignment="1">
      <alignment horizontal="center" vertical="top"/>
    </xf>
    <xf numFmtId="0" fontId="8" fillId="7" borderId="28" xfId="0" applyFont="1" applyFill="1" applyBorder="1" applyAlignment="1">
      <alignment horizontal="center" vertical="center" wrapText="1"/>
    </xf>
    <xf numFmtId="164" fontId="5" fillId="10" borderId="59" xfId="0" applyNumberFormat="1" applyFont="1" applyFill="1" applyBorder="1" applyAlignment="1">
      <alignment horizontal="center" vertical="top"/>
    </xf>
    <xf numFmtId="164" fontId="5" fillId="10" borderId="24" xfId="0" applyNumberFormat="1" applyFont="1" applyFill="1" applyBorder="1" applyAlignment="1">
      <alignment horizontal="center" vertical="top"/>
    </xf>
    <xf numFmtId="164" fontId="5" fillId="10" borderId="58" xfId="0" applyNumberFormat="1" applyFont="1" applyFill="1" applyBorder="1" applyAlignment="1">
      <alignment horizontal="center" vertical="top"/>
    </xf>
    <xf numFmtId="164" fontId="5" fillId="10" borderId="22" xfId="0" applyNumberFormat="1" applyFont="1" applyFill="1" applyBorder="1" applyAlignment="1">
      <alignment horizontal="center" vertical="top"/>
    </xf>
    <xf numFmtId="164" fontId="5" fillId="10" borderId="23" xfId="0" applyNumberFormat="1" applyFont="1" applyFill="1" applyBorder="1" applyAlignment="1">
      <alignment horizontal="center" vertical="top"/>
    </xf>
    <xf numFmtId="164" fontId="5" fillId="5" borderId="59" xfId="0" applyNumberFormat="1" applyFont="1" applyFill="1" applyBorder="1" applyAlignment="1">
      <alignment horizontal="center" vertical="top"/>
    </xf>
    <xf numFmtId="164" fontId="5" fillId="5" borderId="24" xfId="0" applyNumberFormat="1" applyFont="1" applyFill="1" applyBorder="1" applyAlignment="1">
      <alignment horizontal="center" vertical="top"/>
    </xf>
    <xf numFmtId="164" fontId="5" fillId="5" borderId="58" xfId="0" applyNumberFormat="1" applyFont="1" applyFill="1" applyBorder="1" applyAlignment="1">
      <alignment horizontal="center" vertical="top"/>
    </xf>
    <xf numFmtId="164" fontId="5" fillId="5" borderId="22" xfId="0" applyNumberFormat="1" applyFont="1" applyFill="1" applyBorder="1" applyAlignment="1">
      <alignment horizontal="center" vertical="top"/>
    </xf>
    <xf numFmtId="164" fontId="5" fillId="5" borderId="23" xfId="0" applyNumberFormat="1" applyFont="1" applyFill="1" applyBorder="1" applyAlignment="1">
      <alignment horizontal="center" vertical="top"/>
    </xf>
    <xf numFmtId="49" fontId="5" fillId="17" borderId="29" xfId="0" applyNumberFormat="1" applyFont="1" applyFill="1" applyBorder="1" applyAlignment="1">
      <alignment horizontal="center" vertical="top"/>
    </xf>
    <xf numFmtId="164" fontId="5" fillId="3" borderId="17" xfId="0" applyNumberFormat="1" applyFont="1" applyFill="1" applyBorder="1" applyAlignment="1">
      <alignment horizontal="center" vertical="top"/>
    </xf>
    <xf numFmtId="164" fontId="5" fillId="4" borderId="13" xfId="0" applyNumberFormat="1" applyFont="1" applyFill="1" applyBorder="1" applyAlignment="1">
      <alignment horizontal="center" vertical="top"/>
    </xf>
    <xf numFmtId="164" fontId="5" fillId="4" borderId="29" xfId="0" applyNumberFormat="1" applyFont="1" applyFill="1" applyBorder="1" applyAlignment="1">
      <alignment horizontal="center" vertical="top"/>
    </xf>
    <xf numFmtId="164" fontId="5" fillId="4" borderId="30" xfId="0" applyNumberFormat="1" applyFont="1" applyFill="1" applyBorder="1" applyAlignment="1">
      <alignment horizontal="center" vertical="top"/>
    </xf>
    <xf numFmtId="49" fontId="5" fillId="4" borderId="13" xfId="0" applyNumberFormat="1" applyFont="1" applyFill="1" applyBorder="1" applyAlignment="1">
      <alignment horizontal="center" vertical="top"/>
    </xf>
    <xf numFmtId="164" fontId="8" fillId="2" borderId="29" xfId="0" applyNumberFormat="1" applyFont="1" applyFill="1" applyBorder="1" applyAlignment="1">
      <alignment horizontal="center" vertical="center"/>
    </xf>
    <xf numFmtId="164" fontId="5" fillId="10" borderId="39" xfId="0" applyNumberFormat="1" applyFont="1" applyFill="1" applyBorder="1" applyAlignment="1">
      <alignment horizontal="center" vertical="top"/>
    </xf>
    <xf numFmtId="164" fontId="8" fillId="0" borderId="41" xfId="0" applyNumberFormat="1" applyFont="1" applyBorder="1" applyAlignment="1">
      <alignment horizontal="center" vertical="center"/>
    </xf>
    <xf numFmtId="164" fontId="8" fillId="0" borderId="42" xfId="0" applyNumberFormat="1" applyFont="1" applyBorder="1" applyAlignment="1">
      <alignment horizontal="center" vertical="center"/>
    </xf>
    <xf numFmtId="164" fontId="5" fillId="5" borderId="63" xfId="0" applyNumberFormat="1" applyFont="1" applyFill="1" applyBorder="1" applyAlignment="1">
      <alignment horizontal="center" vertical="top"/>
    </xf>
    <xf numFmtId="164" fontId="8" fillId="0" borderId="50" xfId="0" applyNumberFormat="1" applyFont="1" applyBorder="1" applyAlignment="1">
      <alignment horizontal="center" vertical="center"/>
    </xf>
    <xf numFmtId="164" fontId="8" fillId="0" borderId="35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64" fontId="8" fillId="2" borderId="54" xfId="0" applyNumberFormat="1" applyFont="1" applyFill="1" applyBorder="1" applyAlignment="1">
      <alignment horizontal="center" vertical="center"/>
    </xf>
    <xf numFmtId="164" fontId="8" fillId="11" borderId="40" xfId="0" applyNumberFormat="1" applyFont="1" applyFill="1" applyBorder="1" applyAlignment="1">
      <alignment horizontal="center" vertical="center"/>
    </xf>
    <xf numFmtId="164" fontId="8" fillId="7" borderId="41" xfId="0" applyNumberFormat="1" applyFont="1" applyFill="1" applyBorder="1" applyAlignment="1">
      <alignment horizontal="center" vertical="center"/>
    </xf>
    <xf numFmtId="164" fontId="8" fillId="7" borderId="42" xfId="0" applyNumberFormat="1" applyFont="1" applyFill="1" applyBorder="1" applyAlignment="1">
      <alignment horizontal="center" vertical="center"/>
    </xf>
    <xf numFmtId="164" fontId="5" fillId="10" borderId="29" xfId="0" applyNumberFormat="1" applyFont="1" applyFill="1" applyBorder="1" applyAlignment="1">
      <alignment horizontal="center" vertical="top"/>
    </xf>
    <xf numFmtId="164" fontId="5" fillId="10" borderId="17" xfId="0" applyNumberFormat="1" applyFont="1" applyFill="1" applyBorder="1" applyAlignment="1">
      <alignment horizontal="center" vertical="top"/>
    </xf>
    <xf numFmtId="164" fontId="5" fillId="10" borderId="63" xfId="0" applyNumberFormat="1" applyFont="1" applyFill="1" applyBorder="1" applyAlignment="1">
      <alignment horizontal="center" vertical="top"/>
    </xf>
    <xf numFmtId="0" fontId="8" fillId="9" borderId="28" xfId="0" applyFont="1" applyFill="1" applyBorder="1" applyAlignment="1">
      <alignment horizontal="center" vertical="center" wrapText="1"/>
    </xf>
    <xf numFmtId="164" fontId="5" fillId="5" borderId="144" xfId="0" applyNumberFormat="1" applyFont="1" applyFill="1" applyBorder="1" applyAlignment="1">
      <alignment horizontal="center" vertical="top"/>
    </xf>
    <xf numFmtId="164" fontId="5" fillId="5" borderId="85" xfId="0" applyNumberFormat="1" applyFont="1" applyFill="1" applyBorder="1" applyAlignment="1">
      <alignment horizontal="center" vertical="top"/>
    </xf>
    <xf numFmtId="164" fontId="5" fillId="5" borderId="86" xfId="0" applyNumberFormat="1" applyFont="1" applyFill="1" applyBorder="1" applyAlignment="1">
      <alignment horizontal="center" vertical="top"/>
    </xf>
    <xf numFmtId="164" fontId="5" fillId="10" borderId="144" xfId="0" applyNumberFormat="1" applyFont="1" applyFill="1" applyBorder="1" applyAlignment="1">
      <alignment horizontal="center" vertical="top"/>
    </xf>
    <xf numFmtId="165" fontId="5" fillId="4" borderId="84" xfId="0" applyNumberFormat="1" applyFont="1" applyFill="1" applyBorder="1" applyAlignment="1">
      <alignment horizontal="center" vertical="top"/>
    </xf>
    <xf numFmtId="165" fontId="5" fillId="4" borderId="85" xfId="0" applyNumberFormat="1" applyFont="1" applyFill="1" applyBorder="1" applyAlignment="1">
      <alignment horizontal="center" vertical="top"/>
    </xf>
    <xf numFmtId="165" fontId="5" fillId="4" borderId="86" xfId="0" applyNumberFormat="1" applyFont="1" applyFill="1" applyBorder="1" applyAlignment="1">
      <alignment horizontal="center" vertical="top"/>
    </xf>
    <xf numFmtId="164" fontId="5" fillId="12" borderId="29" xfId="0" applyNumberFormat="1" applyFont="1" applyFill="1" applyBorder="1" applyAlignment="1">
      <alignment horizontal="center" vertical="top"/>
    </xf>
    <xf numFmtId="164" fontId="5" fillId="12" borderId="17" xfId="0" applyNumberFormat="1" applyFont="1" applyFill="1" applyBorder="1" applyAlignment="1">
      <alignment horizontal="center" vertical="top"/>
    </xf>
    <xf numFmtId="164" fontId="5" fillId="12" borderId="59" xfId="0" applyNumberFormat="1" applyFont="1" applyFill="1" applyBorder="1" applyAlignment="1">
      <alignment horizontal="center" vertical="top"/>
    </xf>
    <xf numFmtId="164" fontId="5" fillId="12" borderId="24" xfId="0" applyNumberFormat="1" applyFont="1" applyFill="1" applyBorder="1" applyAlignment="1">
      <alignment horizontal="center" vertical="top"/>
    </xf>
    <xf numFmtId="164" fontId="5" fillId="12" borderId="58" xfId="0" applyNumberFormat="1" applyFont="1" applyFill="1" applyBorder="1" applyAlignment="1">
      <alignment horizontal="center" vertical="top"/>
    </xf>
    <xf numFmtId="164" fontId="5" fillId="4" borderId="39" xfId="0" applyNumberFormat="1" applyFont="1" applyFill="1" applyBorder="1" applyAlignment="1">
      <alignment horizontal="center" vertical="top"/>
    </xf>
    <xf numFmtId="164" fontId="5" fillId="4" borderId="12" xfId="0" applyNumberFormat="1" applyFont="1" applyFill="1" applyBorder="1" applyAlignment="1">
      <alignment horizontal="center" vertical="top"/>
    </xf>
    <xf numFmtId="164" fontId="5" fillId="4" borderId="84" xfId="0" applyNumberFormat="1" applyFont="1" applyFill="1" applyBorder="1" applyAlignment="1">
      <alignment horizontal="center" vertical="top"/>
    </xf>
    <xf numFmtId="164" fontId="5" fillId="4" borderId="107" xfId="0" applyNumberFormat="1" applyFont="1" applyFill="1" applyBorder="1" applyAlignment="1">
      <alignment horizontal="center" vertical="top"/>
    </xf>
    <xf numFmtId="164" fontId="5" fillId="3" borderId="29" xfId="0" applyNumberFormat="1" applyFont="1" applyFill="1" applyBorder="1" applyAlignment="1">
      <alignment horizontal="center" vertical="top"/>
    </xf>
    <xf numFmtId="164" fontId="5" fillId="3" borderId="13" xfId="0" applyNumberFormat="1" applyFont="1" applyFill="1" applyBorder="1" applyAlignment="1">
      <alignment horizontal="center" vertical="top"/>
    </xf>
    <xf numFmtId="164" fontId="5" fillId="3" borderId="19" xfId="0" applyNumberFormat="1" applyFont="1" applyFill="1" applyBorder="1" applyAlignment="1">
      <alignment horizontal="center" vertical="top"/>
    </xf>
    <xf numFmtId="164" fontId="5" fillId="3" borderId="12" xfId="0" applyNumberFormat="1" applyFont="1" applyFill="1" applyBorder="1" applyAlignment="1">
      <alignment horizontal="center" vertical="top"/>
    </xf>
    <xf numFmtId="164" fontId="5" fillId="3" borderId="84" xfId="0" applyNumberFormat="1" applyFont="1" applyFill="1" applyBorder="1" applyAlignment="1">
      <alignment horizontal="center" vertical="top"/>
    </xf>
    <xf numFmtId="164" fontId="5" fillId="3" borderId="107" xfId="0" applyNumberFormat="1" applyFont="1" applyFill="1" applyBorder="1" applyAlignment="1">
      <alignment horizontal="center" vertical="top"/>
    </xf>
    <xf numFmtId="164" fontId="8" fillId="7" borderId="28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right" vertical="top"/>
    </xf>
    <xf numFmtId="164" fontId="5" fillId="4" borderId="13" xfId="0" applyNumberFormat="1" applyFont="1" applyFill="1" applyBorder="1" applyAlignment="1">
      <alignment horizontal="center" vertical="center"/>
    </xf>
    <xf numFmtId="164" fontId="5" fillId="4" borderId="39" xfId="0" applyNumberFormat="1" applyFont="1" applyFill="1" applyBorder="1" applyAlignment="1">
      <alignment horizontal="center" vertical="center"/>
    </xf>
    <xf numFmtId="164" fontId="5" fillId="4" borderId="30" xfId="0" applyNumberFormat="1" applyFont="1" applyFill="1" applyBorder="1" applyAlignment="1">
      <alignment horizontal="center" vertical="center"/>
    </xf>
    <xf numFmtId="164" fontId="5" fillId="4" borderId="61" xfId="0" applyNumberFormat="1" applyFont="1" applyFill="1" applyBorder="1" applyAlignment="1">
      <alignment horizontal="center" vertical="center"/>
    </xf>
    <xf numFmtId="164" fontId="5" fillId="4" borderId="24" xfId="0" applyNumberFormat="1" applyFont="1" applyFill="1" applyBorder="1" applyAlignment="1">
      <alignment horizontal="center" vertical="center"/>
    </xf>
    <xf numFmtId="164" fontId="5" fillId="4" borderId="65" xfId="0" applyNumberFormat="1" applyFont="1" applyFill="1" applyBorder="1" applyAlignment="1">
      <alignment horizontal="center" vertical="center"/>
    </xf>
    <xf numFmtId="164" fontId="5" fillId="3" borderId="39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84" xfId="0" applyNumberFormat="1" applyFont="1" applyFill="1" applyBorder="1" applyAlignment="1">
      <alignment horizontal="center" vertical="center"/>
    </xf>
    <xf numFmtId="164" fontId="5" fillId="3" borderId="107" xfId="0" applyNumberFormat="1" applyFont="1" applyFill="1" applyBorder="1" applyAlignment="1">
      <alignment horizontal="center" vertical="center"/>
    </xf>
    <xf numFmtId="164" fontId="5" fillId="17" borderId="29" xfId="0" applyNumberFormat="1" applyFont="1" applyFill="1" applyBorder="1" applyAlignment="1">
      <alignment horizontal="center" vertical="center"/>
    </xf>
    <xf numFmtId="164" fontId="5" fillId="17" borderId="17" xfId="0" applyNumberFormat="1" applyFont="1" applyFill="1" applyBorder="1" applyAlignment="1">
      <alignment horizontal="center" vertical="center"/>
    </xf>
    <xf numFmtId="164" fontId="5" fillId="17" borderId="30" xfId="0" applyNumberFormat="1" applyFont="1" applyFill="1" applyBorder="1" applyAlignment="1">
      <alignment horizontal="center" vertical="center"/>
    </xf>
    <xf numFmtId="164" fontId="5" fillId="17" borderId="40" xfId="0" applyNumberFormat="1" applyFont="1" applyFill="1" applyBorder="1" applyAlignment="1">
      <alignment horizontal="center" vertical="center"/>
    </xf>
    <xf numFmtId="164" fontId="5" fillId="17" borderId="43" xfId="0" applyNumberFormat="1" applyFont="1" applyFill="1" applyBorder="1" applyAlignment="1">
      <alignment horizontal="center" vertical="center"/>
    </xf>
    <xf numFmtId="164" fontId="5" fillId="17" borderId="70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center" vertical="top"/>
    </xf>
    <xf numFmtId="0" fontId="8" fillId="0" borderId="0" xfId="0" applyFont="1" applyAlignment="1">
      <alignment horizontal="right"/>
    </xf>
    <xf numFmtId="0" fontId="7" fillId="0" borderId="51" xfId="0" applyFont="1" applyBorder="1" applyAlignment="1">
      <alignment horizontal="center" vertical="top" wrapText="1"/>
    </xf>
    <xf numFmtId="0" fontId="7" fillId="0" borderId="57" xfId="0" applyFont="1" applyBorder="1" applyAlignment="1">
      <alignment horizontal="center" vertical="top" wrapText="1"/>
    </xf>
    <xf numFmtId="49" fontId="1" fillId="0" borderId="12" xfId="0" applyNumberFormat="1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center" wrapText="1"/>
    </xf>
    <xf numFmtId="0" fontId="1" fillId="0" borderId="154" xfId="0" applyFont="1" applyBorder="1"/>
    <xf numFmtId="164" fontId="1" fillId="0" borderId="155" xfId="0" applyNumberFormat="1" applyFont="1" applyBorder="1" applyAlignment="1">
      <alignment horizontal="center"/>
    </xf>
    <xf numFmtId="164" fontId="1" fillId="0" borderId="156" xfId="0" applyNumberFormat="1" applyFont="1" applyBorder="1" applyAlignment="1">
      <alignment horizontal="center"/>
    </xf>
    <xf numFmtId="164" fontId="1" fillId="0" borderId="157" xfId="0" applyNumberFormat="1" applyFont="1" applyBorder="1" applyAlignment="1">
      <alignment horizontal="center" vertical="top" wrapText="1"/>
    </xf>
    <xf numFmtId="0" fontId="2" fillId="12" borderId="26" xfId="0" applyFont="1" applyFill="1" applyBorder="1" applyAlignment="1">
      <alignment vertical="top" wrapText="1"/>
    </xf>
    <xf numFmtId="164" fontId="2" fillId="12" borderId="19" xfId="0" applyNumberFormat="1" applyFont="1" applyFill="1" applyBorder="1" applyAlignment="1">
      <alignment horizontal="center" vertical="top" wrapText="1"/>
    </xf>
    <xf numFmtId="164" fontId="2" fillId="12" borderId="158" xfId="0" applyNumberFormat="1" applyFont="1" applyFill="1" applyBorder="1" applyAlignment="1">
      <alignment horizontal="center" vertical="top" wrapText="1"/>
    </xf>
    <xf numFmtId="164" fontId="2" fillId="12" borderId="28" xfId="0" applyNumberFormat="1" applyFont="1" applyFill="1" applyBorder="1" applyAlignment="1">
      <alignment horizontal="center" vertical="top" wrapText="1"/>
    </xf>
    <xf numFmtId="0" fontId="2" fillId="0" borderId="128" xfId="0" applyFont="1" applyBorder="1" applyAlignment="1">
      <alignment horizontal="left" vertical="top" wrapText="1" indent="1"/>
    </xf>
    <xf numFmtId="0" fontId="2" fillId="0" borderId="159" xfId="0" applyFont="1" applyBorder="1" applyAlignment="1">
      <alignment horizontal="left" vertical="top" wrapText="1" indent="1"/>
    </xf>
    <xf numFmtId="164" fontId="2" fillId="0" borderId="160" xfId="0" applyNumberFormat="1" applyFont="1" applyBorder="1" applyAlignment="1">
      <alignment horizontal="center" vertical="top" wrapText="1"/>
    </xf>
    <xf numFmtId="164" fontId="2" fillId="0" borderId="109" xfId="0" applyNumberFormat="1" applyFont="1" applyBorder="1" applyAlignment="1">
      <alignment horizontal="center" vertical="top" wrapText="1"/>
    </xf>
    <xf numFmtId="164" fontId="2" fillId="0" borderId="161" xfId="0" applyNumberFormat="1" applyFont="1" applyBorder="1" applyAlignment="1">
      <alignment horizontal="center" vertical="top" wrapText="1"/>
    </xf>
    <xf numFmtId="0" fontId="2" fillId="12" borderId="39" xfId="0" applyFont="1" applyFill="1" applyBorder="1" applyAlignment="1">
      <alignment vertical="top" wrapText="1"/>
    </xf>
    <xf numFmtId="164" fontId="2" fillId="12" borderId="84" xfId="0" applyNumberFormat="1" applyFont="1" applyFill="1" applyBorder="1" applyAlignment="1">
      <alignment horizontal="center" vertical="top" wrapText="1"/>
    </xf>
    <xf numFmtId="164" fontId="2" fillId="12" borderId="149" xfId="0" applyNumberFormat="1" applyFont="1" applyFill="1" applyBorder="1" applyAlignment="1">
      <alignment horizontal="center" vertical="top" wrapText="1"/>
    </xf>
    <xf numFmtId="0" fontId="1" fillId="0" borderId="162" xfId="0" applyFont="1" applyBorder="1" applyAlignment="1">
      <alignment horizontal="left" vertical="top" wrapText="1" indent="2"/>
    </xf>
    <xf numFmtId="164" fontId="1" fillId="0" borderId="37" xfId="0" applyNumberFormat="1" applyFont="1" applyBorder="1" applyAlignment="1">
      <alignment horizontal="center" vertical="top" wrapText="1"/>
    </xf>
    <xf numFmtId="164" fontId="1" fillId="0" borderId="131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0" fontId="2" fillId="0" borderId="39" xfId="0" applyFont="1" applyBorder="1" applyAlignment="1">
      <alignment vertical="top" wrapText="1"/>
    </xf>
    <xf numFmtId="164" fontId="2" fillId="0" borderId="84" xfId="0" applyNumberFormat="1" applyFont="1" applyBorder="1" applyAlignment="1">
      <alignment horizontal="center" vertical="top" wrapText="1"/>
    </xf>
    <xf numFmtId="164" fontId="2" fillId="0" borderId="17" xfId="0" applyNumberFormat="1" applyFont="1" applyBorder="1" applyAlignment="1">
      <alignment horizontal="center" vertical="top" wrapText="1"/>
    </xf>
    <xf numFmtId="164" fontId="2" fillId="0" borderId="19" xfId="0" applyNumberFormat="1" applyFont="1" applyBorder="1" applyAlignment="1">
      <alignment horizontal="center" vertical="top" wrapText="1"/>
    </xf>
    <xf numFmtId="164" fontId="2" fillId="0" borderId="28" xfId="0" applyNumberFormat="1" applyFont="1" applyBorder="1" applyAlignment="1">
      <alignment horizontal="center" vertical="top" wrapText="1"/>
    </xf>
    <xf numFmtId="164" fontId="1" fillId="12" borderId="66" xfId="0" applyNumberFormat="1" applyFont="1" applyFill="1" applyBorder="1" applyAlignment="1">
      <alignment horizontal="center" vertical="top" wrapText="1"/>
    </xf>
    <xf numFmtId="164" fontId="1" fillId="12" borderId="67" xfId="0" applyNumberFormat="1" applyFont="1" applyFill="1" applyBorder="1" applyAlignment="1">
      <alignment horizontal="center" vertical="top" wrapText="1"/>
    </xf>
    <xf numFmtId="164" fontId="2" fillId="12" borderId="161" xfId="0" applyNumberFormat="1" applyFont="1" applyFill="1" applyBorder="1" applyAlignment="1">
      <alignment horizontal="center" vertical="top" wrapText="1"/>
    </xf>
    <xf numFmtId="164" fontId="1" fillId="12" borderId="9" xfId="0" applyNumberFormat="1" applyFont="1" applyFill="1" applyBorder="1" applyAlignment="1">
      <alignment horizontal="center" vertical="top" wrapText="1"/>
    </xf>
    <xf numFmtId="164" fontId="1" fillId="12" borderId="68" xfId="0" applyNumberFormat="1" applyFont="1" applyFill="1" applyBorder="1" applyAlignment="1">
      <alignment horizontal="center" vertical="top" wrapText="1"/>
    </xf>
    <xf numFmtId="0" fontId="6" fillId="21" borderId="53" xfId="0" applyFont="1" applyFill="1" applyBorder="1" applyAlignment="1">
      <alignment horizontal="center"/>
    </xf>
    <xf numFmtId="0" fontId="6" fillId="21" borderId="70" xfId="0" applyFont="1" applyFill="1" applyBorder="1" applyAlignment="1">
      <alignment horizontal="center"/>
    </xf>
    <xf numFmtId="0" fontId="6" fillId="21" borderId="164" xfId="0" applyFont="1" applyFill="1" applyBorder="1" applyAlignment="1">
      <alignment horizontal="center" vertical="top" wrapText="1"/>
    </xf>
    <xf numFmtId="0" fontId="6" fillId="21" borderId="165" xfId="0" applyFont="1" applyFill="1" applyBorder="1" applyAlignment="1">
      <alignment horizontal="center"/>
    </xf>
    <xf numFmtId="0" fontId="7" fillId="0" borderId="164" xfId="0" applyFont="1" applyBorder="1" applyAlignment="1">
      <alignment horizontal="center" vertical="top"/>
    </xf>
    <xf numFmtId="0" fontId="7" fillId="0" borderId="166" xfId="0" applyFont="1" applyBorder="1" applyAlignment="1">
      <alignment horizontal="center" vertical="top"/>
    </xf>
    <xf numFmtId="0" fontId="7" fillId="0" borderId="53" xfId="0" applyFont="1" applyBorder="1" applyAlignment="1">
      <alignment horizontal="center" vertical="top" wrapText="1"/>
    </xf>
    <xf numFmtId="0" fontId="7" fillId="0" borderId="53" xfId="0" applyFont="1" applyBorder="1" applyAlignment="1">
      <alignment horizontal="center" vertical="top"/>
    </xf>
    <xf numFmtId="0" fontId="7" fillId="0" borderId="63" xfId="0" applyFont="1" applyBorder="1" applyAlignment="1">
      <alignment horizontal="center"/>
    </xf>
    <xf numFmtId="0" fontId="7" fillId="0" borderId="107" xfId="0" applyFont="1" applyBorder="1" applyAlignment="1">
      <alignment horizontal="center"/>
    </xf>
    <xf numFmtId="0" fontId="7" fillId="0" borderId="164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8" fillId="0" borderId="0" xfId="0" applyFont="1" applyAlignment="1">
      <alignment horizontal="left"/>
    </xf>
    <xf numFmtId="164" fontId="8" fillId="2" borderId="111" xfId="0" applyNumberFormat="1" applyFont="1" applyFill="1" applyBorder="1" applyAlignment="1">
      <alignment horizontal="center" vertical="center"/>
    </xf>
    <xf numFmtId="164" fontId="8" fillId="6" borderId="150" xfId="0" applyNumberFormat="1" applyFont="1" applyFill="1" applyBorder="1" applyAlignment="1">
      <alignment horizontal="center" vertical="center" wrapText="1"/>
    </xf>
    <xf numFmtId="164" fontId="8" fillId="2" borderId="145" xfId="0" applyNumberFormat="1" applyFont="1" applyFill="1" applyBorder="1" applyAlignment="1">
      <alignment horizontal="center" vertical="center" wrapText="1"/>
    </xf>
    <xf numFmtId="164" fontId="8" fillId="2" borderId="141" xfId="0" applyNumberFormat="1" applyFont="1" applyFill="1" applyBorder="1" applyAlignment="1">
      <alignment horizontal="center" vertical="center" wrapText="1"/>
    </xf>
    <xf numFmtId="164" fontId="8" fillId="6" borderId="151" xfId="0" applyNumberFormat="1" applyFont="1" applyFill="1" applyBorder="1" applyAlignment="1">
      <alignment horizontal="center" vertical="center"/>
    </xf>
    <xf numFmtId="164" fontId="8" fillId="2" borderId="152" xfId="0" applyNumberFormat="1" applyFont="1" applyFill="1" applyBorder="1" applyAlignment="1">
      <alignment horizontal="center" vertical="center"/>
    </xf>
    <xf numFmtId="164" fontId="8" fillId="2" borderId="153" xfId="0" applyNumberFormat="1" applyFont="1" applyFill="1" applyBorder="1" applyAlignment="1">
      <alignment horizontal="center" vertical="center"/>
    </xf>
    <xf numFmtId="164" fontId="8" fillId="2" borderId="84" xfId="0" applyNumberFormat="1" applyFont="1" applyFill="1" applyBorder="1" applyAlignment="1">
      <alignment horizontal="center" vertical="center"/>
    </xf>
    <xf numFmtId="164" fontId="8" fillId="6" borderId="80" xfId="0" applyNumberFormat="1" applyFont="1" applyFill="1" applyBorder="1" applyAlignment="1">
      <alignment horizontal="center" vertical="center"/>
    </xf>
    <xf numFmtId="164" fontId="8" fillId="2" borderId="13" xfId="0" applyNumberFormat="1" applyFont="1" applyFill="1" applyBorder="1" applyAlignment="1">
      <alignment horizontal="center" vertical="center"/>
    </xf>
    <xf numFmtId="164" fontId="8" fillId="2" borderId="30" xfId="0" applyNumberFormat="1" applyFont="1" applyFill="1" applyBorder="1" applyAlignment="1">
      <alignment horizontal="center" vertical="center"/>
    </xf>
    <xf numFmtId="164" fontId="8" fillId="2" borderId="39" xfId="0" applyNumberFormat="1" applyFont="1" applyFill="1" applyBorder="1" applyAlignment="1">
      <alignment horizontal="center" vertical="center"/>
    </xf>
    <xf numFmtId="164" fontId="8" fillId="0" borderId="84" xfId="0" applyNumberFormat="1" applyFont="1" applyBorder="1" applyAlignment="1">
      <alignment horizontal="center" vertical="center"/>
    </xf>
    <xf numFmtId="164" fontId="8" fillId="0" borderId="99" xfId="0" applyNumberFormat="1" applyFont="1" applyBorder="1" applyAlignment="1">
      <alignment horizontal="center" vertical="center"/>
    </xf>
    <xf numFmtId="164" fontId="8" fillId="0" borderId="92" xfId="0" applyNumberFormat="1" applyFont="1" applyBorder="1" applyAlignment="1">
      <alignment horizontal="center" vertical="center"/>
    </xf>
    <xf numFmtId="164" fontId="8" fillId="0" borderId="102" xfId="0" applyNumberFormat="1" applyFont="1" applyBorder="1" applyAlignment="1">
      <alignment horizontal="center" vertical="center"/>
    </xf>
    <xf numFmtId="164" fontId="8" fillId="0" borderId="103" xfId="0" applyNumberFormat="1" applyFont="1" applyBorder="1" applyAlignment="1">
      <alignment horizontal="center" vertical="center"/>
    </xf>
    <xf numFmtId="164" fontId="8" fillId="2" borderId="92" xfId="0" applyNumberFormat="1" applyFont="1" applyFill="1" applyBorder="1" applyAlignment="1">
      <alignment horizontal="center" vertical="center"/>
    </xf>
    <xf numFmtId="164" fontId="8" fillId="0" borderId="98" xfId="0" applyNumberFormat="1" applyFont="1" applyBorder="1" applyAlignment="1">
      <alignment horizontal="center" vertical="center"/>
    </xf>
    <xf numFmtId="164" fontId="8" fillId="0" borderId="101" xfId="0" applyNumberFormat="1" applyFont="1" applyBorder="1" applyAlignment="1">
      <alignment horizontal="center" vertical="center"/>
    </xf>
    <xf numFmtId="164" fontId="8" fillId="0" borderId="105" xfId="0" applyNumberFormat="1" applyFont="1" applyBorder="1" applyAlignment="1">
      <alignment horizontal="center" vertical="center"/>
    </xf>
    <xf numFmtId="164" fontId="8" fillId="0" borderId="29" xfId="0" applyNumberFormat="1" applyFont="1" applyBorder="1" applyAlignment="1">
      <alignment horizontal="center" vertical="center"/>
    </xf>
    <xf numFmtId="164" fontId="8" fillId="0" borderId="83" xfId="0" applyNumberFormat="1" applyFont="1" applyBorder="1" applyAlignment="1">
      <alignment horizontal="center" vertical="center"/>
    </xf>
    <xf numFmtId="164" fontId="8" fillId="0" borderId="106" xfId="0" applyNumberFormat="1" applyFont="1" applyBorder="1" applyAlignment="1">
      <alignment horizontal="center" vertical="center"/>
    </xf>
    <xf numFmtId="164" fontId="8" fillId="7" borderId="29" xfId="0" applyNumberFormat="1" applyFont="1" applyFill="1" applyBorder="1" applyAlignment="1">
      <alignment horizontal="center" vertical="center"/>
    </xf>
    <xf numFmtId="164" fontId="8" fillId="7" borderId="13" xfId="0" applyNumberFormat="1" applyFont="1" applyFill="1" applyBorder="1" applyAlignment="1">
      <alignment horizontal="center" vertical="center"/>
    </xf>
    <xf numFmtId="164" fontId="8" fillId="7" borderId="30" xfId="0" applyNumberFormat="1" applyFont="1" applyFill="1" applyBorder="1" applyAlignment="1">
      <alignment horizontal="center" vertical="center"/>
    </xf>
    <xf numFmtId="164" fontId="8" fillId="2" borderId="59" xfId="0" applyNumberFormat="1" applyFont="1" applyFill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164" fontId="8" fillId="0" borderId="58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62" xfId="0" applyNumberFormat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164" fontId="8" fillId="2" borderId="46" xfId="0" applyNumberFormat="1" applyFont="1" applyFill="1" applyBorder="1" applyAlignment="1">
      <alignment horizontal="center" vertical="center"/>
    </xf>
    <xf numFmtId="164" fontId="8" fillId="0" borderId="109" xfId="0" applyNumberFormat="1" applyFont="1" applyBorder="1" applyAlignment="1">
      <alignment horizontal="center" vertical="center"/>
    </xf>
    <xf numFmtId="164" fontId="8" fillId="0" borderId="110" xfId="0" applyNumberFormat="1" applyFont="1" applyBorder="1" applyAlignment="1">
      <alignment horizontal="center" vertical="center"/>
    </xf>
    <xf numFmtId="164" fontId="8" fillId="2" borderId="100" xfId="0" applyNumberFormat="1" applyFont="1" applyFill="1" applyBorder="1" applyAlignment="1">
      <alignment horizontal="center" vertical="center"/>
    </xf>
    <xf numFmtId="164" fontId="8" fillId="0" borderId="63" xfId="0" applyNumberFormat="1" applyFont="1" applyBorder="1" applyAlignment="1">
      <alignment horizontal="center" vertical="center"/>
    </xf>
    <xf numFmtId="164" fontId="8" fillId="2" borderId="108" xfId="0" applyNumberFormat="1" applyFont="1" applyFill="1" applyBorder="1" applyAlignment="1">
      <alignment horizontal="center" vertical="center"/>
    </xf>
    <xf numFmtId="164" fontId="8" fillId="11" borderId="92" xfId="0" applyNumberFormat="1" applyFont="1" applyFill="1" applyBorder="1" applyAlignment="1">
      <alignment horizontal="center" vertical="center"/>
    </xf>
    <xf numFmtId="164" fontId="8" fillId="7" borderId="98" xfId="0" applyNumberFormat="1" applyFont="1" applyFill="1" applyBorder="1" applyAlignment="1">
      <alignment horizontal="center" vertical="center"/>
    </xf>
    <xf numFmtId="164" fontId="8" fillId="7" borderId="101" xfId="0" applyNumberFormat="1" applyFont="1" applyFill="1" applyBorder="1" applyAlignment="1">
      <alignment horizontal="center" vertical="center"/>
    </xf>
    <xf numFmtId="164" fontId="8" fillId="9" borderId="29" xfId="0" applyNumberFormat="1" applyFont="1" applyFill="1" applyBorder="1" applyAlignment="1">
      <alignment horizontal="center" vertical="center"/>
    </xf>
    <xf numFmtId="164" fontId="8" fillId="9" borderId="13" xfId="0" applyNumberFormat="1" applyFont="1" applyFill="1" applyBorder="1" applyAlignment="1">
      <alignment horizontal="center" vertical="center"/>
    </xf>
    <xf numFmtId="164" fontId="8" fillId="9" borderId="30" xfId="0" applyNumberFormat="1" applyFont="1" applyFill="1" applyBorder="1" applyAlignment="1">
      <alignment horizontal="center" vertical="center"/>
    </xf>
    <xf numFmtId="164" fontId="8" fillId="11" borderId="29" xfId="0" applyNumberFormat="1" applyFont="1" applyFill="1" applyBorder="1" applyAlignment="1">
      <alignment horizontal="center" vertical="center"/>
    </xf>
    <xf numFmtId="164" fontId="8" fillId="11" borderId="37" xfId="0" applyNumberFormat="1" applyFont="1" applyFill="1" applyBorder="1" applyAlignment="1">
      <alignment horizontal="center" vertical="center"/>
    </xf>
    <xf numFmtId="164" fontId="8" fillId="7" borderId="8" xfId="0" applyNumberFormat="1" applyFont="1" applyFill="1" applyBorder="1" applyAlignment="1">
      <alignment horizontal="center" vertical="center"/>
    </xf>
    <xf numFmtId="164" fontId="8" fillId="7" borderId="62" xfId="0" applyNumberFormat="1" applyFont="1" applyFill="1" applyBorder="1" applyAlignment="1">
      <alignment horizontal="center" vertical="center"/>
    </xf>
    <xf numFmtId="164" fontId="8" fillId="0" borderId="59" xfId="0" applyNumberFormat="1" applyFont="1" applyBorder="1" applyAlignment="1">
      <alignment horizontal="center" vertical="center"/>
    </xf>
    <xf numFmtId="164" fontId="8" fillId="7" borderId="12" xfId="0" applyNumberFormat="1" applyFont="1" applyFill="1" applyBorder="1" applyAlignment="1">
      <alignment horizontal="center" vertical="center"/>
    </xf>
    <xf numFmtId="164" fontId="8" fillId="0" borderId="40" xfId="0" applyNumberFormat="1" applyFont="1" applyBorder="1" applyAlignment="1">
      <alignment horizontal="center" vertical="center"/>
    </xf>
    <xf numFmtId="164" fontId="8" fillId="0" borderId="70" xfId="0" applyNumberFormat="1" applyFont="1" applyBorder="1" applyAlignment="1">
      <alignment horizontal="center" vertical="center"/>
    </xf>
    <xf numFmtId="164" fontId="2" fillId="12" borderId="7" xfId="0" applyNumberFormat="1" applyFont="1" applyFill="1" applyBorder="1" applyAlignment="1">
      <alignment horizontal="center" vertical="top" wrapText="1"/>
    </xf>
    <xf numFmtId="164" fontId="2" fillId="12" borderId="104" xfId="0" applyNumberFormat="1" applyFont="1" applyFill="1" applyBorder="1" applyAlignment="1">
      <alignment horizontal="center" vertical="top" wrapText="1"/>
    </xf>
    <xf numFmtId="164" fontId="2" fillId="12" borderId="148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49" fontId="8" fillId="0" borderId="60" xfId="0" applyNumberFormat="1" applyFont="1" applyBorder="1" applyAlignment="1">
      <alignment horizontal="center" vertical="top"/>
    </xf>
    <xf numFmtId="49" fontId="8" fillId="0" borderId="7" xfId="0" applyNumberFormat="1" applyFont="1" applyBorder="1" applyAlignment="1">
      <alignment horizontal="center" vertical="top"/>
    </xf>
    <xf numFmtId="49" fontId="8" fillId="2" borderId="28" xfId="0" applyNumberFormat="1" applyFont="1" applyFill="1" applyBorder="1" applyAlignment="1">
      <alignment horizontal="center" vertical="top"/>
    </xf>
    <xf numFmtId="49" fontId="8" fillId="2" borderId="7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2" borderId="73" xfId="0" applyFont="1" applyFill="1" applyBorder="1" applyAlignment="1">
      <alignment horizontal="center" vertical="center" textRotation="90" wrapText="1"/>
    </xf>
    <xf numFmtId="0" fontId="8" fillId="2" borderId="74" xfId="0" applyFont="1" applyFill="1" applyBorder="1" applyAlignment="1">
      <alignment horizontal="center" vertical="center" textRotation="90" wrapText="1"/>
    </xf>
    <xf numFmtId="0" fontId="8" fillId="2" borderId="78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 textRotation="90" wrapText="1"/>
    </xf>
    <xf numFmtId="0" fontId="8" fillId="2" borderId="36" xfId="0" applyFont="1" applyFill="1" applyBorder="1" applyAlignment="1">
      <alignment horizontal="center" vertical="center" textRotation="90" wrapText="1"/>
    </xf>
    <xf numFmtId="0" fontId="8" fillId="2" borderId="75" xfId="0" applyFont="1" applyFill="1" applyBorder="1" applyAlignment="1">
      <alignment horizontal="center" vertical="center" textRotation="90" wrapText="1"/>
    </xf>
    <xf numFmtId="0" fontId="8" fillId="2" borderId="35" xfId="0" applyFont="1" applyFill="1" applyBorder="1" applyAlignment="1">
      <alignment horizontal="center" vertical="center" textRotation="90" wrapText="1"/>
    </xf>
    <xf numFmtId="49" fontId="8" fillId="2" borderId="104" xfId="0" applyNumberFormat="1" applyFont="1" applyFill="1" applyBorder="1" applyAlignment="1">
      <alignment horizontal="center" vertical="top"/>
    </xf>
    <xf numFmtId="49" fontId="8" fillId="2" borderId="68" xfId="0" applyNumberFormat="1" applyFont="1" applyFill="1" applyBorder="1" applyAlignment="1">
      <alignment horizontal="center" vertical="top"/>
    </xf>
    <xf numFmtId="49" fontId="5" fillId="3" borderId="79" xfId="0" applyNumberFormat="1" applyFont="1" applyFill="1" applyBorder="1" applyAlignment="1">
      <alignment horizontal="center" vertical="top"/>
    </xf>
    <xf numFmtId="49" fontId="5" fillId="3" borderId="139" xfId="0" applyNumberFormat="1" applyFont="1" applyFill="1" applyBorder="1" applyAlignment="1">
      <alignment horizontal="center" vertical="top"/>
    </xf>
    <xf numFmtId="49" fontId="5" fillId="3" borderId="69" xfId="0" applyNumberFormat="1" applyFont="1" applyFill="1" applyBorder="1" applyAlignment="1">
      <alignment horizontal="center" vertical="top"/>
    </xf>
    <xf numFmtId="49" fontId="5" fillId="4" borderId="98" xfId="0" applyNumberFormat="1" applyFont="1" applyFill="1" applyBorder="1" applyAlignment="1">
      <alignment horizontal="center" vertical="top"/>
    </xf>
    <xf numFmtId="49" fontId="5" fillId="4" borderId="8" xfId="0" applyNumberFormat="1" applyFont="1" applyFill="1" applyBorder="1" applyAlignment="1">
      <alignment horizontal="center" vertical="top"/>
    </xf>
    <xf numFmtId="49" fontId="5" fillId="4" borderId="52" xfId="0" applyNumberFormat="1" applyFont="1" applyFill="1" applyBorder="1" applyAlignment="1">
      <alignment horizontal="center" vertical="top"/>
    </xf>
    <xf numFmtId="49" fontId="5" fillId="2" borderId="98" xfId="0" applyNumberFormat="1" applyFont="1" applyFill="1" applyBorder="1" applyAlignment="1">
      <alignment horizontal="center" vertical="top"/>
    </xf>
    <xf numFmtId="49" fontId="5" fillId="2" borderId="8" xfId="0" applyNumberFormat="1" applyFont="1" applyFill="1" applyBorder="1" applyAlignment="1">
      <alignment horizontal="center" vertical="top"/>
    </xf>
    <xf numFmtId="49" fontId="5" fillId="2" borderId="41" xfId="0" applyNumberFormat="1" applyFont="1" applyFill="1" applyBorder="1" applyAlignment="1">
      <alignment horizontal="center" vertical="top"/>
    </xf>
    <xf numFmtId="49" fontId="5" fillId="3" borderId="112" xfId="0" applyNumberFormat="1" applyFont="1" applyFill="1" applyBorder="1" applyAlignment="1">
      <alignment horizontal="center" vertical="top"/>
    </xf>
    <xf numFmtId="49" fontId="5" fillId="4" borderId="113" xfId="0" applyNumberFormat="1" applyFont="1" applyFill="1" applyBorder="1" applyAlignment="1">
      <alignment horizontal="center" vertical="top"/>
    </xf>
    <xf numFmtId="49" fontId="5" fillId="2" borderId="113" xfId="0" applyNumberFormat="1" applyFont="1" applyFill="1" applyBorder="1" applyAlignment="1">
      <alignment horizontal="center" vertical="top"/>
    </xf>
    <xf numFmtId="49" fontId="5" fillId="2" borderId="52" xfId="0" applyNumberFormat="1" applyFont="1" applyFill="1" applyBorder="1" applyAlignment="1">
      <alignment horizontal="center" vertical="top"/>
    </xf>
    <xf numFmtId="0" fontId="8" fillId="0" borderId="113" xfId="0" applyFont="1" applyBorder="1" applyAlignment="1">
      <alignment horizontal="left" vertical="top" wrapText="1"/>
    </xf>
    <xf numFmtId="0" fontId="8" fillId="0" borderId="52" xfId="0" applyFont="1" applyBorder="1" applyAlignment="1">
      <alignment horizontal="left" vertical="top" wrapText="1"/>
    </xf>
    <xf numFmtId="0" fontId="8" fillId="15" borderId="93" xfId="0" applyFont="1" applyFill="1" applyBorder="1" applyAlignment="1">
      <alignment horizontal="center" vertical="center" textRotation="90" wrapText="1"/>
    </xf>
    <xf numFmtId="0" fontId="8" fillId="15" borderId="1" xfId="0" applyFont="1" applyFill="1" applyBorder="1" applyAlignment="1">
      <alignment horizontal="center" vertical="center" textRotation="90" wrapText="1"/>
    </xf>
    <xf numFmtId="0" fontId="8" fillId="15" borderId="38" xfId="0" applyFont="1" applyFill="1" applyBorder="1" applyAlignment="1">
      <alignment horizontal="center" vertical="center" textRotation="90" wrapText="1"/>
    </xf>
    <xf numFmtId="0" fontId="8" fillId="16" borderId="94" xfId="0" applyFont="1" applyFill="1" applyBorder="1" applyAlignment="1">
      <alignment horizontal="center" vertical="center" textRotation="90" wrapText="1"/>
    </xf>
    <xf numFmtId="0" fontId="8" fillId="16" borderId="2" xfId="0" applyFont="1" applyFill="1" applyBorder="1" applyAlignment="1">
      <alignment horizontal="center" vertical="center" textRotation="90" wrapText="1"/>
    </xf>
    <xf numFmtId="0" fontId="8" fillId="16" borderId="31" xfId="0" applyFont="1" applyFill="1" applyBorder="1" applyAlignment="1">
      <alignment horizontal="center" vertical="center" textRotation="90" wrapText="1"/>
    </xf>
    <xf numFmtId="0" fontId="8" fillId="2" borderId="94" xfId="0" applyFont="1" applyFill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center" textRotation="90" wrapText="1"/>
    </xf>
    <xf numFmtId="0" fontId="8" fillId="2" borderId="31" xfId="0" applyFont="1" applyFill="1" applyBorder="1" applyAlignment="1">
      <alignment horizontal="center" vertical="center" textRotation="90" wrapText="1"/>
    </xf>
    <xf numFmtId="0" fontId="8" fillId="0" borderId="9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41" xfId="0" applyFont="1" applyBorder="1" applyAlignment="1">
      <alignment horizontal="left" vertical="top" wrapText="1"/>
    </xf>
    <xf numFmtId="0" fontId="8" fillId="2" borderId="98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8" fillId="2" borderId="41" xfId="0" applyFont="1" applyFill="1" applyBorder="1" applyAlignment="1">
      <alignment horizontal="center" vertical="top" wrapText="1"/>
    </xf>
    <xf numFmtId="49" fontId="8" fillId="2" borderId="90" xfId="0" applyNumberFormat="1" applyFont="1" applyFill="1" applyBorder="1" applyAlignment="1">
      <alignment horizontal="center" vertical="top"/>
    </xf>
    <xf numFmtId="49" fontId="8" fillId="2" borderId="10" xfId="0" applyNumberFormat="1" applyFont="1" applyFill="1" applyBorder="1" applyAlignment="1">
      <alignment horizontal="center" vertical="top"/>
    </xf>
    <xf numFmtId="49" fontId="8" fillId="2" borderId="70" xfId="0" applyNumberFormat="1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 wrapText="1"/>
    </xf>
    <xf numFmtId="0" fontId="8" fillId="0" borderId="41" xfId="0" applyFont="1" applyBorder="1" applyAlignment="1">
      <alignment horizontal="center" vertical="top" wrapText="1"/>
    </xf>
    <xf numFmtId="49" fontId="5" fillId="17" borderId="92" xfId="0" applyNumberFormat="1" applyFont="1" applyFill="1" applyBorder="1" applyAlignment="1">
      <alignment horizontal="center" vertical="top"/>
    </xf>
    <xf numFmtId="49" fontId="5" fillId="17" borderId="37" xfId="0" applyNumberFormat="1" applyFont="1" applyFill="1" applyBorder="1" applyAlignment="1">
      <alignment horizontal="center" vertical="top"/>
    </xf>
    <xf numFmtId="49" fontId="5" fillId="17" borderId="51" xfId="0" applyNumberFormat="1" applyFont="1" applyFill="1" applyBorder="1" applyAlignment="1">
      <alignment horizontal="center" vertical="top"/>
    </xf>
    <xf numFmtId="49" fontId="5" fillId="17" borderId="111" xfId="0" applyNumberFormat="1" applyFont="1" applyFill="1" applyBorder="1" applyAlignment="1">
      <alignment horizontal="center" vertical="top"/>
    </xf>
    <xf numFmtId="49" fontId="5" fillId="17" borderId="49" xfId="0" applyNumberFormat="1" applyFont="1" applyFill="1" applyBorder="1" applyAlignment="1">
      <alignment horizontal="center" vertical="top"/>
    </xf>
    <xf numFmtId="49" fontId="5" fillId="3" borderId="5" xfId="0" applyNumberFormat="1" applyFont="1" applyFill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center" vertical="top"/>
    </xf>
    <xf numFmtId="49" fontId="5" fillId="0" borderId="98" xfId="0" applyNumberFormat="1" applyFont="1" applyBorder="1" applyAlignment="1">
      <alignment horizontal="center" vertical="top"/>
    </xf>
    <xf numFmtId="49" fontId="5" fillId="0" borderId="3" xfId="0" applyNumberFormat="1" applyFont="1" applyBorder="1" applyAlignment="1">
      <alignment horizontal="center" vertical="top"/>
    </xf>
    <xf numFmtId="49" fontId="5" fillId="0" borderId="52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left" vertical="top" wrapText="1"/>
    </xf>
    <xf numFmtId="49" fontId="5" fillId="17" borderId="59" xfId="0" applyNumberFormat="1" applyFont="1" applyFill="1" applyBorder="1" applyAlignment="1">
      <alignment horizontal="center" vertical="top"/>
    </xf>
    <xf numFmtId="49" fontId="5" fillId="17" borderId="40" xfId="0" applyNumberFormat="1" applyFont="1" applyFill="1" applyBorder="1" applyAlignment="1">
      <alignment horizontal="center" vertical="top"/>
    </xf>
    <xf numFmtId="49" fontId="5" fillId="3" borderId="24" xfId="0" applyNumberFormat="1" applyFont="1" applyFill="1" applyBorder="1" applyAlignment="1">
      <alignment horizontal="center" vertical="top"/>
    </xf>
    <xf numFmtId="49" fontId="5" fillId="3" borderId="41" xfId="0" applyNumberFormat="1" applyFont="1" applyFill="1" applyBorder="1" applyAlignment="1">
      <alignment horizontal="center" vertical="top"/>
    </xf>
    <xf numFmtId="49" fontId="5" fillId="4" borderId="24" xfId="0" applyNumberFormat="1" applyFont="1" applyFill="1" applyBorder="1" applyAlignment="1">
      <alignment horizontal="center" vertical="top"/>
    </xf>
    <xf numFmtId="49" fontId="5" fillId="4" borderId="41" xfId="0" applyNumberFormat="1" applyFont="1" applyFill="1" applyBorder="1" applyAlignment="1">
      <alignment horizontal="center" vertical="top"/>
    </xf>
    <xf numFmtId="0" fontId="8" fillId="2" borderId="24" xfId="0" applyFont="1" applyFill="1" applyBorder="1" applyAlignment="1">
      <alignment horizontal="center" vertical="top" wrapText="1"/>
    </xf>
    <xf numFmtId="0" fontId="8" fillId="2" borderId="52" xfId="0" applyFont="1" applyFill="1" applyBorder="1" applyAlignment="1">
      <alignment horizontal="center" vertical="top" wrapText="1"/>
    </xf>
    <xf numFmtId="49" fontId="5" fillId="0" borderId="24" xfId="0" applyNumberFormat="1" applyFont="1" applyBorder="1" applyAlignment="1">
      <alignment horizontal="center" vertical="top"/>
    </xf>
    <xf numFmtId="49" fontId="5" fillId="0" borderId="41" xfId="0" applyNumberFormat="1" applyFont="1" applyBorder="1" applyAlignment="1">
      <alignment horizontal="center" vertical="top"/>
    </xf>
    <xf numFmtId="0" fontId="8" fillId="8" borderId="24" xfId="0" applyFont="1" applyFill="1" applyBorder="1" applyAlignment="1">
      <alignment horizontal="left" vertical="top" wrapText="1"/>
    </xf>
    <xf numFmtId="0" fontId="8" fillId="8" borderId="41" xfId="0" applyFont="1" applyFill="1" applyBorder="1" applyAlignment="1">
      <alignment horizontal="left" vertical="top" wrapText="1"/>
    </xf>
    <xf numFmtId="0" fontId="8" fillId="8" borderId="98" xfId="0" applyFont="1" applyFill="1" applyBorder="1" applyAlignment="1">
      <alignment horizontal="left" vertical="top" wrapText="1"/>
    </xf>
    <xf numFmtId="0" fontId="8" fillId="8" borderId="3" xfId="0" applyFont="1" applyFill="1" applyBorder="1" applyAlignment="1">
      <alignment horizontal="left" vertical="top" wrapText="1"/>
    </xf>
    <xf numFmtId="0" fontId="8" fillId="8" borderId="52" xfId="0" applyFont="1" applyFill="1" applyBorder="1" applyAlignment="1">
      <alignment horizontal="left" vertical="top" wrapText="1"/>
    </xf>
    <xf numFmtId="49" fontId="5" fillId="2" borderId="24" xfId="0" applyNumberFormat="1" applyFont="1" applyFill="1" applyBorder="1" applyAlignment="1">
      <alignment horizontal="center" vertical="top"/>
    </xf>
    <xf numFmtId="49" fontId="8" fillId="0" borderId="90" xfId="0" applyNumberFormat="1" applyFont="1" applyBorder="1" applyAlignment="1">
      <alignment horizontal="center" vertical="top"/>
    </xf>
    <xf numFmtId="49" fontId="8" fillId="0" borderId="48" xfId="0" applyNumberFormat="1" applyFont="1" applyBorder="1" applyAlignment="1">
      <alignment horizontal="center" vertical="top"/>
    </xf>
    <xf numFmtId="49" fontId="8" fillId="0" borderId="53" xfId="0" applyNumberFormat="1" applyFont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49" fontId="5" fillId="3" borderId="8" xfId="0" applyNumberFormat="1" applyFont="1" applyFill="1" applyBorder="1" applyAlignment="1">
      <alignment horizontal="center" vertical="top"/>
    </xf>
    <xf numFmtId="49" fontId="8" fillId="0" borderId="104" xfId="0" applyNumberFormat="1" applyFont="1" applyBorder="1" applyAlignment="1">
      <alignment horizontal="center" vertical="top"/>
    </xf>
    <xf numFmtId="49" fontId="8" fillId="0" borderId="67" xfId="0" applyNumberFormat="1" applyFont="1" applyBorder="1" applyAlignment="1">
      <alignment horizontal="center" vertical="top"/>
    </xf>
    <xf numFmtId="49" fontId="8" fillId="0" borderId="68" xfId="0" applyNumberFormat="1" applyFont="1" applyBorder="1" applyAlignment="1">
      <alignment horizontal="center" vertical="top"/>
    </xf>
    <xf numFmtId="49" fontId="8" fillId="2" borderId="60" xfId="0" applyNumberFormat="1" applyFont="1" applyFill="1" applyBorder="1" applyAlignment="1">
      <alignment horizontal="center" vertical="top"/>
    </xf>
    <xf numFmtId="0" fontId="8" fillId="0" borderId="109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49" fontId="8" fillId="0" borderId="44" xfId="0" applyNumberFormat="1" applyFont="1" applyBorder="1" applyAlignment="1">
      <alignment horizontal="center" vertical="top"/>
    </xf>
    <xf numFmtId="49" fontId="8" fillId="0" borderId="20" xfId="0" applyNumberFormat="1" applyFont="1" applyBorder="1" applyAlignment="1">
      <alignment horizontal="center" vertical="top"/>
    </xf>
    <xf numFmtId="49" fontId="8" fillId="0" borderId="66" xfId="0" applyNumberFormat="1" applyFont="1" applyBorder="1" applyAlignment="1">
      <alignment horizontal="center" vertical="top"/>
    </xf>
    <xf numFmtId="49" fontId="8" fillId="0" borderId="9" xfId="0" applyNumberFormat="1" applyFont="1" applyBorder="1" applyAlignment="1">
      <alignment horizontal="center" vertical="top"/>
    </xf>
    <xf numFmtId="49" fontId="8" fillId="0" borderId="81" xfId="0" applyNumberFormat="1" applyFont="1" applyBorder="1" applyAlignment="1">
      <alignment horizontal="center" vertical="top"/>
    </xf>
    <xf numFmtId="49" fontId="8" fillId="2" borderId="114" xfId="0" applyNumberFormat="1" applyFont="1" applyFill="1" applyBorder="1" applyAlignment="1">
      <alignment horizontal="center" vertical="top"/>
    </xf>
    <xf numFmtId="49" fontId="8" fillId="2" borderId="115" xfId="0" applyNumberFormat="1" applyFont="1" applyFill="1" applyBorder="1" applyAlignment="1">
      <alignment horizontal="center" vertical="top"/>
    </xf>
    <xf numFmtId="0" fontId="8" fillId="0" borderId="24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52" xfId="0" applyFont="1" applyBorder="1" applyAlignment="1">
      <alignment horizontal="center" vertical="top" wrapText="1"/>
    </xf>
    <xf numFmtId="0" fontId="5" fillId="4" borderId="85" xfId="0" applyFont="1" applyFill="1" applyBorder="1" applyAlignment="1">
      <alignment horizontal="left" vertical="center"/>
    </xf>
    <xf numFmtId="0" fontId="5" fillId="4" borderId="86" xfId="0" applyFont="1" applyFill="1" applyBorder="1" applyAlignment="1">
      <alignment horizontal="left" vertical="center"/>
    </xf>
    <xf numFmtId="49" fontId="5" fillId="2" borderId="26" xfId="0" applyNumberFormat="1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left" vertical="center" wrapText="1"/>
    </xf>
    <xf numFmtId="49" fontId="5" fillId="2" borderId="55" xfId="0" applyNumberFormat="1" applyFont="1" applyFill="1" applyBorder="1" applyAlignment="1">
      <alignment horizontal="left" vertical="center" wrapText="1"/>
    </xf>
    <xf numFmtId="0" fontId="5" fillId="17" borderId="26" xfId="0" applyFont="1" applyFill="1" applyBorder="1" applyAlignment="1">
      <alignment horizontal="left" vertical="center"/>
    </xf>
    <xf numFmtId="0" fontId="5" fillId="17" borderId="91" xfId="0" applyFont="1" applyFill="1" applyBorder="1" applyAlignment="1">
      <alignment horizontal="left" vertical="center"/>
    </xf>
    <xf numFmtId="0" fontId="5" fillId="17" borderId="86" xfId="0" applyFont="1" applyFill="1" applyBorder="1" applyAlignment="1">
      <alignment horizontal="left" vertical="center"/>
    </xf>
    <xf numFmtId="49" fontId="5" fillId="3" borderId="91" xfId="0" applyNumberFormat="1" applyFont="1" applyFill="1" applyBorder="1" applyAlignment="1">
      <alignment horizontal="left" vertical="center"/>
    </xf>
    <xf numFmtId="49" fontId="5" fillId="3" borderId="86" xfId="0" applyNumberFormat="1" applyFont="1" applyFill="1" applyBorder="1" applyAlignment="1">
      <alignment horizontal="left" vertical="center"/>
    </xf>
    <xf numFmtId="0" fontId="5" fillId="8" borderId="87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64" xfId="0" applyFont="1" applyFill="1" applyBorder="1" applyAlignment="1">
      <alignment horizontal="center" vertical="center" wrapText="1"/>
    </xf>
    <xf numFmtId="0" fontId="5" fillId="2" borderId="8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8" fillId="8" borderId="75" xfId="0" applyFont="1" applyFill="1" applyBorder="1" applyAlignment="1">
      <alignment horizontal="center" vertical="center" textRotation="90" wrapText="1"/>
    </xf>
    <xf numFmtId="0" fontId="8" fillId="8" borderId="35" xfId="0" applyFont="1" applyFill="1" applyBorder="1" applyAlignment="1">
      <alignment horizontal="center" vertical="center" textRotation="90" wrapText="1"/>
    </xf>
    <xf numFmtId="0" fontId="8" fillId="8" borderId="3" xfId="0" applyFont="1" applyFill="1" applyBorder="1" applyAlignment="1">
      <alignment horizontal="center" vertical="center"/>
    </xf>
    <xf numFmtId="0" fontId="8" fillId="8" borderId="76" xfId="0" applyFont="1" applyFill="1" applyBorder="1" applyAlignment="1">
      <alignment horizontal="center" vertical="center" textRotation="90" wrapText="1"/>
    </xf>
    <xf numFmtId="0" fontId="8" fillId="8" borderId="36" xfId="0" applyFont="1" applyFill="1" applyBorder="1" applyAlignment="1">
      <alignment horizontal="center" vertical="center" textRotation="90" wrapText="1"/>
    </xf>
    <xf numFmtId="0" fontId="8" fillId="2" borderId="60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2" borderId="9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95" xfId="0" applyFont="1" applyFill="1" applyBorder="1" applyAlignment="1">
      <alignment horizontal="center" vertical="center" textRotation="90" wrapText="1"/>
    </xf>
    <xf numFmtId="0" fontId="8" fillId="2" borderId="27" xfId="0" applyFont="1" applyFill="1" applyBorder="1" applyAlignment="1">
      <alignment horizontal="center" vertical="center" textRotation="90" wrapText="1"/>
    </xf>
    <xf numFmtId="0" fontId="8" fillId="2" borderId="77" xfId="0" applyFont="1" applyFill="1" applyBorder="1" applyAlignment="1">
      <alignment horizontal="center" vertical="center" textRotation="90" wrapText="1"/>
    </xf>
    <xf numFmtId="0" fontId="8" fillId="14" borderId="92" xfId="0" applyFont="1" applyFill="1" applyBorder="1" applyAlignment="1">
      <alignment horizontal="center" vertical="center" textRotation="90" wrapText="1"/>
    </xf>
    <xf numFmtId="0" fontId="8" fillId="14" borderId="96" xfId="0" applyFont="1" applyFill="1" applyBorder="1" applyAlignment="1">
      <alignment horizontal="center" vertical="center" textRotation="90" wrapText="1"/>
    </xf>
    <xf numFmtId="0" fontId="8" fillId="14" borderId="97" xfId="0" applyFont="1" applyFill="1" applyBorder="1" applyAlignment="1">
      <alignment horizontal="center" vertical="center" textRotation="90" wrapText="1"/>
    </xf>
    <xf numFmtId="49" fontId="8" fillId="0" borderId="82" xfId="0" applyNumberFormat="1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top"/>
    </xf>
    <xf numFmtId="49" fontId="8" fillId="2" borderId="9" xfId="0" applyNumberFormat="1" applyFont="1" applyFill="1" applyBorder="1" applyAlignment="1">
      <alignment horizontal="center" vertical="top"/>
    </xf>
    <xf numFmtId="0" fontId="8" fillId="7" borderId="98" xfId="0" applyFont="1" applyFill="1" applyBorder="1" applyAlignment="1">
      <alignment horizontal="left" vertical="top" wrapText="1"/>
    </xf>
    <xf numFmtId="0" fontId="8" fillId="7" borderId="52" xfId="0" applyFont="1" applyFill="1" applyBorder="1" applyAlignment="1">
      <alignment horizontal="left" vertical="top" wrapText="1"/>
    </xf>
    <xf numFmtId="0" fontId="8" fillId="2" borderId="113" xfId="0" applyFont="1" applyFill="1" applyBorder="1" applyAlignment="1">
      <alignment horizontal="center" vertical="top" wrapText="1"/>
    </xf>
    <xf numFmtId="0" fontId="8" fillId="0" borderId="98" xfId="0" applyFont="1" applyBorder="1" applyAlignment="1">
      <alignment horizontal="center" vertical="top" wrapText="1"/>
    </xf>
    <xf numFmtId="49" fontId="5" fillId="0" borderId="144" xfId="0" applyNumberFormat="1" applyFont="1" applyBorder="1" applyAlignment="1">
      <alignment horizontal="center" vertical="top"/>
    </xf>
    <xf numFmtId="0" fontId="8" fillId="7" borderId="98" xfId="0" applyFont="1" applyFill="1" applyBorder="1" applyAlignment="1">
      <alignment horizontal="center" vertical="top" wrapText="1"/>
    </xf>
    <xf numFmtId="0" fontId="8" fillId="7" borderId="52" xfId="0" applyFont="1" applyFill="1" applyBorder="1" applyAlignment="1">
      <alignment horizontal="center" vertical="top" wrapText="1"/>
    </xf>
    <xf numFmtId="49" fontId="5" fillId="3" borderId="144" xfId="0" applyNumberFormat="1" applyFont="1" applyFill="1" applyBorder="1" applyAlignment="1">
      <alignment horizontal="center" vertical="top"/>
    </xf>
    <xf numFmtId="49" fontId="5" fillId="4" borderId="144" xfId="0" applyNumberFormat="1" applyFont="1" applyFill="1" applyBorder="1" applyAlignment="1">
      <alignment horizontal="center" vertical="top"/>
    </xf>
    <xf numFmtId="0" fontId="8" fillId="7" borderId="144" xfId="0" applyFont="1" applyFill="1" applyBorder="1" applyAlignment="1">
      <alignment horizontal="left" vertical="top" wrapText="1"/>
    </xf>
    <xf numFmtId="0" fontId="8" fillId="7" borderId="41" xfId="0" applyFont="1" applyFill="1" applyBorder="1" applyAlignment="1">
      <alignment horizontal="left" vertical="top" wrapText="1"/>
    </xf>
    <xf numFmtId="0" fontId="8" fillId="0" borderId="144" xfId="0" applyFont="1" applyBorder="1" applyAlignment="1">
      <alignment horizontal="center" vertical="top" wrapText="1"/>
    </xf>
    <xf numFmtId="164" fontId="8" fillId="0" borderId="90" xfId="0" applyNumberFormat="1" applyFont="1" applyBorder="1" applyAlignment="1">
      <alignment horizontal="center" vertical="top"/>
    </xf>
    <xf numFmtId="164" fontId="8" fillId="0" borderId="53" xfId="0" applyNumberFormat="1" applyFont="1" applyBorder="1" applyAlignment="1">
      <alignment horizontal="center" vertical="top"/>
    </xf>
    <xf numFmtId="0" fontId="8" fillId="0" borderId="24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 wrapText="1"/>
    </xf>
    <xf numFmtId="49" fontId="8" fillId="0" borderId="65" xfId="0" applyNumberFormat="1" applyFont="1" applyBorder="1" applyAlignment="1">
      <alignment horizontal="center" vertical="top"/>
    </xf>
    <xf numFmtId="164" fontId="5" fillId="3" borderId="91" xfId="0" applyNumberFormat="1" applyFont="1" applyFill="1" applyBorder="1" applyAlignment="1">
      <alignment horizontal="right" vertical="top"/>
    </xf>
    <xf numFmtId="164" fontId="5" fillId="3" borderId="12" xfId="0" applyNumberFormat="1" applyFont="1" applyFill="1" applyBorder="1" applyAlignment="1">
      <alignment horizontal="right" vertical="top"/>
    </xf>
    <xf numFmtId="164" fontId="5" fillId="3" borderId="30" xfId="0" applyNumberFormat="1" applyFont="1" applyFill="1" applyBorder="1" applyAlignment="1">
      <alignment horizontal="right" vertical="top"/>
    </xf>
    <xf numFmtId="164" fontId="8" fillId="0" borderId="98" xfId="0" applyNumberFormat="1" applyFont="1" applyBorder="1" applyAlignment="1">
      <alignment horizontal="left" vertical="top" wrapText="1"/>
    </xf>
    <xf numFmtId="164" fontId="8" fillId="0" borderId="52" xfId="0" applyNumberFormat="1" applyFont="1" applyBorder="1" applyAlignment="1">
      <alignment horizontal="left" vertical="top" wrapText="1"/>
    </xf>
    <xf numFmtId="164" fontId="5" fillId="0" borderId="98" xfId="0" applyNumberFormat="1" applyFont="1" applyBorder="1" applyAlignment="1">
      <alignment horizontal="center" vertical="top"/>
    </xf>
    <xf numFmtId="164" fontId="5" fillId="0" borderId="52" xfId="0" applyNumberFormat="1" applyFont="1" applyBorder="1" applyAlignment="1">
      <alignment horizontal="center" vertical="top"/>
    </xf>
    <xf numFmtId="164" fontId="8" fillId="0" borderId="98" xfId="0" applyNumberFormat="1" applyFont="1" applyBorder="1" applyAlignment="1">
      <alignment horizontal="center" vertical="top" wrapText="1"/>
    </xf>
    <xf numFmtId="164" fontId="8" fillId="0" borderId="52" xfId="0" applyNumberFormat="1" applyFont="1" applyBorder="1" applyAlignment="1">
      <alignment horizontal="center" vertical="top" wrapText="1"/>
    </xf>
    <xf numFmtId="1" fontId="8" fillId="0" borderId="104" xfId="0" applyNumberFormat="1" applyFont="1" applyBorder="1" applyAlignment="1">
      <alignment horizontal="center" vertical="top"/>
    </xf>
    <xf numFmtId="1" fontId="8" fillId="0" borderId="68" xfId="0" applyNumberFormat="1" applyFont="1" applyBorder="1" applyAlignment="1">
      <alignment horizontal="center" vertical="top"/>
    </xf>
    <xf numFmtId="164" fontId="8" fillId="0" borderId="104" xfId="0" applyNumberFormat="1" applyFont="1" applyBorder="1" applyAlignment="1">
      <alignment horizontal="center" vertical="top"/>
    </xf>
    <xf numFmtId="164" fontId="8" fillId="0" borderId="68" xfId="0" applyNumberFormat="1" applyFont="1" applyBorder="1" applyAlignment="1">
      <alignment horizontal="center" vertical="top"/>
    </xf>
    <xf numFmtId="49" fontId="8" fillId="0" borderId="90" xfId="0" applyNumberFormat="1" applyFont="1" applyBorder="1" applyAlignment="1">
      <alignment horizontal="center" vertical="top" wrapText="1"/>
    </xf>
    <xf numFmtId="49" fontId="8" fillId="0" borderId="48" xfId="0" applyNumberFormat="1" applyFont="1" applyBorder="1" applyAlignment="1">
      <alignment horizontal="center" vertical="top" wrapText="1"/>
    </xf>
    <xf numFmtId="49" fontId="8" fillId="0" borderId="53" xfId="0" applyNumberFormat="1" applyFont="1" applyBorder="1" applyAlignment="1">
      <alignment horizontal="center" vertical="top" wrapText="1"/>
    </xf>
    <xf numFmtId="49" fontId="8" fillId="7" borderId="90" xfId="0" applyNumberFormat="1" applyFont="1" applyFill="1" applyBorder="1" applyAlignment="1">
      <alignment horizontal="center" vertical="top"/>
    </xf>
    <xf numFmtId="49" fontId="8" fillId="7" borderId="53" xfId="0" applyNumberFormat="1" applyFont="1" applyFill="1" applyBorder="1" applyAlignment="1">
      <alignment horizontal="center" vertical="top"/>
    </xf>
    <xf numFmtId="49" fontId="8" fillId="7" borderId="104" xfId="0" applyNumberFormat="1" applyFont="1" applyFill="1" applyBorder="1" applyAlignment="1">
      <alignment horizontal="center" vertical="top"/>
    </xf>
    <xf numFmtId="49" fontId="8" fillId="7" borderId="68" xfId="0" applyNumberFormat="1" applyFont="1" applyFill="1" applyBorder="1" applyAlignment="1">
      <alignment horizontal="center" vertical="top"/>
    </xf>
    <xf numFmtId="49" fontId="8" fillId="0" borderId="58" xfId="0" applyNumberFormat="1" applyFont="1" applyBorder="1" applyAlignment="1">
      <alignment horizontal="center" vertical="top"/>
    </xf>
    <xf numFmtId="49" fontId="8" fillId="0" borderId="42" xfId="0" applyNumberFormat="1" applyFont="1" applyBorder="1" applyAlignment="1">
      <alignment horizontal="center" vertical="top"/>
    </xf>
    <xf numFmtId="0" fontId="5" fillId="4" borderId="91" xfId="0" applyFont="1" applyFill="1" applyBorder="1" applyAlignment="1">
      <alignment horizontal="left" vertical="center" wrapText="1"/>
    </xf>
    <xf numFmtId="0" fontId="5" fillId="4" borderId="116" xfId="0" applyFont="1" applyFill="1" applyBorder="1" applyAlignment="1">
      <alignment horizontal="left" vertical="center" wrapText="1"/>
    </xf>
    <xf numFmtId="0" fontId="5" fillId="4" borderId="42" xfId="0" applyFont="1" applyFill="1" applyBorder="1" applyAlignment="1">
      <alignment horizontal="left" vertical="center" wrapText="1"/>
    </xf>
    <xf numFmtId="49" fontId="8" fillId="0" borderId="28" xfId="0" applyNumberFormat="1" applyFont="1" applyBorder="1" applyAlignment="1">
      <alignment horizontal="center" vertical="top"/>
    </xf>
    <xf numFmtId="49" fontId="5" fillId="4" borderId="91" xfId="0" applyNumberFormat="1" applyFont="1" applyFill="1" applyBorder="1" applyAlignment="1">
      <alignment horizontal="right" vertical="center"/>
    </xf>
    <xf numFmtId="49" fontId="5" fillId="4" borderId="26" xfId="0" applyNumberFormat="1" applyFont="1" applyFill="1" applyBorder="1" applyAlignment="1">
      <alignment horizontal="right" vertical="center"/>
    </xf>
    <xf numFmtId="49" fontId="5" fillId="4" borderId="39" xfId="0" applyNumberFormat="1" applyFont="1" applyFill="1" applyBorder="1" applyAlignment="1">
      <alignment horizontal="right" vertical="center"/>
    </xf>
    <xf numFmtId="49" fontId="5" fillId="4" borderId="28" xfId="0" applyNumberFormat="1" applyFont="1" applyFill="1" applyBorder="1" applyAlignment="1">
      <alignment horizontal="right" vertical="center"/>
    </xf>
    <xf numFmtId="49" fontId="5" fillId="4" borderId="91" xfId="0" applyNumberFormat="1" applyFont="1" applyFill="1" applyBorder="1" applyAlignment="1">
      <alignment horizontal="right" vertical="top"/>
    </xf>
    <xf numFmtId="49" fontId="5" fillId="4" borderId="12" xfId="0" applyNumberFormat="1" applyFont="1" applyFill="1" applyBorder="1" applyAlignment="1">
      <alignment horizontal="right" vertical="top"/>
    </xf>
    <xf numFmtId="164" fontId="5" fillId="17" borderId="15" xfId="0" applyNumberFormat="1" applyFont="1" applyFill="1" applyBorder="1" applyAlignment="1">
      <alignment horizontal="right" vertical="top"/>
    </xf>
    <xf numFmtId="164" fontId="5" fillId="17" borderId="19" xfId="0" applyNumberFormat="1" applyFont="1" applyFill="1" applyBorder="1" applyAlignment="1">
      <alignment horizontal="right" vertical="top"/>
    </xf>
    <xf numFmtId="164" fontId="5" fillId="17" borderId="63" xfId="0" applyNumberFormat="1" applyFont="1" applyFill="1" applyBorder="1" applyAlignment="1">
      <alignment horizontal="right" vertical="top"/>
    </xf>
    <xf numFmtId="49" fontId="5" fillId="4" borderId="30" xfId="0" applyNumberFormat="1" applyFont="1" applyFill="1" applyBorder="1" applyAlignment="1">
      <alignment horizontal="right" vertical="top"/>
    </xf>
    <xf numFmtId="49" fontId="5" fillId="3" borderId="91" xfId="0" applyNumberFormat="1" applyFont="1" applyFill="1" applyBorder="1" applyAlignment="1">
      <alignment horizontal="right" vertical="top"/>
    </xf>
    <xf numFmtId="49" fontId="5" fillId="3" borderId="12" xfId="0" applyNumberFormat="1" applyFont="1" applyFill="1" applyBorder="1" applyAlignment="1">
      <alignment horizontal="right" vertical="top"/>
    </xf>
    <xf numFmtId="49" fontId="5" fillId="3" borderId="30" xfId="0" applyNumberFormat="1" applyFont="1" applyFill="1" applyBorder="1" applyAlignment="1">
      <alignment horizontal="right" vertical="top"/>
    </xf>
    <xf numFmtId="49" fontId="5" fillId="3" borderId="116" xfId="0" applyNumberFormat="1" applyFont="1" applyFill="1" applyBorder="1" applyAlignment="1">
      <alignment horizontal="left" vertical="center"/>
    </xf>
    <xf numFmtId="49" fontId="5" fillId="3" borderId="42" xfId="0" applyNumberFormat="1" applyFont="1" applyFill="1" applyBorder="1" applyAlignment="1">
      <alignment horizontal="left" vertical="center"/>
    </xf>
    <xf numFmtId="0" fontId="5" fillId="4" borderId="30" xfId="0" applyFont="1" applyFill="1" applyBorder="1" applyAlignment="1">
      <alignment horizontal="left" vertical="center" wrapText="1"/>
    </xf>
    <xf numFmtId="0" fontId="9" fillId="0" borderId="2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center" vertical="top" wrapText="1"/>
    </xf>
    <xf numFmtId="0" fontId="5" fillId="11" borderId="0" xfId="0" applyFont="1" applyFill="1" applyAlignment="1">
      <alignment horizontal="right" vertical="top"/>
    </xf>
    <xf numFmtId="49" fontId="8" fillId="0" borderId="10" xfId="0" applyNumberFormat="1" applyFont="1" applyBorder="1" applyAlignment="1">
      <alignment horizontal="center" vertical="top"/>
    </xf>
    <xf numFmtId="49" fontId="5" fillId="7" borderId="24" xfId="0" applyNumberFormat="1" applyFont="1" applyFill="1" applyBorder="1" applyAlignment="1">
      <alignment horizontal="center" vertical="top"/>
    </xf>
    <xf numFmtId="49" fontId="5" fillId="7" borderId="8" xfId="0" applyNumberFormat="1" applyFont="1" applyFill="1" applyBorder="1" applyAlignment="1">
      <alignment horizontal="center" vertical="top"/>
    </xf>
    <xf numFmtId="0" fontId="8" fillId="7" borderId="24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left" vertical="top" wrapText="1"/>
    </xf>
    <xf numFmtId="0" fontId="8" fillId="7" borderId="24" xfId="0" applyFont="1" applyFill="1" applyBorder="1" applyAlignment="1">
      <alignment horizontal="center" vertical="top" wrapText="1"/>
    </xf>
    <xf numFmtId="0" fontId="8" fillId="7" borderId="8" xfId="0" applyFont="1" applyFill="1" applyBorder="1" applyAlignment="1">
      <alignment horizontal="center" vertical="top" wrapText="1"/>
    </xf>
    <xf numFmtId="49" fontId="8" fillId="0" borderId="70" xfId="0" applyNumberFormat="1" applyFont="1" applyBorder="1" applyAlignment="1">
      <alignment horizontal="center" vertical="top"/>
    </xf>
    <xf numFmtId="49" fontId="8" fillId="7" borderId="65" xfId="0" applyNumberFormat="1" applyFont="1" applyFill="1" applyBorder="1" applyAlignment="1">
      <alignment horizontal="center" vertical="top"/>
    </xf>
    <xf numFmtId="49" fontId="8" fillId="7" borderId="10" xfId="0" applyNumberFormat="1" applyFont="1" applyFill="1" applyBorder="1" applyAlignment="1">
      <alignment horizontal="center" vertical="top"/>
    </xf>
    <xf numFmtId="49" fontId="8" fillId="7" borderId="60" xfId="0" applyNumberFormat="1" applyFont="1" applyFill="1" applyBorder="1" applyAlignment="1">
      <alignment horizontal="center" vertical="top"/>
    </xf>
    <xf numFmtId="49" fontId="8" fillId="7" borderId="7" xfId="0" applyNumberFormat="1" applyFont="1" applyFill="1" applyBorder="1" applyAlignment="1">
      <alignment horizontal="center" vertical="top"/>
    </xf>
    <xf numFmtId="0" fontId="5" fillId="4" borderId="12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left" vertical="center"/>
    </xf>
    <xf numFmtId="0" fontId="5" fillId="4" borderId="88" xfId="0" applyFont="1" applyFill="1" applyBorder="1" applyAlignment="1">
      <alignment horizontal="left" vertical="center"/>
    </xf>
    <xf numFmtId="0" fontId="5" fillId="4" borderId="70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top" wrapText="1"/>
    </xf>
    <xf numFmtId="164" fontId="8" fillId="0" borderId="60" xfId="0" applyNumberFormat="1" applyFont="1" applyBorder="1" applyAlignment="1">
      <alignment horizontal="center" vertical="top"/>
    </xf>
    <xf numFmtId="164" fontId="8" fillId="0" borderId="7" xfId="0" applyNumberFormat="1" applyFont="1" applyBorder="1" applyAlignment="1">
      <alignment horizontal="center" vertical="top"/>
    </xf>
    <xf numFmtId="49" fontId="8" fillId="0" borderId="60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164" fontId="5" fillId="4" borderId="12" xfId="0" applyNumberFormat="1" applyFont="1" applyFill="1" applyBorder="1" applyAlignment="1">
      <alignment horizontal="right" vertical="top"/>
    </xf>
    <xf numFmtId="164" fontId="5" fillId="4" borderId="19" xfId="0" applyNumberFormat="1" applyFont="1" applyFill="1" applyBorder="1" applyAlignment="1">
      <alignment horizontal="right" vertical="top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 textRotation="90" wrapText="1"/>
      <protection locked="0"/>
    </xf>
    <xf numFmtId="0" fontId="1" fillId="0" borderId="42" xfId="0" applyFont="1" applyBorder="1" applyAlignment="1" applyProtection="1">
      <alignment horizontal="center" vertical="center" textRotation="90" wrapText="1"/>
      <protection locked="0"/>
    </xf>
    <xf numFmtId="0" fontId="1" fillId="0" borderId="35" xfId="0" applyFont="1" applyBorder="1" applyAlignment="1" applyProtection="1">
      <alignment horizontal="center" vertical="center" textRotation="90" wrapText="1"/>
      <protection locked="0"/>
    </xf>
    <xf numFmtId="0" fontId="1" fillId="0" borderId="40" xfId="0" applyFont="1" applyBorder="1" applyAlignment="1" applyProtection="1">
      <alignment horizontal="center" vertical="center" textRotation="90" wrapText="1"/>
      <protection locked="0"/>
    </xf>
    <xf numFmtId="0" fontId="6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12" borderId="19" xfId="0" applyFont="1" applyFill="1" applyBorder="1" applyAlignment="1">
      <alignment horizontal="right" vertical="top"/>
    </xf>
    <xf numFmtId="0" fontId="2" fillId="12" borderId="63" xfId="0" applyFont="1" applyFill="1" applyBorder="1" applyAlignment="1">
      <alignment horizontal="right" vertical="top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textRotation="90"/>
      <protection locked="0"/>
    </xf>
    <xf numFmtId="0" fontId="1" fillId="0" borderId="8" xfId="0" applyFont="1" applyBorder="1" applyAlignment="1" applyProtection="1">
      <alignment horizontal="center" vertical="center" textRotation="90"/>
      <protection locked="0"/>
    </xf>
    <xf numFmtId="0" fontId="1" fillId="0" borderId="41" xfId="0" applyFont="1" applyBorder="1" applyAlignment="1" applyProtection="1">
      <alignment horizontal="center" vertical="center" textRotation="90"/>
      <protection locked="0"/>
    </xf>
    <xf numFmtId="0" fontId="1" fillId="0" borderId="58" xfId="0" applyFont="1" applyBorder="1" applyAlignment="1" applyProtection="1">
      <alignment horizontal="center" vertical="center" textRotation="90"/>
      <protection locked="0"/>
    </xf>
    <xf numFmtId="0" fontId="1" fillId="0" borderId="62" xfId="0" applyFont="1" applyBorder="1" applyAlignment="1" applyProtection="1">
      <alignment horizontal="center" vertical="center" textRotation="90"/>
      <protection locked="0"/>
    </xf>
    <xf numFmtId="0" fontId="1" fillId="0" borderId="42" xfId="0" applyFont="1" applyBorder="1" applyAlignment="1" applyProtection="1">
      <alignment horizontal="center" vertical="center" textRotation="90"/>
      <protection locked="0"/>
    </xf>
    <xf numFmtId="0" fontId="6" fillId="0" borderId="0" xfId="0" applyFont="1" applyAlignment="1">
      <alignment horizontal="left"/>
    </xf>
    <xf numFmtId="0" fontId="6" fillId="0" borderId="88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25" xfId="0" applyFont="1" applyBorder="1" applyAlignment="1" applyProtection="1">
      <alignment horizontal="center" vertical="center" wrapText="1"/>
      <protection locked="0"/>
    </xf>
    <xf numFmtId="0" fontId="2" fillId="0" borderId="128" xfId="0" applyFont="1" applyBorder="1" applyAlignment="1" applyProtection="1">
      <alignment horizontal="center" vertical="center" wrapText="1"/>
      <protection locked="0"/>
    </xf>
    <xf numFmtId="0" fontId="2" fillId="0" borderId="126" xfId="0" applyFont="1" applyBorder="1" applyAlignment="1" applyProtection="1">
      <alignment horizontal="center" vertical="center" wrapText="1"/>
      <protection locked="0"/>
    </xf>
    <xf numFmtId="0" fontId="2" fillId="0" borderId="127" xfId="0" applyFont="1" applyBorder="1" applyAlignment="1" applyProtection="1">
      <alignment horizontal="center" vertical="center" wrapText="1"/>
      <protection locked="0"/>
    </xf>
    <xf numFmtId="0" fontId="2" fillId="0" borderId="129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6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5" fillId="0" borderId="130" xfId="0" applyFont="1" applyBorder="1" applyAlignment="1" applyProtection="1">
      <alignment horizontal="center" vertical="top" wrapText="1"/>
      <protection locked="0"/>
    </xf>
    <xf numFmtId="0" fontId="5" fillId="0" borderId="133" xfId="0" applyFont="1" applyBorder="1" applyAlignment="1" applyProtection="1">
      <alignment horizontal="center" vertical="top" wrapText="1"/>
      <protection locked="0"/>
    </xf>
    <xf numFmtId="0" fontId="5" fillId="0" borderId="131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5" fillId="0" borderId="132" xfId="0" applyFont="1" applyBorder="1" applyAlignment="1" applyProtection="1">
      <alignment horizontal="center" vertical="top" wrapText="1"/>
      <protection locked="0"/>
    </xf>
    <xf numFmtId="0" fontId="5" fillId="0" borderId="134" xfId="0" applyFont="1" applyBorder="1" applyAlignment="1" applyProtection="1">
      <alignment horizontal="center" vertical="top" wrapText="1"/>
      <protection locked="0"/>
    </xf>
    <xf numFmtId="0" fontId="6" fillId="12" borderId="108" xfId="0" applyFont="1" applyFill="1" applyBorder="1" applyAlignment="1">
      <alignment horizontal="left"/>
    </xf>
    <xf numFmtId="0" fontId="6" fillId="12" borderId="0" xfId="0" applyFont="1" applyFill="1" applyAlignment="1">
      <alignment horizontal="left"/>
    </xf>
    <xf numFmtId="0" fontId="6" fillId="12" borderId="10" xfId="0" applyFont="1" applyFill="1" applyBorder="1" applyAlignment="1">
      <alignment horizontal="left"/>
    </xf>
    <xf numFmtId="0" fontId="6" fillId="21" borderId="104" xfId="0" applyFont="1" applyFill="1" applyBorder="1" applyAlignment="1">
      <alignment horizontal="center" vertical="top"/>
    </xf>
    <xf numFmtId="0" fontId="6" fillId="21" borderId="68" xfId="0" applyFont="1" applyFill="1" applyBorder="1" applyAlignment="1">
      <alignment horizontal="center" vertical="top"/>
    </xf>
    <xf numFmtId="0" fontId="6" fillId="21" borderId="104" xfId="0" applyFont="1" applyFill="1" applyBorder="1" applyAlignment="1">
      <alignment horizontal="center" vertical="top" wrapText="1"/>
    </xf>
    <xf numFmtId="0" fontId="6" fillId="21" borderId="68" xfId="0" applyFont="1" applyFill="1" applyBorder="1" applyAlignment="1">
      <alignment horizontal="center" vertical="top" wrapText="1"/>
    </xf>
    <xf numFmtId="0" fontId="6" fillId="21" borderId="163" xfId="0" applyFont="1" applyFill="1" applyBorder="1" applyAlignment="1">
      <alignment horizontal="center" vertical="top" wrapText="1"/>
    </xf>
    <xf numFmtId="0" fontId="6" fillId="21" borderId="164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4%20SVP/01%20programa%20(2024%20m.%20poreikis).xlsx" TargetMode="External"/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C10">
            <v>0</v>
          </cell>
          <cell r="D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J107"/>
  <sheetViews>
    <sheetView tabSelected="1" zoomScale="90" zoomScaleNormal="90" zoomScaleSheetLayoutView="100" workbookViewId="0">
      <pane ySplit="11" topLeftCell="A12" activePane="bottomLeft" state="frozen"/>
      <selection pane="bottomLeft" activeCell="E16" sqref="E16:E18"/>
    </sheetView>
  </sheetViews>
  <sheetFormatPr defaultRowHeight="12.75" x14ac:dyDescent="0.2"/>
  <cols>
    <col min="1" max="4" width="3.140625" style="108" customWidth="1"/>
    <col min="5" max="5" width="33.85546875" style="108" customWidth="1"/>
    <col min="6" max="6" width="4.28515625" style="108" customWidth="1"/>
    <col min="7" max="7" width="11.28515625" style="108" customWidth="1"/>
    <col min="8" max="8" width="10.85546875" style="108" customWidth="1"/>
    <col min="9" max="9" width="4.140625" style="108" customWidth="1"/>
    <col min="10" max="10" width="12" style="108" customWidth="1"/>
    <col min="11" max="11" width="8.28515625" style="108" customWidth="1"/>
    <col min="12" max="13" width="9.42578125" style="108" customWidth="1"/>
    <col min="14" max="14" width="9.5703125" style="108" customWidth="1"/>
    <col min="15" max="15" width="10.140625" style="108" customWidth="1"/>
    <col min="16" max="16" width="10.28515625" style="108" customWidth="1"/>
    <col min="17" max="17" width="10.7109375" style="108" customWidth="1"/>
    <col min="18" max="18" width="10" style="108" customWidth="1"/>
    <col min="19" max="19" width="9.85546875" style="108" customWidth="1"/>
    <col min="20" max="22" width="10.140625" style="108" customWidth="1"/>
    <col min="23" max="23" width="10.85546875" style="108" customWidth="1"/>
    <col min="24" max="24" width="8.7109375" style="108" customWidth="1"/>
    <col min="25" max="25" width="7.7109375" style="108" customWidth="1"/>
    <col min="26" max="1014" width="8.7109375" style="108" customWidth="1"/>
    <col min="1015" max="16384" width="9.140625" style="108"/>
  </cols>
  <sheetData>
    <row r="1" spans="1:244" ht="15" customHeight="1" x14ac:dyDescent="0.2">
      <c r="B1" s="109"/>
      <c r="C1" s="109"/>
      <c r="D1" s="109"/>
      <c r="E1" s="109"/>
      <c r="F1" s="109"/>
      <c r="G1" s="109"/>
      <c r="H1" s="109"/>
      <c r="I1" s="109"/>
      <c r="J1" s="541"/>
      <c r="K1" s="541"/>
      <c r="L1" s="541"/>
      <c r="M1" s="541"/>
      <c r="N1" s="541"/>
      <c r="O1" s="541"/>
      <c r="P1" s="541"/>
      <c r="S1" s="541" t="s">
        <v>100</v>
      </c>
      <c r="T1" s="541"/>
      <c r="U1" s="541"/>
      <c r="V1" s="541"/>
      <c r="W1" s="541"/>
    </row>
    <row r="2" spans="1:244" ht="15" customHeight="1" x14ac:dyDescent="0.2">
      <c r="B2" s="35"/>
      <c r="C2" s="35"/>
      <c r="D2" s="35"/>
      <c r="E2" s="35"/>
      <c r="F2" s="35"/>
      <c r="G2" s="35"/>
      <c r="H2" s="35"/>
      <c r="I2" s="35"/>
      <c r="S2" s="541" t="s">
        <v>229</v>
      </c>
      <c r="T2" s="541"/>
      <c r="U2" s="541"/>
      <c r="V2" s="541"/>
      <c r="W2" s="541"/>
    </row>
    <row r="3" spans="1:244" ht="15" customHeight="1" x14ac:dyDescent="0.2">
      <c r="B3" s="35"/>
      <c r="C3" s="35"/>
      <c r="D3" s="35"/>
      <c r="E3" s="35"/>
      <c r="F3" s="35"/>
      <c r="G3" s="35"/>
      <c r="H3" s="35"/>
      <c r="I3" s="35"/>
      <c r="J3" s="541"/>
      <c r="K3" s="541"/>
      <c r="L3" s="541"/>
      <c r="M3" s="541"/>
      <c r="N3" s="541"/>
      <c r="O3" s="541"/>
      <c r="P3" s="541"/>
      <c r="S3" s="541" t="s">
        <v>230</v>
      </c>
      <c r="T3" s="541"/>
      <c r="U3" s="541"/>
      <c r="V3" s="541"/>
      <c r="W3" s="541"/>
    </row>
    <row r="4" spans="1:244" ht="15" customHeight="1" x14ac:dyDescent="0.2">
      <c r="B4" s="35"/>
      <c r="C4" s="35"/>
      <c r="D4" s="35"/>
      <c r="E4" s="35"/>
      <c r="F4" s="35"/>
      <c r="G4" s="35"/>
      <c r="H4" s="35"/>
      <c r="I4" s="35"/>
      <c r="J4" s="288"/>
      <c r="K4" s="288"/>
      <c r="L4" s="288"/>
      <c r="M4" s="288"/>
      <c r="N4" s="288"/>
      <c r="O4" s="288"/>
      <c r="P4" s="288"/>
      <c r="S4" s="345" t="s">
        <v>243</v>
      </c>
      <c r="T4" s="345"/>
      <c r="U4" s="345"/>
      <c r="V4" s="345"/>
      <c r="W4" s="345"/>
    </row>
    <row r="5" spans="1:244" x14ac:dyDescent="0.2">
      <c r="B5" s="350" t="s">
        <v>221</v>
      </c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</row>
    <row r="6" spans="1:244" x14ac:dyDescent="0.2">
      <c r="B6" s="351" t="s">
        <v>231</v>
      </c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1"/>
      <c r="U6" s="351"/>
      <c r="V6" s="351"/>
      <c r="W6" s="351"/>
    </row>
    <row r="7" spans="1:244" ht="13.5" customHeight="1" x14ac:dyDescent="0.2">
      <c r="A7" s="542" t="s">
        <v>207</v>
      </c>
      <c r="B7" s="542"/>
      <c r="C7" s="542"/>
      <c r="D7" s="542"/>
      <c r="E7" s="542"/>
      <c r="F7" s="542"/>
      <c r="G7" s="542"/>
      <c r="H7" s="542"/>
      <c r="I7" s="542"/>
      <c r="J7" s="542"/>
      <c r="K7" s="542"/>
      <c r="L7" s="542"/>
      <c r="M7" s="542"/>
      <c r="N7" s="542"/>
      <c r="O7" s="542"/>
      <c r="P7" s="542"/>
      <c r="Q7" s="542"/>
      <c r="R7" s="542"/>
      <c r="S7" s="542"/>
      <c r="T7" s="542"/>
      <c r="U7" s="542"/>
      <c r="V7" s="542"/>
      <c r="W7" s="542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</row>
    <row r="8" spans="1:244" ht="12.75" customHeight="1" thickBot="1" x14ac:dyDescent="0.25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543" t="s">
        <v>87</v>
      </c>
      <c r="V8" s="543"/>
      <c r="W8" s="543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</row>
    <row r="9" spans="1:244" ht="20.25" customHeight="1" thickBot="1" x14ac:dyDescent="0.25">
      <c r="A9" s="475" t="s">
        <v>0</v>
      </c>
      <c r="B9" s="377" t="s">
        <v>1</v>
      </c>
      <c r="C9" s="380" t="s">
        <v>2</v>
      </c>
      <c r="D9" s="383" t="s">
        <v>3</v>
      </c>
      <c r="E9" s="469" t="s">
        <v>4</v>
      </c>
      <c r="F9" s="472" t="s">
        <v>5</v>
      </c>
      <c r="G9" s="352" t="s">
        <v>6</v>
      </c>
      <c r="H9" s="352" t="s">
        <v>7</v>
      </c>
      <c r="I9" s="352" t="s">
        <v>8</v>
      </c>
      <c r="J9" s="466" t="s">
        <v>224</v>
      </c>
      <c r="K9" s="352" t="s">
        <v>9</v>
      </c>
      <c r="L9" s="455" t="s">
        <v>232</v>
      </c>
      <c r="M9" s="456"/>
      <c r="N9" s="456"/>
      <c r="O9" s="457"/>
      <c r="P9" s="458" t="s">
        <v>233</v>
      </c>
      <c r="Q9" s="459"/>
      <c r="R9" s="459"/>
      <c r="S9" s="460"/>
      <c r="T9" s="458" t="s">
        <v>234</v>
      </c>
      <c r="U9" s="459"/>
      <c r="V9" s="459"/>
      <c r="W9" s="46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0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10"/>
      <c r="IH9" s="110"/>
      <c r="II9" s="110"/>
    </row>
    <row r="10" spans="1:244" ht="15" customHeight="1" thickTop="1" thickBot="1" x14ac:dyDescent="0.25">
      <c r="A10" s="476"/>
      <c r="B10" s="378"/>
      <c r="C10" s="381"/>
      <c r="D10" s="384"/>
      <c r="E10" s="470"/>
      <c r="F10" s="473"/>
      <c r="G10" s="353"/>
      <c r="H10" s="353"/>
      <c r="I10" s="353"/>
      <c r="J10" s="467"/>
      <c r="K10" s="353"/>
      <c r="L10" s="461" t="s">
        <v>10</v>
      </c>
      <c r="M10" s="463" t="s">
        <v>11</v>
      </c>
      <c r="N10" s="463"/>
      <c r="O10" s="464" t="s">
        <v>85</v>
      </c>
      <c r="P10" s="358" t="s">
        <v>10</v>
      </c>
      <c r="Q10" s="355" t="s">
        <v>11</v>
      </c>
      <c r="R10" s="355"/>
      <c r="S10" s="356" t="s">
        <v>85</v>
      </c>
      <c r="T10" s="358" t="s">
        <v>10</v>
      </c>
      <c r="U10" s="355" t="s">
        <v>11</v>
      </c>
      <c r="V10" s="355"/>
      <c r="W10" s="356" t="s">
        <v>85</v>
      </c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</row>
    <row r="11" spans="1:244" ht="122.25" customHeight="1" thickTop="1" thickBot="1" x14ac:dyDescent="0.25">
      <c r="A11" s="477"/>
      <c r="B11" s="379"/>
      <c r="C11" s="382"/>
      <c r="D11" s="385"/>
      <c r="E11" s="471"/>
      <c r="F11" s="474"/>
      <c r="G11" s="354"/>
      <c r="H11" s="354"/>
      <c r="I11" s="354"/>
      <c r="J11" s="468"/>
      <c r="K11" s="354"/>
      <c r="L11" s="462"/>
      <c r="M11" s="112" t="s">
        <v>10</v>
      </c>
      <c r="N11" s="112" t="s">
        <v>69</v>
      </c>
      <c r="O11" s="465"/>
      <c r="P11" s="359"/>
      <c r="Q11" s="113" t="s">
        <v>10</v>
      </c>
      <c r="R11" s="113" t="s">
        <v>69</v>
      </c>
      <c r="S11" s="357"/>
      <c r="T11" s="359"/>
      <c r="U11" s="113" t="s">
        <v>10</v>
      </c>
      <c r="V11" s="113" t="s">
        <v>69</v>
      </c>
      <c r="W11" s="357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  <c r="HH11" s="110"/>
      <c r="HI11" s="110"/>
      <c r="HJ11" s="110"/>
      <c r="HK11" s="110"/>
      <c r="HL11" s="110"/>
      <c r="HM11" s="110"/>
      <c r="HN11" s="110"/>
      <c r="HO11" s="110"/>
      <c r="HP11" s="110"/>
      <c r="HQ11" s="110"/>
      <c r="HR11" s="110"/>
      <c r="HS11" s="110"/>
      <c r="HT11" s="110"/>
      <c r="HU11" s="110"/>
      <c r="HV11" s="110"/>
      <c r="HW11" s="110"/>
      <c r="HX11" s="110"/>
      <c r="HY11" s="110"/>
      <c r="HZ11" s="110"/>
      <c r="IA11" s="110"/>
      <c r="IB11" s="110"/>
      <c r="IC11" s="110"/>
      <c r="ID11" s="110"/>
      <c r="IE11" s="110"/>
      <c r="IF11" s="110"/>
      <c r="IG11" s="110"/>
      <c r="IH11" s="110"/>
      <c r="II11" s="110"/>
    </row>
    <row r="12" spans="1:244" ht="18" customHeight="1" thickBot="1" x14ac:dyDescent="0.25">
      <c r="A12" s="447" t="s">
        <v>225</v>
      </c>
      <c r="B12" s="448"/>
      <c r="C12" s="448"/>
      <c r="D12" s="448"/>
      <c r="E12" s="448"/>
      <c r="F12" s="448"/>
      <c r="G12" s="448"/>
      <c r="H12" s="448"/>
      <c r="I12" s="448"/>
      <c r="J12" s="448"/>
      <c r="K12" s="448"/>
      <c r="L12" s="448"/>
      <c r="M12" s="448"/>
      <c r="N12" s="448"/>
      <c r="O12" s="448"/>
      <c r="P12" s="448"/>
      <c r="Q12" s="448"/>
      <c r="R12" s="448"/>
      <c r="S12" s="448"/>
      <c r="T12" s="448"/>
      <c r="U12" s="448"/>
      <c r="V12" s="448"/>
      <c r="W12" s="449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/>
      <c r="DL12" s="110"/>
      <c r="DM12" s="110"/>
      <c r="DN12" s="110"/>
      <c r="DO12" s="110"/>
      <c r="DP12" s="110"/>
      <c r="DQ12" s="110"/>
      <c r="DR12" s="110"/>
      <c r="DS12" s="110"/>
      <c r="DT12" s="110"/>
      <c r="DU12" s="110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  <c r="HH12" s="110"/>
      <c r="HI12" s="110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0"/>
      <c r="IF12" s="110"/>
      <c r="IG12" s="110"/>
      <c r="IH12" s="110"/>
      <c r="II12" s="110"/>
    </row>
    <row r="13" spans="1:244" ht="18.75" customHeight="1" thickBot="1" x14ac:dyDescent="0.25">
      <c r="A13" s="450" t="s">
        <v>12</v>
      </c>
      <c r="B13" s="451"/>
      <c r="C13" s="451"/>
      <c r="D13" s="451"/>
      <c r="E13" s="451"/>
      <c r="F13" s="451"/>
      <c r="G13" s="451"/>
      <c r="H13" s="451"/>
      <c r="I13" s="451"/>
      <c r="J13" s="451"/>
      <c r="K13" s="451"/>
      <c r="L13" s="451"/>
      <c r="M13" s="451"/>
      <c r="N13" s="451"/>
      <c r="O13" s="451"/>
      <c r="P13" s="451"/>
      <c r="Q13" s="451"/>
      <c r="R13" s="451"/>
      <c r="S13" s="451"/>
      <c r="T13" s="451"/>
      <c r="U13" s="451"/>
      <c r="V13" s="451"/>
      <c r="W13" s="452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0"/>
      <c r="HI13" s="110"/>
      <c r="HJ13" s="110"/>
      <c r="HK13" s="110"/>
      <c r="HL13" s="110"/>
      <c r="HM13" s="110"/>
      <c r="HN13" s="110"/>
      <c r="HO13" s="110"/>
      <c r="HP13" s="110"/>
      <c r="HQ13" s="110"/>
      <c r="HR13" s="110"/>
      <c r="HS13" s="110"/>
      <c r="HT13" s="110"/>
      <c r="HU13" s="110"/>
      <c r="HV13" s="110"/>
      <c r="HW13" s="110"/>
      <c r="HX13" s="110"/>
      <c r="HY13" s="110"/>
      <c r="HZ13" s="110"/>
      <c r="IA13" s="110"/>
      <c r="IB13" s="110"/>
      <c r="IC13" s="110"/>
      <c r="ID13" s="110"/>
      <c r="IE13" s="110"/>
      <c r="IF13" s="110"/>
      <c r="IG13" s="110"/>
      <c r="IH13" s="110"/>
      <c r="II13" s="110"/>
    </row>
    <row r="14" spans="1:244" ht="18" customHeight="1" thickBot="1" x14ac:dyDescent="0.25">
      <c r="A14" s="114" t="s">
        <v>13</v>
      </c>
      <c r="B14" s="115" t="s">
        <v>14</v>
      </c>
      <c r="C14" s="453" t="s">
        <v>15</v>
      </c>
      <c r="D14" s="453"/>
      <c r="E14" s="453"/>
      <c r="F14" s="453"/>
      <c r="G14" s="453"/>
      <c r="H14" s="453"/>
      <c r="I14" s="453"/>
      <c r="J14" s="453"/>
      <c r="K14" s="453"/>
      <c r="L14" s="453"/>
      <c r="M14" s="453"/>
      <c r="N14" s="453"/>
      <c r="O14" s="453"/>
      <c r="P14" s="453"/>
      <c r="Q14" s="453"/>
      <c r="R14" s="453"/>
      <c r="S14" s="453"/>
      <c r="T14" s="453"/>
      <c r="U14" s="453"/>
      <c r="V14" s="453"/>
      <c r="W14" s="454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0"/>
      <c r="IF14" s="110"/>
      <c r="IG14" s="110"/>
      <c r="IH14" s="110"/>
      <c r="II14" s="110"/>
    </row>
    <row r="15" spans="1:244" ht="19.5" customHeight="1" thickBot="1" x14ac:dyDescent="0.25">
      <c r="A15" s="114" t="s">
        <v>13</v>
      </c>
      <c r="B15" s="115" t="s">
        <v>16</v>
      </c>
      <c r="C15" s="116" t="s">
        <v>16</v>
      </c>
      <c r="D15" s="445" t="s">
        <v>17</v>
      </c>
      <c r="E15" s="445"/>
      <c r="F15" s="445"/>
      <c r="G15" s="445"/>
      <c r="H15" s="445"/>
      <c r="I15" s="445"/>
      <c r="J15" s="445"/>
      <c r="K15" s="445"/>
      <c r="L15" s="445"/>
      <c r="M15" s="445"/>
      <c r="N15" s="445"/>
      <c r="O15" s="445"/>
      <c r="P15" s="445"/>
      <c r="Q15" s="445"/>
      <c r="R15" s="445"/>
      <c r="S15" s="445"/>
      <c r="T15" s="445"/>
      <c r="U15" s="445"/>
      <c r="V15" s="445"/>
      <c r="W15" s="446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110"/>
      <c r="DQ15" s="110"/>
      <c r="DR15" s="110"/>
      <c r="DS15" s="110"/>
      <c r="DT15" s="110"/>
      <c r="DU15" s="110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  <c r="HJ15" s="110"/>
      <c r="HK15" s="110"/>
      <c r="HL15" s="110"/>
      <c r="HM15" s="110"/>
      <c r="HN15" s="110"/>
      <c r="HO15" s="110"/>
      <c r="HP15" s="110"/>
      <c r="HQ15" s="110"/>
      <c r="HR15" s="110"/>
      <c r="HS15" s="110"/>
      <c r="HT15" s="110"/>
      <c r="HU15" s="110"/>
      <c r="HV15" s="110"/>
      <c r="HW15" s="110"/>
      <c r="HX15" s="110"/>
      <c r="HY15" s="110"/>
      <c r="HZ15" s="110"/>
      <c r="IA15" s="110"/>
      <c r="IB15" s="110"/>
      <c r="IC15" s="110"/>
      <c r="ID15" s="110"/>
      <c r="IE15" s="110"/>
      <c r="IF15" s="110"/>
      <c r="IG15" s="110"/>
      <c r="IH15" s="110"/>
      <c r="II15" s="110"/>
    </row>
    <row r="16" spans="1:244" ht="16.5" customHeight="1" thickBot="1" x14ac:dyDescent="0.25">
      <c r="A16" s="397" t="s">
        <v>13</v>
      </c>
      <c r="B16" s="362" t="s">
        <v>16</v>
      </c>
      <c r="C16" s="365" t="s">
        <v>16</v>
      </c>
      <c r="D16" s="368" t="s">
        <v>16</v>
      </c>
      <c r="E16" s="386" t="s">
        <v>18</v>
      </c>
      <c r="F16" s="389" t="s">
        <v>122</v>
      </c>
      <c r="G16" s="392" t="s">
        <v>113</v>
      </c>
      <c r="H16" s="348" t="s">
        <v>19</v>
      </c>
      <c r="I16" s="348" t="s">
        <v>61</v>
      </c>
      <c r="J16" s="432" t="s">
        <v>123</v>
      </c>
      <c r="K16" s="117" t="s">
        <v>20</v>
      </c>
      <c r="L16" s="289">
        <f>+M16+O16</f>
        <v>344.4</v>
      </c>
      <c r="M16" s="290">
        <v>344.4</v>
      </c>
      <c r="N16" s="290">
        <v>339</v>
      </c>
      <c r="O16" s="291">
        <v>0</v>
      </c>
      <c r="P16" s="289">
        <f>+Q16+S16</f>
        <v>344.4</v>
      </c>
      <c r="Q16" s="292">
        <v>344.4</v>
      </c>
      <c r="R16" s="292">
        <v>339</v>
      </c>
      <c r="S16" s="291">
        <v>0</v>
      </c>
      <c r="T16" s="289">
        <f>+U16+W16</f>
        <v>287.89999999999998</v>
      </c>
      <c r="U16" s="292">
        <v>287.89999999999998</v>
      </c>
      <c r="V16" s="292">
        <v>283.8</v>
      </c>
      <c r="W16" s="291">
        <v>0</v>
      </c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110"/>
      <c r="DG16" s="110"/>
      <c r="DH16" s="110"/>
      <c r="DI16" s="110"/>
      <c r="DJ16" s="110"/>
      <c r="DK16" s="110"/>
      <c r="DL16" s="110"/>
      <c r="DM16" s="110"/>
      <c r="DN16" s="110"/>
      <c r="DO16" s="110"/>
      <c r="DP16" s="110"/>
      <c r="DQ16" s="110"/>
      <c r="DR16" s="110"/>
      <c r="DS16" s="110"/>
      <c r="DT16" s="110"/>
      <c r="DU16" s="110"/>
      <c r="DV16" s="110"/>
      <c r="DW16" s="110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  <c r="HH16" s="110"/>
      <c r="HI16" s="110"/>
      <c r="HJ16" s="110"/>
      <c r="HK16" s="110"/>
      <c r="HL16" s="110"/>
      <c r="HM16" s="110"/>
      <c r="HN16" s="110"/>
      <c r="HO16" s="110"/>
      <c r="HP16" s="110"/>
      <c r="HQ16" s="110"/>
      <c r="HR16" s="110"/>
      <c r="HS16" s="110"/>
      <c r="HT16" s="110"/>
      <c r="HU16" s="110"/>
      <c r="HV16" s="110"/>
      <c r="HW16" s="110"/>
      <c r="HX16" s="110"/>
      <c r="HY16" s="110"/>
      <c r="HZ16" s="110"/>
      <c r="IA16" s="110"/>
      <c r="IB16" s="110"/>
      <c r="IC16" s="110"/>
      <c r="ID16" s="110"/>
      <c r="IE16" s="110"/>
      <c r="IF16" s="110"/>
      <c r="IG16" s="110"/>
      <c r="IH16" s="110"/>
      <c r="II16" s="110"/>
      <c r="IJ16" s="110"/>
    </row>
    <row r="17" spans="1:244" ht="20.25" customHeight="1" thickBot="1" x14ac:dyDescent="0.25">
      <c r="A17" s="398"/>
      <c r="B17" s="363"/>
      <c r="C17" s="366"/>
      <c r="D17" s="369"/>
      <c r="E17" s="387"/>
      <c r="F17" s="390"/>
      <c r="G17" s="393"/>
      <c r="H17" s="349"/>
      <c r="I17" s="349"/>
      <c r="J17" s="480"/>
      <c r="K17" s="118" t="s">
        <v>29</v>
      </c>
      <c r="L17" s="119">
        <f>M17+O17</f>
        <v>0</v>
      </c>
      <c r="M17" s="122">
        <v>0</v>
      </c>
      <c r="N17" s="123">
        <v>0</v>
      </c>
      <c r="O17" s="121">
        <v>0</v>
      </c>
      <c r="P17" s="119">
        <f>Q17+S17</f>
        <v>0</v>
      </c>
      <c r="Q17" s="120">
        <v>0</v>
      </c>
      <c r="R17" s="120">
        <v>0</v>
      </c>
      <c r="S17" s="121">
        <v>0</v>
      </c>
      <c r="T17" s="119">
        <f>U17+W17</f>
        <v>0</v>
      </c>
      <c r="U17" s="120">
        <v>0</v>
      </c>
      <c r="V17" s="120">
        <v>0</v>
      </c>
      <c r="W17" s="121">
        <v>0</v>
      </c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110"/>
      <c r="DG17" s="110"/>
      <c r="DH17" s="110"/>
      <c r="DI17" s="110"/>
      <c r="DJ17" s="110"/>
      <c r="DK17" s="110"/>
      <c r="DL17" s="110"/>
      <c r="DM17" s="110"/>
      <c r="DN17" s="110"/>
      <c r="DO17" s="110"/>
      <c r="DP17" s="110"/>
      <c r="DQ17" s="110"/>
      <c r="DR17" s="110"/>
      <c r="DS17" s="110"/>
      <c r="DT17" s="110"/>
      <c r="DU17" s="110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  <c r="HH17" s="110"/>
      <c r="HI17" s="110"/>
      <c r="HJ17" s="110"/>
      <c r="HK17" s="110"/>
      <c r="HL17" s="110"/>
      <c r="HM17" s="110"/>
      <c r="HN17" s="110"/>
      <c r="HO17" s="110"/>
      <c r="HP17" s="110"/>
      <c r="HQ17" s="110"/>
      <c r="HR17" s="110"/>
      <c r="HS17" s="110"/>
      <c r="HT17" s="110"/>
      <c r="HU17" s="110"/>
      <c r="HV17" s="110"/>
      <c r="HW17" s="110"/>
      <c r="HX17" s="110"/>
      <c r="HY17" s="110"/>
      <c r="HZ17" s="110"/>
      <c r="IA17" s="110"/>
      <c r="IB17" s="110"/>
      <c r="IC17" s="110"/>
      <c r="ID17" s="110"/>
      <c r="IE17" s="110"/>
      <c r="IF17" s="110"/>
      <c r="IG17" s="110"/>
      <c r="IH17" s="110"/>
      <c r="II17" s="110"/>
      <c r="IJ17" s="110"/>
    </row>
    <row r="18" spans="1:244" ht="20.25" customHeight="1" thickBot="1" x14ac:dyDescent="0.25">
      <c r="A18" s="399"/>
      <c r="B18" s="364"/>
      <c r="C18" s="367"/>
      <c r="D18" s="370"/>
      <c r="E18" s="388"/>
      <c r="F18" s="391"/>
      <c r="G18" s="394"/>
      <c r="H18" s="349"/>
      <c r="I18" s="349"/>
      <c r="J18" s="349"/>
      <c r="K18" s="124" t="s">
        <v>10</v>
      </c>
      <c r="L18" s="125">
        <f t="shared" ref="L18:W18" si="0">SUM(L16:L17)</f>
        <v>344.4</v>
      </c>
      <c r="M18" s="126">
        <f t="shared" si="0"/>
        <v>344.4</v>
      </c>
      <c r="N18" s="126">
        <f t="shared" si="0"/>
        <v>339</v>
      </c>
      <c r="O18" s="127">
        <f t="shared" si="0"/>
        <v>0</v>
      </c>
      <c r="P18" s="125">
        <f t="shared" si="0"/>
        <v>344.4</v>
      </c>
      <c r="Q18" s="126">
        <f t="shared" si="0"/>
        <v>344.4</v>
      </c>
      <c r="R18" s="126">
        <f t="shared" si="0"/>
        <v>339</v>
      </c>
      <c r="S18" s="127">
        <f t="shared" si="0"/>
        <v>0</v>
      </c>
      <c r="T18" s="125">
        <f t="shared" si="0"/>
        <v>287.89999999999998</v>
      </c>
      <c r="U18" s="126">
        <f t="shared" si="0"/>
        <v>287.89999999999998</v>
      </c>
      <c r="V18" s="126">
        <f t="shared" si="0"/>
        <v>283.8</v>
      </c>
      <c r="W18" s="127">
        <f t="shared" si="0"/>
        <v>0</v>
      </c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110"/>
      <c r="DK18" s="110"/>
      <c r="DL18" s="110"/>
      <c r="DM18" s="110"/>
      <c r="DN18" s="110"/>
      <c r="DO18" s="110"/>
      <c r="DP18" s="110"/>
      <c r="DQ18" s="110"/>
      <c r="DR18" s="110"/>
      <c r="DS18" s="110"/>
      <c r="DT18" s="110"/>
      <c r="DU18" s="110"/>
      <c r="DV18" s="110"/>
      <c r="DW18" s="110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  <c r="HJ18" s="110"/>
      <c r="HK18" s="110"/>
      <c r="HL18" s="110"/>
      <c r="HM18" s="110"/>
      <c r="HN18" s="110"/>
      <c r="HO18" s="110"/>
      <c r="HP18" s="110"/>
      <c r="HQ18" s="110"/>
      <c r="HR18" s="110"/>
      <c r="HS18" s="110"/>
      <c r="HT18" s="110"/>
      <c r="HU18" s="110"/>
      <c r="HV18" s="110"/>
      <c r="HW18" s="110"/>
      <c r="HX18" s="110"/>
      <c r="HY18" s="110"/>
      <c r="HZ18" s="110"/>
      <c r="IA18" s="110"/>
      <c r="IB18" s="110"/>
      <c r="IC18" s="110"/>
      <c r="ID18" s="110"/>
      <c r="IE18" s="110"/>
      <c r="IF18" s="110"/>
      <c r="IG18" s="110"/>
      <c r="IH18" s="110"/>
      <c r="II18" s="110"/>
      <c r="IJ18" s="110"/>
    </row>
    <row r="19" spans="1:244" ht="19.5" customHeight="1" thickBot="1" x14ac:dyDescent="0.25">
      <c r="A19" s="400" t="s">
        <v>13</v>
      </c>
      <c r="B19" s="371" t="s">
        <v>16</v>
      </c>
      <c r="C19" s="372" t="s">
        <v>16</v>
      </c>
      <c r="D19" s="373" t="s">
        <v>21</v>
      </c>
      <c r="E19" s="375" t="s">
        <v>22</v>
      </c>
      <c r="F19" s="483" t="s">
        <v>122</v>
      </c>
      <c r="G19" s="440" t="s">
        <v>113</v>
      </c>
      <c r="H19" s="360" t="s">
        <v>19</v>
      </c>
      <c r="I19" s="360" t="s">
        <v>61</v>
      </c>
      <c r="J19" s="432" t="s">
        <v>123</v>
      </c>
      <c r="K19" s="128" t="s">
        <v>20</v>
      </c>
      <c r="L19" s="129">
        <f>+M19+O19</f>
        <v>27</v>
      </c>
      <c r="M19" s="293">
        <v>27</v>
      </c>
      <c r="N19" s="294">
        <v>0</v>
      </c>
      <c r="O19" s="295">
        <v>0</v>
      </c>
      <c r="P19" s="129">
        <f>+Q19+S19</f>
        <v>27</v>
      </c>
      <c r="Q19" s="294">
        <v>27</v>
      </c>
      <c r="R19" s="294">
        <v>0</v>
      </c>
      <c r="S19" s="295">
        <v>0</v>
      </c>
      <c r="T19" s="129">
        <f>+U19+W19</f>
        <v>23.7</v>
      </c>
      <c r="U19" s="294">
        <v>23.7</v>
      </c>
      <c r="V19" s="294">
        <v>0</v>
      </c>
      <c r="W19" s="295">
        <v>0</v>
      </c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110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0"/>
      <c r="DG19" s="110"/>
      <c r="DH19" s="110"/>
      <c r="DI19" s="110"/>
      <c r="DJ19" s="110"/>
      <c r="DK19" s="110"/>
      <c r="DL19" s="110"/>
      <c r="DM19" s="110"/>
      <c r="DN19" s="110"/>
      <c r="DO19" s="110"/>
      <c r="DP19" s="110"/>
      <c r="DQ19" s="110"/>
      <c r="DR19" s="110"/>
      <c r="DS19" s="110"/>
      <c r="DT19" s="110"/>
      <c r="DU19" s="110"/>
      <c r="DV19" s="110"/>
      <c r="DW19" s="110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0"/>
      <c r="HI19" s="110"/>
      <c r="HJ19" s="110"/>
      <c r="HK19" s="110"/>
      <c r="HL19" s="110"/>
      <c r="HM19" s="110"/>
      <c r="HN19" s="110"/>
      <c r="HO19" s="110"/>
      <c r="HP19" s="110"/>
      <c r="HQ19" s="110"/>
      <c r="HR19" s="110"/>
      <c r="HS19" s="110"/>
      <c r="HT19" s="110"/>
      <c r="HU19" s="110"/>
      <c r="HV19" s="110"/>
      <c r="HW19" s="110"/>
      <c r="HX19" s="110"/>
      <c r="HY19" s="110"/>
      <c r="HZ19" s="110"/>
      <c r="IA19" s="110"/>
      <c r="IB19" s="110"/>
      <c r="IC19" s="110"/>
      <c r="ID19" s="110"/>
      <c r="IE19" s="110"/>
      <c r="IF19" s="110"/>
      <c r="IG19" s="110"/>
      <c r="IH19" s="110"/>
      <c r="II19" s="110"/>
      <c r="IJ19" s="110"/>
    </row>
    <row r="20" spans="1:244" ht="21" customHeight="1" thickBot="1" x14ac:dyDescent="0.25">
      <c r="A20" s="399"/>
      <c r="B20" s="364"/>
      <c r="C20" s="367"/>
      <c r="D20" s="374"/>
      <c r="E20" s="376"/>
      <c r="F20" s="415"/>
      <c r="G20" s="441"/>
      <c r="H20" s="349"/>
      <c r="I20" s="348"/>
      <c r="J20" s="349"/>
      <c r="K20" s="130" t="s">
        <v>10</v>
      </c>
      <c r="L20" s="125">
        <f t="shared" ref="L20:W20" si="1">SUM(L19:L19)</f>
        <v>27</v>
      </c>
      <c r="M20" s="133">
        <f t="shared" si="1"/>
        <v>27</v>
      </c>
      <c r="N20" s="131">
        <f t="shared" si="1"/>
        <v>0</v>
      </c>
      <c r="O20" s="132">
        <f t="shared" si="1"/>
        <v>0</v>
      </c>
      <c r="P20" s="125">
        <f t="shared" si="1"/>
        <v>27</v>
      </c>
      <c r="Q20" s="131">
        <f t="shared" si="1"/>
        <v>27</v>
      </c>
      <c r="R20" s="131">
        <f t="shared" si="1"/>
        <v>0</v>
      </c>
      <c r="S20" s="132">
        <f t="shared" si="1"/>
        <v>0</v>
      </c>
      <c r="T20" s="125">
        <f t="shared" si="1"/>
        <v>23.7</v>
      </c>
      <c r="U20" s="131">
        <f t="shared" si="1"/>
        <v>23.7</v>
      </c>
      <c r="V20" s="131">
        <f t="shared" si="1"/>
        <v>0</v>
      </c>
      <c r="W20" s="132">
        <f t="shared" si="1"/>
        <v>0</v>
      </c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</row>
    <row r="21" spans="1:244" ht="20.25" customHeight="1" thickBot="1" x14ac:dyDescent="0.25">
      <c r="A21" s="400" t="s">
        <v>13</v>
      </c>
      <c r="B21" s="427" t="s">
        <v>16</v>
      </c>
      <c r="C21" s="372" t="s">
        <v>16</v>
      </c>
      <c r="D21" s="373" t="s">
        <v>23</v>
      </c>
      <c r="E21" s="375" t="s">
        <v>24</v>
      </c>
      <c r="F21" s="414" t="s">
        <v>122</v>
      </c>
      <c r="G21" s="440" t="s">
        <v>113</v>
      </c>
      <c r="H21" s="432" t="s">
        <v>19</v>
      </c>
      <c r="I21" s="360" t="s">
        <v>61</v>
      </c>
      <c r="J21" s="432" t="s">
        <v>123</v>
      </c>
      <c r="K21" s="128" t="s">
        <v>20</v>
      </c>
      <c r="L21" s="296">
        <f>+M21+O21</f>
        <v>350</v>
      </c>
      <c r="M21" s="297">
        <v>350</v>
      </c>
      <c r="N21" s="298">
        <v>350</v>
      </c>
      <c r="O21" s="299">
        <v>0</v>
      </c>
      <c r="P21" s="296">
        <f>+Q21+S21</f>
        <v>350</v>
      </c>
      <c r="Q21" s="298">
        <v>350</v>
      </c>
      <c r="R21" s="298">
        <v>350</v>
      </c>
      <c r="S21" s="299">
        <v>0</v>
      </c>
      <c r="T21" s="296">
        <f>+U21+W21</f>
        <v>336.9</v>
      </c>
      <c r="U21" s="298">
        <v>336.9</v>
      </c>
      <c r="V21" s="298">
        <v>336.9</v>
      </c>
      <c r="W21" s="299">
        <v>0</v>
      </c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110"/>
      <c r="CI21" s="110"/>
      <c r="CJ21" s="110"/>
      <c r="CK21" s="110"/>
      <c r="CL21" s="110"/>
      <c r="CM21" s="110"/>
      <c r="CN21" s="110"/>
      <c r="CO21" s="110"/>
      <c r="CP21" s="110"/>
      <c r="CQ21" s="110"/>
      <c r="CR21" s="110"/>
      <c r="CS21" s="110"/>
      <c r="CT21" s="110"/>
      <c r="CU21" s="110"/>
      <c r="CV21" s="110"/>
      <c r="CW21" s="110"/>
      <c r="CX21" s="110"/>
      <c r="CY21" s="110"/>
      <c r="CZ21" s="110"/>
      <c r="DA21" s="110"/>
      <c r="DB21" s="110"/>
      <c r="DC21" s="110"/>
      <c r="DD21" s="110"/>
      <c r="DE21" s="110"/>
      <c r="DF21" s="110"/>
      <c r="DG21" s="110"/>
      <c r="DH21" s="110"/>
      <c r="DI21" s="110"/>
      <c r="DJ21" s="110"/>
      <c r="DK21" s="110"/>
      <c r="DL21" s="110"/>
      <c r="DM21" s="110"/>
      <c r="DN21" s="110"/>
      <c r="DO21" s="110"/>
      <c r="DP21" s="110"/>
      <c r="DQ21" s="110"/>
      <c r="DR21" s="110"/>
      <c r="DS21" s="110"/>
      <c r="DT21" s="110"/>
      <c r="DU21" s="110"/>
      <c r="DV21" s="110"/>
      <c r="DW21" s="110"/>
      <c r="DX21" s="110"/>
      <c r="DY21" s="110"/>
      <c r="DZ21" s="110"/>
      <c r="EA21" s="110"/>
      <c r="EB21" s="110"/>
      <c r="EC21" s="110"/>
      <c r="ED21" s="110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/>
      <c r="FS21" s="110"/>
      <c r="FT21" s="110"/>
      <c r="FU21" s="110"/>
      <c r="FV21" s="110"/>
      <c r="FW21" s="110"/>
      <c r="FX21" s="110"/>
      <c r="FY21" s="110"/>
      <c r="FZ21" s="110"/>
      <c r="GA21" s="110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  <c r="HH21" s="110"/>
      <c r="HI21" s="110"/>
      <c r="HJ21" s="110"/>
      <c r="HK21" s="110"/>
      <c r="HL21" s="110"/>
      <c r="HM21" s="110"/>
      <c r="HN21" s="110"/>
      <c r="HO21" s="110"/>
      <c r="HP21" s="110"/>
      <c r="HQ21" s="110"/>
      <c r="HR21" s="110"/>
      <c r="HS21" s="110"/>
      <c r="HT21" s="110"/>
      <c r="HU21" s="110"/>
      <c r="HV21" s="110"/>
      <c r="HW21" s="110"/>
      <c r="HX21" s="110"/>
      <c r="HY21" s="110"/>
      <c r="HZ21" s="110"/>
      <c r="IA21" s="110"/>
      <c r="IB21" s="110"/>
      <c r="IC21" s="110"/>
      <c r="ID21" s="110"/>
      <c r="IE21" s="110"/>
      <c r="IF21" s="110"/>
      <c r="IG21" s="110"/>
      <c r="IH21" s="110"/>
      <c r="II21" s="110"/>
      <c r="IJ21" s="110"/>
    </row>
    <row r="22" spans="1:244" ht="21" customHeight="1" thickBot="1" x14ac:dyDescent="0.25">
      <c r="A22" s="399"/>
      <c r="B22" s="364"/>
      <c r="C22" s="367"/>
      <c r="D22" s="374"/>
      <c r="E22" s="376"/>
      <c r="F22" s="415"/>
      <c r="G22" s="441"/>
      <c r="H22" s="361"/>
      <c r="I22" s="361"/>
      <c r="J22" s="349"/>
      <c r="K22" s="130" t="s">
        <v>10</v>
      </c>
      <c r="L22" s="125">
        <f t="shared" ref="L22:W22" si="2">SUM(L21:L21)</f>
        <v>350</v>
      </c>
      <c r="M22" s="133">
        <f t="shared" si="2"/>
        <v>350</v>
      </c>
      <c r="N22" s="133">
        <f t="shared" si="2"/>
        <v>350</v>
      </c>
      <c r="O22" s="132">
        <f t="shared" si="2"/>
        <v>0</v>
      </c>
      <c r="P22" s="125">
        <f t="shared" si="2"/>
        <v>350</v>
      </c>
      <c r="Q22" s="131">
        <f t="shared" si="2"/>
        <v>350</v>
      </c>
      <c r="R22" s="134">
        <f t="shared" si="2"/>
        <v>350</v>
      </c>
      <c r="S22" s="132">
        <f t="shared" si="2"/>
        <v>0</v>
      </c>
      <c r="T22" s="125">
        <f t="shared" si="2"/>
        <v>336.9</v>
      </c>
      <c r="U22" s="131">
        <f t="shared" si="2"/>
        <v>336.9</v>
      </c>
      <c r="V22" s="131">
        <f t="shared" si="2"/>
        <v>336.9</v>
      </c>
      <c r="W22" s="132">
        <f t="shared" si="2"/>
        <v>0</v>
      </c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  <c r="DB22" s="110"/>
      <c r="DC22" s="110"/>
      <c r="DD22" s="110"/>
      <c r="DE22" s="110"/>
      <c r="DF22" s="110"/>
      <c r="DG22" s="110"/>
      <c r="DH22" s="110"/>
      <c r="DI22" s="110"/>
      <c r="DJ22" s="110"/>
      <c r="DK22" s="110"/>
      <c r="DL22" s="110"/>
      <c r="DM22" s="110"/>
      <c r="DN22" s="110"/>
      <c r="DO22" s="110"/>
      <c r="DP22" s="110"/>
      <c r="DQ22" s="110"/>
      <c r="DR22" s="110"/>
      <c r="DS22" s="110"/>
      <c r="DT22" s="110"/>
      <c r="DU22" s="110"/>
      <c r="DV22" s="110"/>
      <c r="DW22" s="110"/>
      <c r="DX22" s="110"/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  <c r="HH22" s="110"/>
      <c r="HI22" s="110"/>
      <c r="HJ22" s="110"/>
      <c r="HK22" s="110"/>
      <c r="HL22" s="110"/>
      <c r="HM22" s="110"/>
      <c r="HN22" s="110"/>
      <c r="HO22" s="110"/>
      <c r="HP22" s="110"/>
      <c r="HQ22" s="110"/>
      <c r="HR22" s="110"/>
      <c r="HS22" s="110"/>
      <c r="HT22" s="110"/>
      <c r="HU22" s="110"/>
      <c r="HV22" s="110"/>
      <c r="HW22" s="110"/>
      <c r="HX22" s="110"/>
      <c r="HY22" s="110"/>
      <c r="HZ22" s="110"/>
      <c r="IA22" s="110"/>
      <c r="IB22" s="110"/>
      <c r="IC22" s="110"/>
      <c r="ID22" s="110"/>
      <c r="IE22" s="110"/>
      <c r="IF22" s="110"/>
      <c r="IG22" s="110"/>
      <c r="IH22" s="110"/>
      <c r="II22" s="110"/>
      <c r="IJ22" s="110"/>
    </row>
    <row r="23" spans="1:244" ht="20.25" customHeight="1" thickBot="1" x14ac:dyDescent="0.25">
      <c r="A23" s="408" t="s">
        <v>13</v>
      </c>
      <c r="B23" s="410" t="s">
        <v>16</v>
      </c>
      <c r="C23" s="412" t="s">
        <v>16</v>
      </c>
      <c r="D23" s="423" t="s">
        <v>25</v>
      </c>
      <c r="E23" s="375" t="s">
        <v>26</v>
      </c>
      <c r="F23" s="414" t="s">
        <v>122</v>
      </c>
      <c r="G23" s="440" t="s">
        <v>105</v>
      </c>
      <c r="H23" s="360" t="s">
        <v>19</v>
      </c>
      <c r="I23" s="432" t="s">
        <v>61</v>
      </c>
      <c r="J23" s="432" t="s">
        <v>226</v>
      </c>
      <c r="K23" s="128" t="s">
        <v>20</v>
      </c>
      <c r="L23" s="300">
        <f>+M23+O23</f>
        <v>50</v>
      </c>
      <c r="M23" s="297">
        <v>50</v>
      </c>
      <c r="N23" s="298">
        <v>0</v>
      </c>
      <c r="O23" s="299">
        <v>0</v>
      </c>
      <c r="P23" s="296">
        <f>+Q23+S23</f>
        <v>50</v>
      </c>
      <c r="Q23" s="298">
        <v>50</v>
      </c>
      <c r="R23" s="298">
        <v>0</v>
      </c>
      <c r="S23" s="299">
        <v>0</v>
      </c>
      <c r="T23" s="296">
        <f>+U23+W23</f>
        <v>47.4</v>
      </c>
      <c r="U23" s="298">
        <v>47.4</v>
      </c>
      <c r="V23" s="298">
        <v>0</v>
      </c>
      <c r="W23" s="299">
        <v>0</v>
      </c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  <c r="CN23" s="110"/>
      <c r="CO23" s="110"/>
      <c r="CP23" s="110"/>
      <c r="CQ23" s="110"/>
      <c r="CR23" s="110"/>
      <c r="CS23" s="110"/>
      <c r="CT23" s="110"/>
      <c r="CU23" s="110"/>
      <c r="CV23" s="110"/>
      <c r="CW23" s="110"/>
      <c r="CX23" s="110"/>
      <c r="CY23" s="110"/>
      <c r="CZ23" s="110"/>
      <c r="DA23" s="110"/>
      <c r="DB23" s="110"/>
      <c r="DC23" s="110"/>
      <c r="DD23" s="110"/>
      <c r="DE23" s="110"/>
      <c r="DF23" s="110"/>
      <c r="DG23" s="110"/>
      <c r="DH23" s="110"/>
      <c r="DI23" s="110"/>
      <c r="DJ23" s="110"/>
      <c r="DK23" s="110"/>
      <c r="DL23" s="110"/>
      <c r="DM23" s="110"/>
      <c r="DN23" s="110"/>
      <c r="DO23" s="110"/>
      <c r="DP23" s="110"/>
      <c r="DQ23" s="110"/>
      <c r="DR23" s="110"/>
      <c r="DS23" s="110"/>
      <c r="DT23" s="110"/>
      <c r="DU23" s="110"/>
      <c r="DV23" s="110"/>
      <c r="DW23" s="110"/>
      <c r="DX23" s="110"/>
      <c r="DY23" s="110"/>
      <c r="DZ23" s="110"/>
      <c r="EA23" s="110"/>
      <c r="EB23" s="110"/>
      <c r="EC23" s="110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  <c r="HH23" s="110"/>
      <c r="HI23" s="110"/>
      <c r="HJ23" s="110"/>
      <c r="HK23" s="110"/>
      <c r="HL23" s="110"/>
      <c r="HM23" s="110"/>
      <c r="HN23" s="110"/>
      <c r="HO23" s="110"/>
      <c r="HP23" s="110"/>
      <c r="HQ23" s="110"/>
      <c r="HR23" s="110"/>
      <c r="HS23" s="110"/>
      <c r="HT23" s="110"/>
      <c r="HU23" s="110"/>
      <c r="HV23" s="110"/>
      <c r="HW23" s="110"/>
      <c r="HX23" s="110"/>
      <c r="HY23" s="110"/>
      <c r="HZ23" s="110"/>
      <c r="IA23" s="110"/>
      <c r="IB23" s="110"/>
      <c r="IC23" s="110"/>
      <c r="ID23" s="110"/>
      <c r="IE23" s="110"/>
      <c r="IF23" s="110"/>
      <c r="IG23" s="110"/>
      <c r="IH23" s="110"/>
      <c r="II23" s="110"/>
      <c r="IJ23" s="110"/>
    </row>
    <row r="24" spans="1:244" ht="23.25" customHeight="1" thickBot="1" x14ac:dyDescent="0.25">
      <c r="A24" s="409"/>
      <c r="B24" s="411"/>
      <c r="C24" s="413"/>
      <c r="D24" s="370"/>
      <c r="E24" s="376"/>
      <c r="F24" s="391"/>
      <c r="G24" s="441"/>
      <c r="H24" s="361"/>
      <c r="I24" s="349"/>
      <c r="J24" s="349"/>
      <c r="K24" s="130" t="s">
        <v>10</v>
      </c>
      <c r="L24" s="125">
        <f t="shared" ref="L24:W24" si="3">SUM(L23:L23)</f>
        <v>50</v>
      </c>
      <c r="M24" s="131">
        <f t="shared" si="3"/>
        <v>50</v>
      </c>
      <c r="N24" s="131">
        <f t="shared" si="3"/>
        <v>0</v>
      </c>
      <c r="O24" s="132">
        <f t="shared" si="3"/>
        <v>0</v>
      </c>
      <c r="P24" s="125">
        <f t="shared" si="3"/>
        <v>50</v>
      </c>
      <c r="Q24" s="133">
        <f t="shared" si="3"/>
        <v>50</v>
      </c>
      <c r="R24" s="133">
        <f t="shared" si="3"/>
        <v>0</v>
      </c>
      <c r="S24" s="132">
        <f t="shared" si="3"/>
        <v>0</v>
      </c>
      <c r="T24" s="125">
        <f t="shared" si="3"/>
        <v>47.4</v>
      </c>
      <c r="U24" s="131">
        <f t="shared" si="3"/>
        <v>47.4</v>
      </c>
      <c r="V24" s="131">
        <f t="shared" si="3"/>
        <v>0</v>
      </c>
      <c r="W24" s="132">
        <f t="shared" si="3"/>
        <v>0</v>
      </c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10"/>
      <c r="CR24" s="110"/>
      <c r="CS24" s="110"/>
      <c r="CT24" s="110"/>
      <c r="CU24" s="110"/>
      <c r="CV24" s="110"/>
      <c r="CW24" s="110"/>
      <c r="CX24" s="110"/>
      <c r="CY24" s="110"/>
      <c r="CZ24" s="110"/>
      <c r="DA24" s="110"/>
      <c r="DB24" s="110"/>
      <c r="DC24" s="110"/>
      <c r="DD24" s="110"/>
      <c r="DE24" s="110"/>
      <c r="DF24" s="110"/>
      <c r="DG24" s="110"/>
      <c r="DH24" s="110"/>
      <c r="DI24" s="110"/>
      <c r="DJ24" s="110"/>
      <c r="DK24" s="110"/>
      <c r="DL24" s="110"/>
      <c r="DM24" s="110"/>
      <c r="DN24" s="110"/>
      <c r="DO24" s="110"/>
      <c r="DP24" s="110"/>
      <c r="DQ24" s="110"/>
      <c r="DR24" s="110"/>
      <c r="DS24" s="110"/>
      <c r="DT24" s="110"/>
      <c r="DU24" s="110"/>
      <c r="DV24" s="110"/>
      <c r="DW24" s="110"/>
      <c r="DX24" s="110"/>
      <c r="DY24" s="110"/>
      <c r="DZ24" s="110"/>
      <c r="EA24" s="110"/>
      <c r="EB24" s="110"/>
      <c r="EC24" s="110"/>
      <c r="ED24" s="110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  <c r="FV24" s="110"/>
      <c r="FW24" s="110"/>
      <c r="FX24" s="110"/>
      <c r="FY24" s="110"/>
      <c r="FZ24" s="110"/>
      <c r="GA24" s="110"/>
      <c r="GB24" s="110"/>
      <c r="GC24" s="110"/>
      <c r="GD24" s="110"/>
      <c r="GE24" s="110"/>
      <c r="GF24" s="110"/>
      <c r="GG24" s="110"/>
      <c r="GH24" s="110"/>
      <c r="GI24" s="110"/>
      <c r="GJ24" s="110"/>
      <c r="GK24" s="110"/>
      <c r="GL24" s="110"/>
      <c r="GM24" s="110"/>
      <c r="GN24" s="110"/>
      <c r="GO24" s="110"/>
      <c r="GP24" s="110"/>
      <c r="GQ24" s="110"/>
      <c r="GR24" s="110"/>
      <c r="GS24" s="110"/>
      <c r="GT24" s="110"/>
      <c r="GU24" s="110"/>
      <c r="GV24" s="110"/>
      <c r="GW24" s="110"/>
      <c r="GX24" s="110"/>
      <c r="GY24" s="110"/>
      <c r="GZ24" s="110"/>
      <c r="HA24" s="110"/>
      <c r="HB24" s="110"/>
      <c r="HC24" s="110"/>
      <c r="HD24" s="110"/>
      <c r="HE24" s="110"/>
      <c r="HF24" s="110"/>
      <c r="HG24" s="110"/>
      <c r="HH24" s="110"/>
      <c r="HI24" s="110"/>
      <c r="HJ24" s="110"/>
      <c r="HK24" s="110"/>
      <c r="HL24" s="110"/>
      <c r="HM24" s="110"/>
      <c r="HN24" s="110"/>
      <c r="HO24" s="110"/>
      <c r="HP24" s="110"/>
      <c r="HQ24" s="110"/>
      <c r="HR24" s="110"/>
      <c r="HS24" s="110"/>
      <c r="HT24" s="110"/>
      <c r="HU24" s="110"/>
      <c r="HV24" s="110"/>
      <c r="HW24" s="110"/>
      <c r="HX24" s="110"/>
      <c r="HY24" s="110"/>
      <c r="HZ24" s="110"/>
      <c r="IA24" s="110"/>
      <c r="IB24" s="110"/>
      <c r="IC24" s="110"/>
      <c r="ID24" s="110"/>
      <c r="IE24" s="110"/>
      <c r="IF24" s="110"/>
      <c r="IG24" s="110"/>
      <c r="IH24" s="110"/>
      <c r="II24" s="110"/>
      <c r="IJ24" s="110"/>
    </row>
    <row r="25" spans="1:244" ht="22.5" customHeight="1" thickBot="1" x14ac:dyDescent="0.25">
      <c r="A25" s="398" t="s">
        <v>13</v>
      </c>
      <c r="B25" s="428" t="s">
        <v>16</v>
      </c>
      <c r="C25" s="366" t="s">
        <v>16</v>
      </c>
      <c r="D25" s="479" t="s">
        <v>27</v>
      </c>
      <c r="E25" s="433" t="s">
        <v>111</v>
      </c>
      <c r="F25" s="395" t="s">
        <v>122</v>
      </c>
      <c r="G25" s="435" t="s">
        <v>113</v>
      </c>
      <c r="H25" s="437" t="s">
        <v>19</v>
      </c>
      <c r="I25" s="438" t="s">
        <v>61</v>
      </c>
      <c r="J25" s="438" t="s">
        <v>123</v>
      </c>
      <c r="K25" s="135" t="s">
        <v>20</v>
      </c>
      <c r="L25" s="301">
        <f>+M25+O25</f>
        <v>303.8</v>
      </c>
      <c r="M25" s="302">
        <v>303.8</v>
      </c>
      <c r="N25" s="302">
        <v>299</v>
      </c>
      <c r="O25" s="137">
        <v>0</v>
      </c>
      <c r="P25" s="301">
        <f>+Q25+S25</f>
        <v>304</v>
      </c>
      <c r="Q25" s="136">
        <v>304</v>
      </c>
      <c r="R25" s="136">
        <v>297.5</v>
      </c>
      <c r="S25" s="137">
        <v>0</v>
      </c>
      <c r="T25" s="301">
        <f>+U25+W25</f>
        <v>246.9</v>
      </c>
      <c r="U25" s="136">
        <v>246.9</v>
      </c>
      <c r="V25" s="136">
        <v>241.2</v>
      </c>
      <c r="W25" s="137">
        <v>0</v>
      </c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0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0"/>
      <c r="HI25" s="110"/>
      <c r="HJ25" s="110"/>
      <c r="HK25" s="110"/>
      <c r="HL25" s="110"/>
      <c r="HM25" s="110"/>
      <c r="HN25" s="110"/>
      <c r="HO25" s="110"/>
      <c r="HP25" s="110"/>
      <c r="HQ25" s="110"/>
      <c r="HR25" s="110"/>
      <c r="HS25" s="110"/>
      <c r="HT25" s="110"/>
      <c r="HU25" s="110"/>
      <c r="HV25" s="110"/>
      <c r="HW25" s="110"/>
      <c r="HX25" s="110"/>
      <c r="HY25" s="110"/>
      <c r="HZ25" s="110"/>
      <c r="IA25" s="110"/>
      <c r="IB25" s="110"/>
      <c r="IC25" s="110"/>
      <c r="ID25" s="110"/>
      <c r="IE25" s="110"/>
      <c r="IF25" s="110"/>
      <c r="IG25" s="110"/>
      <c r="IH25" s="110"/>
      <c r="II25" s="110"/>
      <c r="IJ25" s="110"/>
    </row>
    <row r="26" spans="1:244" ht="21.75" customHeight="1" thickBot="1" x14ac:dyDescent="0.25">
      <c r="A26" s="409"/>
      <c r="B26" s="411"/>
      <c r="C26" s="413"/>
      <c r="D26" s="417"/>
      <c r="E26" s="434"/>
      <c r="F26" s="396"/>
      <c r="G26" s="436"/>
      <c r="H26" s="431"/>
      <c r="I26" s="347"/>
      <c r="J26" s="347"/>
      <c r="K26" s="138" t="s">
        <v>10</v>
      </c>
      <c r="L26" s="139">
        <f t="shared" ref="L26:W26" si="4">SUM(L25:L25)</f>
        <v>303.8</v>
      </c>
      <c r="M26" s="140">
        <f t="shared" si="4"/>
        <v>303.8</v>
      </c>
      <c r="N26" s="141">
        <f t="shared" si="4"/>
        <v>299</v>
      </c>
      <c r="O26" s="142">
        <f t="shared" si="4"/>
        <v>0</v>
      </c>
      <c r="P26" s="139">
        <f t="shared" si="4"/>
        <v>304</v>
      </c>
      <c r="Q26" s="140">
        <f t="shared" si="4"/>
        <v>304</v>
      </c>
      <c r="R26" s="141">
        <f t="shared" si="4"/>
        <v>297.5</v>
      </c>
      <c r="S26" s="142">
        <f t="shared" si="4"/>
        <v>0</v>
      </c>
      <c r="T26" s="139">
        <f t="shared" si="4"/>
        <v>246.9</v>
      </c>
      <c r="U26" s="141">
        <f t="shared" si="4"/>
        <v>246.9</v>
      </c>
      <c r="V26" s="141">
        <f t="shared" si="4"/>
        <v>241.2</v>
      </c>
      <c r="W26" s="142">
        <f t="shared" si="4"/>
        <v>0</v>
      </c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  <c r="CT26" s="110"/>
      <c r="CU26" s="110"/>
      <c r="CV26" s="110"/>
      <c r="CW26" s="110"/>
      <c r="CX26" s="110"/>
      <c r="CY26" s="110"/>
      <c r="CZ26" s="110"/>
      <c r="DA26" s="110"/>
      <c r="DB26" s="110"/>
      <c r="DC26" s="110"/>
      <c r="DD26" s="110"/>
      <c r="DE26" s="110"/>
      <c r="DF26" s="110"/>
      <c r="DG26" s="110"/>
      <c r="DH26" s="110"/>
      <c r="DI26" s="110"/>
      <c r="DJ26" s="110"/>
      <c r="DK26" s="110"/>
      <c r="DL26" s="110"/>
      <c r="DM26" s="110"/>
      <c r="DN26" s="110"/>
      <c r="DO26" s="110"/>
      <c r="DP26" s="110"/>
      <c r="DQ26" s="110"/>
      <c r="DR26" s="110"/>
      <c r="DS26" s="110"/>
      <c r="DT26" s="110"/>
      <c r="DU26" s="110"/>
      <c r="DV26" s="110"/>
      <c r="DW26" s="110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  <c r="GF26" s="110"/>
      <c r="GG26" s="110"/>
      <c r="GH26" s="110"/>
      <c r="GI26" s="110"/>
      <c r="GJ26" s="110"/>
      <c r="GK26" s="110"/>
      <c r="GL26" s="110"/>
      <c r="GM26" s="110"/>
      <c r="GN26" s="110"/>
      <c r="GO26" s="110"/>
      <c r="GP26" s="110"/>
      <c r="GQ26" s="110"/>
      <c r="GR26" s="110"/>
      <c r="GS26" s="110"/>
      <c r="GT26" s="110"/>
      <c r="GU26" s="110"/>
      <c r="GV26" s="110"/>
      <c r="GW26" s="110"/>
      <c r="GX26" s="110"/>
      <c r="GY26" s="110"/>
      <c r="GZ26" s="110"/>
      <c r="HA26" s="110"/>
      <c r="HB26" s="110"/>
      <c r="HC26" s="110"/>
      <c r="HD26" s="110"/>
      <c r="HE26" s="110"/>
      <c r="HF26" s="110"/>
      <c r="HG26" s="110"/>
      <c r="HH26" s="110"/>
      <c r="HI26" s="110"/>
      <c r="HJ26" s="110"/>
      <c r="HK26" s="110"/>
      <c r="HL26" s="110"/>
      <c r="HM26" s="110"/>
      <c r="HN26" s="110"/>
      <c r="HO26" s="110"/>
      <c r="HP26" s="110"/>
      <c r="HQ26" s="110"/>
      <c r="HR26" s="110"/>
      <c r="HS26" s="110"/>
      <c r="HT26" s="110"/>
      <c r="HU26" s="110"/>
      <c r="HV26" s="110"/>
      <c r="HW26" s="110"/>
      <c r="HX26" s="110"/>
      <c r="HY26" s="110"/>
      <c r="HZ26" s="110"/>
      <c r="IA26" s="110"/>
      <c r="IB26" s="110"/>
      <c r="IC26" s="110"/>
      <c r="ID26" s="110"/>
      <c r="IE26" s="110"/>
      <c r="IF26" s="110"/>
      <c r="IG26" s="110"/>
      <c r="IH26" s="110"/>
      <c r="II26" s="110"/>
      <c r="IJ26" s="110"/>
    </row>
    <row r="27" spans="1:244" ht="15.75" customHeight="1" x14ac:dyDescent="0.2">
      <c r="A27" s="397" t="s">
        <v>13</v>
      </c>
      <c r="B27" s="362" t="s">
        <v>16</v>
      </c>
      <c r="C27" s="365" t="s">
        <v>16</v>
      </c>
      <c r="D27" s="404" t="s">
        <v>13</v>
      </c>
      <c r="E27" s="386" t="s">
        <v>28</v>
      </c>
      <c r="F27" s="442" t="s">
        <v>122</v>
      </c>
      <c r="G27" s="424" t="s">
        <v>105</v>
      </c>
      <c r="H27" s="346" t="s">
        <v>19</v>
      </c>
      <c r="I27" s="478" t="s">
        <v>61</v>
      </c>
      <c r="J27" s="346" t="s">
        <v>123</v>
      </c>
      <c r="K27" s="143" t="s">
        <v>20</v>
      </c>
      <c r="L27" s="303">
        <f>+M27+O27</f>
        <v>5617.8</v>
      </c>
      <c r="M27" s="304">
        <v>5406.7</v>
      </c>
      <c r="N27" s="304">
        <v>4494</v>
      </c>
      <c r="O27" s="305">
        <v>211.1</v>
      </c>
      <c r="P27" s="306">
        <f>+Q27+S27</f>
        <v>6298.2</v>
      </c>
      <c r="Q27" s="307">
        <v>5221</v>
      </c>
      <c r="R27" s="307">
        <v>4198.7</v>
      </c>
      <c r="S27" s="308">
        <v>1077.2</v>
      </c>
      <c r="T27" s="306">
        <f>+U27+W27</f>
        <v>6225.8</v>
      </c>
      <c r="U27" s="307">
        <v>5148.6000000000004</v>
      </c>
      <c r="V27" s="307">
        <v>4177.8999999999996</v>
      </c>
      <c r="W27" s="308">
        <v>1077.2</v>
      </c>
    </row>
    <row r="28" spans="1:244" ht="20.25" customHeight="1" thickBot="1" x14ac:dyDescent="0.25">
      <c r="A28" s="401"/>
      <c r="B28" s="402"/>
      <c r="C28" s="403"/>
      <c r="D28" s="405"/>
      <c r="E28" s="407"/>
      <c r="F28" s="443"/>
      <c r="G28" s="425"/>
      <c r="H28" s="439"/>
      <c r="I28" s="430"/>
      <c r="J28" s="438"/>
      <c r="K28" s="144" t="s">
        <v>29</v>
      </c>
      <c r="L28" s="145">
        <f>+M28+O28</f>
        <v>0</v>
      </c>
      <c r="M28" s="146">
        <v>0</v>
      </c>
      <c r="N28" s="148">
        <v>0</v>
      </c>
      <c r="O28" s="149">
        <v>0</v>
      </c>
      <c r="P28" s="145">
        <f>+Q28+S28</f>
        <v>0</v>
      </c>
      <c r="Q28" s="146">
        <v>0</v>
      </c>
      <c r="R28" s="146">
        <v>0</v>
      </c>
      <c r="S28" s="147">
        <v>0</v>
      </c>
      <c r="T28" s="145">
        <f>+U28+W28</f>
        <v>0</v>
      </c>
      <c r="U28" s="146">
        <v>0</v>
      </c>
      <c r="V28" s="146">
        <v>0</v>
      </c>
      <c r="W28" s="147">
        <v>0</v>
      </c>
    </row>
    <row r="29" spans="1:244" ht="21" customHeight="1" thickBot="1" x14ac:dyDescent="0.25">
      <c r="A29" s="399"/>
      <c r="B29" s="364"/>
      <c r="C29" s="367"/>
      <c r="D29" s="406"/>
      <c r="E29" s="376"/>
      <c r="F29" s="444"/>
      <c r="G29" s="426"/>
      <c r="H29" s="431"/>
      <c r="I29" s="431"/>
      <c r="J29" s="347"/>
      <c r="K29" s="150" t="s">
        <v>10</v>
      </c>
      <c r="L29" s="151">
        <f t="shared" ref="L29:W29" si="5">SUM(L27:L28)</f>
        <v>5617.8</v>
      </c>
      <c r="M29" s="152">
        <f t="shared" si="5"/>
        <v>5406.7</v>
      </c>
      <c r="N29" s="152">
        <f t="shared" si="5"/>
        <v>4494</v>
      </c>
      <c r="O29" s="153">
        <f t="shared" si="5"/>
        <v>211.1</v>
      </c>
      <c r="P29" s="151">
        <f t="shared" si="5"/>
        <v>6298.2</v>
      </c>
      <c r="Q29" s="152">
        <f t="shared" si="5"/>
        <v>5221</v>
      </c>
      <c r="R29" s="152">
        <f t="shared" si="5"/>
        <v>4198.7</v>
      </c>
      <c r="S29" s="153">
        <f t="shared" si="5"/>
        <v>1077.2</v>
      </c>
      <c r="T29" s="154">
        <f t="shared" si="5"/>
        <v>6225.8</v>
      </c>
      <c r="U29" s="152">
        <f t="shared" si="5"/>
        <v>5148.6000000000004</v>
      </c>
      <c r="V29" s="152">
        <f t="shared" si="5"/>
        <v>4177.8999999999996</v>
      </c>
      <c r="W29" s="153">
        <f t="shared" si="5"/>
        <v>1077.2</v>
      </c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  <c r="BR29" s="155"/>
      <c r="BS29" s="155"/>
      <c r="BT29" s="155"/>
      <c r="BU29" s="155"/>
      <c r="BV29" s="155"/>
      <c r="BW29" s="155"/>
      <c r="BX29" s="155"/>
      <c r="BY29" s="155"/>
      <c r="BZ29" s="155"/>
      <c r="CA29" s="155"/>
      <c r="CB29" s="155"/>
      <c r="CC29" s="155"/>
      <c r="CD29" s="155"/>
      <c r="CE29" s="155"/>
      <c r="CF29" s="155"/>
      <c r="CG29" s="155"/>
      <c r="CH29" s="155"/>
      <c r="CI29" s="155"/>
      <c r="CJ29" s="155"/>
      <c r="CK29" s="155"/>
      <c r="CL29" s="155"/>
      <c r="CM29" s="155"/>
      <c r="CN29" s="155"/>
      <c r="CO29" s="155"/>
      <c r="CP29" s="155"/>
      <c r="CQ29" s="155"/>
      <c r="CR29" s="155"/>
      <c r="CS29" s="155"/>
      <c r="CT29" s="155"/>
      <c r="CU29" s="155"/>
      <c r="CV29" s="155"/>
      <c r="CW29" s="155"/>
      <c r="CX29" s="155"/>
      <c r="CY29" s="155"/>
      <c r="CZ29" s="155"/>
      <c r="DA29" s="155"/>
      <c r="DB29" s="155"/>
      <c r="DC29" s="155"/>
      <c r="DD29" s="155"/>
      <c r="DE29" s="155"/>
      <c r="DF29" s="155"/>
      <c r="DG29" s="155"/>
      <c r="DH29" s="155"/>
      <c r="DI29" s="155"/>
      <c r="DJ29" s="155"/>
      <c r="DK29" s="155"/>
      <c r="DL29" s="155"/>
      <c r="DM29" s="155"/>
      <c r="DN29" s="155"/>
      <c r="DO29" s="155"/>
      <c r="DP29" s="155"/>
      <c r="DQ29" s="155"/>
      <c r="DR29" s="155"/>
      <c r="DS29" s="155"/>
      <c r="DT29" s="155"/>
      <c r="DU29" s="155"/>
      <c r="DV29" s="155"/>
      <c r="DW29" s="155"/>
      <c r="DX29" s="155"/>
      <c r="DY29" s="155"/>
      <c r="DZ29" s="155"/>
      <c r="EA29" s="155"/>
      <c r="EB29" s="155"/>
      <c r="EC29" s="155"/>
      <c r="ED29" s="155"/>
      <c r="EE29" s="155"/>
      <c r="EF29" s="155"/>
      <c r="EG29" s="155"/>
      <c r="EH29" s="155"/>
      <c r="EI29" s="155"/>
      <c r="EJ29" s="155"/>
      <c r="EK29" s="155"/>
      <c r="EL29" s="155"/>
      <c r="EM29" s="155"/>
      <c r="EN29" s="155"/>
      <c r="EO29" s="155"/>
      <c r="EP29" s="155"/>
      <c r="EQ29" s="155"/>
      <c r="ER29" s="155"/>
      <c r="ES29" s="155"/>
      <c r="ET29" s="155"/>
      <c r="EU29" s="155"/>
      <c r="EV29" s="155"/>
      <c r="EW29" s="155"/>
      <c r="EX29" s="155"/>
      <c r="EY29" s="155"/>
      <c r="EZ29" s="155"/>
      <c r="FA29" s="155"/>
      <c r="FB29" s="155"/>
      <c r="FC29" s="155"/>
      <c r="FD29" s="155"/>
      <c r="FE29" s="155"/>
      <c r="FF29" s="155"/>
      <c r="FG29" s="155"/>
      <c r="FH29" s="155"/>
      <c r="FI29" s="155"/>
      <c r="FJ29" s="155"/>
      <c r="FK29" s="155"/>
      <c r="FL29" s="155"/>
      <c r="FM29" s="155"/>
      <c r="FN29" s="155"/>
      <c r="FO29" s="155"/>
      <c r="FP29" s="155"/>
      <c r="FQ29" s="155"/>
      <c r="FR29" s="155"/>
      <c r="FS29" s="155"/>
      <c r="FT29" s="155"/>
      <c r="FU29" s="155"/>
      <c r="FV29" s="155"/>
      <c r="FW29" s="155"/>
      <c r="FX29" s="155"/>
      <c r="FY29" s="155"/>
      <c r="FZ29" s="155"/>
      <c r="GA29" s="155"/>
      <c r="GB29" s="155"/>
      <c r="GC29" s="155"/>
      <c r="GD29" s="155"/>
      <c r="GE29" s="155"/>
      <c r="GF29" s="155"/>
      <c r="GG29" s="155"/>
      <c r="GH29" s="155"/>
      <c r="GI29" s="155"/>
      <c r="GJ29" s="155"/>
      <c r="GK29" s="155"/>
      <c r="GL29" s="155"/>
      <c r="GM29" s="155"/>
      <c r="GN29" s="155"/>
      <c r="GO29" s="155"/>
      <c r="GP29" s="155"/>
      <c r="GQ29" s="155"/>
      <c r="GR29" s="155"/>
      <c r="GS29" s="155"/>
      <c r="GT29" s="155"/>
      <c r="GU29" s="155"/>
      <c r="GV29" s="155"/>
      <c r="GW29" s="155"/>
      <c r="GX29" s="155"/>
      <c r="GY29" s="155"/>
      <c r="GZ29" s="155"/>
      <c r="HA29" s="155"/>
      <c r="HB29" s="155"/>
      <c r="HC29" s="155"/>
      <c r="HD29" s="155"/>
      <c r="HE29" s="155"/>
      <c r="HF29" s="155"/>
      <c r="HG29" s="155"/>
      <c r="HH29" s="155"/>
      <c r="HI29" s="155"/>
      <c r="HJ29" s="155"/>
      <c r="HK29" s="155"/>
      <c r="HL29" s="155"/>
      <c r="HM29" s="155"/>
      <c r="HN29" s="155"/>
      <c r="HO29" s="155"/>
      <c r="HP29" s="155"/>
      <c r="HQ29" s="155"/>
      <c r="HR29" s="155"/>
      <c r="HS29" s="155"/>
      <c r="HT29" s="155"/>
      <c r="HU29" s="155"/>
      <c r="HV29" s="155"/>
      <c r="HW29" s="155"/>
      <c r="HX29" s="155"/>
      <c r="HY29" s="155"/>
      <c r="HZ29" s="155"/>
      <c r="IA29" s="155"/>
      <c r="IB29" s="155"/>
      <c r="IC29" s="155"/>
      <c r="ID29" s="155"/>
      <c r="IE29" s="155"/>
      <c r="IF29" s="155"/>
      <c r="IG29" s="155"/>
      <c r="IH29" s="155"/>
      <c r="II29" s="155"/>
      <c r="IJ29" s="155"/>
    </row>
    <row r="30" spans="1:244" ht="16.5" customHeight="1" x14ac:dyDescent="0.2">
      <c r="A30" s="397" t="s">
        <v>13</v>
      </c>
      <c r="B30" s="362" t="s">
        <v>16</v>
      </c>
      <c r="C30" s="365" t="s">
        <v>16</v>
      </c>
      <c r="D30" s="404" t="s">
        <v>30</v>
      </c>
      <c r="E30" s="386" t="s">
        <v>138</v>
      </c>
      <c r="F30" s="442" t="s">
        <v>122</v>
      </c>
      <c r="G30" s="424" t="s">
        <v>31</v>
      </c>
      <c r="H30" s="346" t="s">
        <v>19</v>
      </c>
      <c r="I30" s="429" t="s">
        <v>61</v>
      </c>
      <c r="J30" s="346" t="s">
        <v>123</v>
      </c>
      <c r="K30" s="156" t="s">
        <v>20</v>
      </c>
      <c r="L30" s="303">
        <f>+M30+O30</f>
        <v>90.5</v>
      </c>
      <c r="M30" s="304">
        <v>90.5</v>
      </c>
      <c r="N30" s="304">
        <v>89</v>
      </c>
      <c r="O30" s="308">
        <v>0</v>
      </c>
      <c r="P30" s="306">
        <f>+Q30+S30</f>
        <v>90.5</v>
      </c>
      <c r="Q30" s="307">
        <v>90.5</v>
      </c>
      <c r="R30" s="307">
        <v>88.8</v>
      </c>
      <c r="S30" s="308">
        <v>0</v>
      </c>
      <c r="T30" s="306">
        <f>+U30+W30</f>
        <v>79.8</v>
      </c>
      <c r="U30" s="307">
        <v>79.8</v>
      </c>
      <c r="V30" s="307">
        <v>78.400000000000006</v>
      </c>
      <c r="W30" s="308">
        <v>0</v>
      </c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  <c r="BS30" s="155"/>
      <c r="BT30" s="155"/>
      <c r="BU30" s="155"/>
      <c r="BV30" s="155"/>
      <c r="BW30" s="155"/>
      <c r="BX30" s="155"/>
      <c r="BY30" s="155"/>
      <c r="BZ30" s="155"/>
      <c r="CA30" s="155"/>
      <c r="CB30" s="155"/>
      <c r="CC30" s="155"/>
      <c r="CD30" s="155"/>
      <c r="CE30" s="155"/>
      <c r="CF30" s="155"/>
      <c r="CG30" s="155"/>
      <c r="CH30" s="155"/>
      <c r="CI30" s="155"/>
      <c r="CJ30" s="155"/>
      <c r="CK30" s="155"/>
      <c r="CL30" s="155"/>
      <c r="CM30" s="155"/>
      <c r="CN30" s="155"/>
      <c r="CO30" s="155"/>
      <c r="CP30" s="155"/>
      <c r="CQ30" s="155"/>
      <c r="CR30" s="155"/>
      <c r="CS30" s="155"/>
      <c r="CT30" s="155"/>
      <c r="CU30" s="155"/>
      <c r="CV30" s="155"/>
      <c r="CW30" s="155"/>
      <c r="CX30" s="155"/>
      <c r="CY30" s="155"/>
      <c r="CZ30" s="155"/>
      <c r="DA30" s="155"/>
      <c r="DB30" s="155"/>
      <c r="DC30" s="155"/>
      <c r="DD30" s="155"/>
      <c r="DE30" s="155"/>
      <c r="DF30" s="155"/>
      <c r="DG30" s="155"/>
      <c r="DH30" s="155"/>
      <c r="DI30" s="155"/>
      <c r="DJ30" s="155"/>
      <c r="DK30" s="155"/>
      <c r="DL30" s="155"/>
      <c r="DM30" s="155"/>
      <c r="DN30" s="155"/>
      <c r="DO30" s="155"/>
      <c r="DP30" s="155"/>
      <c r="DQ30" s="155"/>
      <c r="DR30" s="155"/>
      <c r="DS30" s="155"/>
      <c r="DT30" s="155"/>
      <c r="DU30" s="155"/>
      <c r="DV30" s="155"/>
      <c r="DW30" s="155"/>
      <c r="DX30" s="155"/>
      <c r="DY30" s="155"/>
      <c r="DZ30" s="155"/>
      <c r="EA30" s="155"/>
      <c r="EB30" s="155"/>
      <c r="EC30" s="155"/>
      <c r="ED30" s="155"/>
      <c r="EE30" s="155"/>
      <c r="EF30" s="155"/>
      <c r="EG30" s="155"/>
      <c r="EH30" s="155"/>
      <c r="EI30" s="155"/>
      <c r="EJ30" s="155"/>
      <c r="EK30" s="155"/>
      <c r="EL30" s="155"/>
      <c r="EM30" s="155"/>
      <c r="EN30" s="155"/>
      <c r="EO30" s="155"/>
      <c r="EP30" s="155"/>
      <c r="EQ30" s="155"/>
      <c r="ER30" s="155"/>
      <c r="ES30" s="155"/>
      <c r="ET30" s="155"/>
      <c r="EU30" s="155"/>
      <c r="EV30" s="155"/>
      <c r="EW30" s="155"/>
      <c r="EX30" s="155"/>
      <c r="EY30" s="155"/>
      <c r="EZ30" s="155"/>
      <c r="FA30" s="155"/>
      <c r="FB30" s="155"/>
      <c r="FC30" s="155"/>
      <c r="FD30" s="155"/>
      <c r="FE30" s="155"/>
      <c r="FF30" s="155"/>
      <c r="FG30" s="155"/>
      <c r="FH30" s="155"/>
      <c r="FI30" s="155"/>
      <c r="FJ30" s="155"/>
      <c r="FK30" s="155"/>
      <c r="FL30" s="155"/>
      <c r="FM30" s="155"/>
      <c r="FN30" s="155"/>
      <c r="FO30" s="155"/>
      <c r="FP30" s="155"/>
      <c r="FQ30" s="155"/>
      <c r="FR30" s="155"/>
      <c r="FS30" s="155"/>
      <c r="FT30" s="155"/>
      <c r="FU30" s="155"/>
      <c r="FV30" s="155"/>
      <c r="FW30" s="155"/>
      <c r="FX30" s="155"/>
      <c r="FY30" s="155"/>
      <c r="FZ30" s="155"/>
      <c r="GA30" s="155"/>
      <c r="GB30" s="155"/>
      <c r="GC30" s="155"/>
      <c r="GD30" s="155"/>
      <c r="GE30" s="155"/>
      <c r="GF30" s="155"/>
      <c r="GG30" s="155"/>
      <c r="GH30" s="155"/>
      <c r="GI30" s="155"/>
      <c r="GJ30" s="155"/>
      <c r="GK30" s="155"/>
      <c r="GL30" s="155"/>
      <c r="GM30" s="155"/>
      <c r="GN30" s="155"/>
      <c r="GO30" s="155"/>
      <c r="GP30" s="155"/>
      <c r="GQ30" s="155"/>
      <c r="GR30" s="155"/>
      <c r="GS30" s="155"/>
      <c r="GT30" s="155"/>
      <c r="GU30" s="155"/>
      <c r="GV30" s="155"/>
      <c r="GW30" s="155"/>
      <c r="GX30" s="155"/>
      <c r="GY30" s="155"/>
      <c r="GZ30" s="155"/>
      <c r="HA30" s="155"/>
      <c r="HB30" s="155"/>
      <c r="HC30" s="155"/>
      <c r="HD30" s="155"/>
      <c r="HE30" s="155"/>
      <c r="HF30" s="155"/>
      <c r="HG30" s="155"/>
      <c r="HH30" s="155"/>
      <c r="HI30" s="155"/>
      <c r="HJ30" s="155"/>
      <c r="HK30" s="155"/>
      <c r="HL30" s="155"/>
      <c r="HM30" s="155"/>
      <c r="HN30" s="155"/>
      <c r="HO30" s="155"/>
      <c r="HP30" s="155"/>
      <c r="HQ30" s="155"/>
      <c r="HR30" s="155"/>
      <c r="HS30" s="155"/>
      <c r="HT30" s="155"/>
      <c r="HU30" s="155"/>
      <c r="HV30" s="155"/>
      <c r="HW30" s="155"/>
      <c r="HX30" s="155"/>
      <c r="HY30" s="155"/>
      <c r="HZ30" s="155"/>
      <c r="IA30" s="155"/>
      <c r="IB30" s="155"/>
      <c r="IC30" s="155"/>
      <c r="ID30" s="155"/>
      <c r="IE30" s="155"/>
      <c r="IF30" s="155"/>
      <c r="IG30" s="155"/>
      <c r="IH30" s="155"/>
      <c r="II30" s="155"/>
      <c r="IJ30" s="155"/>
    </row>
    <row r="31" spans="1:244" ht="20.25" customHeight="1" thickBot="1" x14ac:dyDescent="0.25">
      <c r="A31" s="401"/>
      <c r="B31" s="402"/>
      <c r="C31" s="403"/>
      <c r="D31" s="405"/>
      <c r="E31" s="407"/>
      <c r="F31" s="443"/>
      <c r="G31" s="425"/>
      <c r="H31" s="439"/>
      <c r="I31" s="430"/>
      <c r="J31" s="438"/>
      <c r="K31" s="144" t="s">
        <v>29</v>
      </c>
      <c r="L31" s="145">
        <f>+M31+O31</f>
        <v>0</v>
      </c>
      <c r="M31" s="146">
        <v>0</v>
      </c>
      <c r="N31" s="148">
        <v>0</v>
      </c>
      <c r="O31" s="149">
        <v>0</v>
      </c>
      <c r="P31" s="145">
        <f>+Q31+S31</f>
        <v>0</v>
      </c>
      <c r="Q31" s="146">
        <v>0</v>
      </c>
      <c r="R31" s="146">
        <v>0</v>
      </c>
      <c r="S31" s="147">
        <v>0</v>
      </c>
      <c r="T31" s="145">
        <f>+U31+W31</f>
        <v>0</v>
      </c>
      <c r="U31" s="146">
        <v>0</v>
      </c>
      <c r="V31" s="146">
        <v>0</v>
      </c>
      <c r="W31" s="147">
        <v>0</v>
      </c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  <c r="CW31" s="155"/>
      <c r="CX31" s="155"/>
      <c r="CY31" s="155"/>
      <c r="CZ31" s="155"/>
      <c r="DA31" s="155"/>
      <c r="DB31" s="155"/>
      <c r="DC31" s="155"/>
      <c r="DD31" s="155"/>
      <c r="DE31" s="155"/>
      <c r="DF31" s="155"/>
      <c r="DG31" s="155"/>
      <c r="DH31" s="155"/>
      <c r="DI31" s="155"/>
      <c r="DJ31" s="155"/>
      <c r="DK31" s="155"/>
      <c r="DL31" s="155"/>
      <c r="DM31" s="155"/>
      <c r="DN31" s="155"/>
      <c r="DO31" s="155"/>
      <c r="DP31" s="155"/>
      <c r="DQ31" s="155"/>
      <c r="DR31" s="155"/>
      <c r="DS31" s="155"/>
      <c r="DT31" s="155"/>
      <c r="DU31" s="155"/>
      <c r="DV31" s="155"/>
      <c r="DW31" s="155"/>
      <c r="DX31" s="155"/>
      <c r="DY31" s="155"/>
      <c r="DZ31" s="155"/>
      <c r="EA31" s="155"/>
      <c r="EB31" s="155"/>
      <c r="EC31" s="155"/>
      <c r="ED31" s="155"/>
      <c r="EE31" s="155"/>
      <c r="EF31" s="155"/>
      <c r="EG31" s="155"/>
      <c r="EH31" s="155"/>
      <c r="EI31" s="155"/>
      <c r="EJ31" s="155"/>
      <c r="EK31" s="155"/>
      <c r="EL31" s="155"/>
      <c r="EM31" s="155"/>
      <c r="EN31" s="155"/>
      <c r="EO31" s="155"/>
      <c r="EP31" s="155"/>
      <c r="EQ31" s="155"/>
      <c r="ER31" s="155"/>
      <c r="ES31" s="155"/>
      <c r="ET31" s="155"/>
      <c r="EU31" s="155"/>
      <c r="EV31" s="155"/>
      <c r="EW31" s="155"/>
      <c r="EX31" s="155"/>
      <c r="EY31" s="155"/>
      <c r="EZ31" s="155"/>
      <c r="FA31" s="155"/>
      <c r="FB31" s="155"/>
      <c r="FC31" s="155"/>
      <c r="FD31" s="155"/>
      <c r="FE31" s="155"/>
      <c r="FF31" s="155"/>
      <c r="FG31" s="155"/>
      <c r="FH31" s="155"/>
      <c r="FI31" s="155"/>
      <c r="FJ31" s="155"/>
      <c r="FK31" s="155"/>
      <c r="FL31" s="155"/>
      <c r="FM31" s="155"/>
      <c r="FN31" s="155"/>
      <c r="FO31" s="155"/>
      <c r="FP31" s="155"/>
      <c r="FQ31" s="155"/>
      <c r="FR31" s="155"/>
      <c r="FS31" s="155"/>
      <c r="FT31" s="155"/>
      <c r="FU31" s="155"/>
      <c r="FV31" s="155"/>
      <c r="FW31" s="155"/>
      <c r="FX31" s="155"/>
      <c r="FY31" s="155"/>
      <c r="FZ31" s="155"/>
      <c r="GA31" s="155"/>
      <c r="GB31" s="155"/>
      <c r="GC31" s="155"/>
      <c r="GD31" s="155"/>
      <c r="GE31" s="155"/>
      <c r="GF31" s="155"/>
      <c r="GG31" s="155"/>
      <c r="GH31" s="155"/>
      <c r="GI31" s="155"/>
      <c r="GJ31" s="155"/>
      <c r="GK31" s="155"/>
      <c r="GL31" s="155"/>
      <c r="GM31" s="155"/>
      <c r="GN31" s="155"/>
      <c r="GO31" s="155"/>
      <c r="GP31" s="155"/>
      <c r="GQ31" s="155"/>
      <c r="GR31" s="155"/>
      <c r="GS31" s="155"/>
      <c r="GT31" s="155"/>
      <c r="GU31" s="155"/>
      <c r="GV31" s="155"/>
      <c r="GW31" s="155"/>
      <c r="GX31" s="155"/>
      <c r="GY31" s="155"/>
      <c r="GZ31" s="155"/>
      <c r="HA31" s="155"/>
      <c r="HB31" s="155"/>
      <c r="HC31" s="155"/>
      <c r="HD31" s="155"/>
      <c r="HE31" s="155"/>
      <c r="HF31" s="155"/>
      <c r="HG31" s="155"/>
      <c r="HH31" s="155"/>
      <c r="HI31" s="155"/>
      <c r="HJ31" s="155"/>
      <c r="HK31" s="155"/>
      <c r="HL31" s="155"/>
      <c r="HM31" s="155"/>
      <c r="HN31" s="155"/>
      <c r="HO31" s="155"/>
      <c r="HP31" s="155"/>
      <c r="HQ31" s="155"/>
      <c r="HR31" s="155"/>
      <c r="HS31" s="155"/>
      <c r="HT31" s="155"/>
      <c r="HU31" s="155"/>
      <c r="HV31" s="155"/>
      <c r="HW31" s="155"/>
      <c r="HX31" s="155"/>
      <c r="HY31" s="155"/>
      <c r="HZ31" s="155"/>
      <c r="IA31" s="155"/>
      <c r="IB31" s="155"/>
      <c r="IC31" s="155"/>
      <c r="ID31" s="155"/>
      <c r="IE31" s="155"/>
      <c r="IF31" s="155"/>
      <c r="IG31" s="155"/>
      <c r="IH31" s="155"/>
      <c r="II31" s="155"/>
      <c r="IJ31" s="155"/>
    </row>
    <row r="32" spans="1:244" ht="19.5" customHeight="1" thickBot="1" x14ac:dyDescent="0.25">
      <c r="A32" s="399"/>
      <c r="B32" s="364"/>
      <c r="C32" s="367"/>
      <c r="D32" s="406"/>
      <c r="E32" s="376"/>
      <c r="F32" s="444"/>
      <c r="G32" s="426"/>
      <c r="H32" s="431"/>
      <c r="I32" s="431"/>
      <c r="J32" s="347"/>
      <c r="K32" s="150" t="s">
        <v>10</v>
      </c>
      <c r="L32" s="151">
        <f t="shared" ref="L32:W32" si="6">SUM(L30:L31)</f>
        <v>90.5</v>
      </c>
      <c r="M32" s="152">
        <f t="shared" si="6"/>
        <v>90.5</v>
      </c>
      <c r="N32" s="152">
        <f t="shared" si="6"/>
        <v>89</v>
      </c>
      <c r="O32" s="153">
        <f t="shared" si="6"/>
        <v>0</v>
      </c>
      <c r="P32" s="151">
        <f t="shared" si="6"/>
        <v>90.5</v>
      </c>
      <c r="Q32" s="152">
        <f t="shared" si="6"/>
        <v>90.5</v>
      </c>
      <c r="R32" s="152">
        <f t="shared" si="6"/>
        <v>88.8</v>
      </c>
      <c r="S32" s="153">
        <f t="shared" si="6"/>
        <v>0</v>
      </c>
      <c r="T32" s="154">
        <f t="shared" si="6"/>
        <v>79.8</v>
      </c>
      <c r="U32" s="152">
        <f t="shared" si="6"/>
        <v>79.8</v>
      </c>
      <c r="V32" s="152">
        <f t="shared" si="6"/>
        <v>78.400000000000006</v>
      </c>
      <c r="W32" s="153">
        <f t="shared" si="6"/>
        <v>0</v>
      </c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5"/>
      <c r="CT32" s="155"/>
      <c r="CU32" s="155"/>
      <c r="CV32" s="155"/>
      <c r="CW32" s="155"/>
      <c r="CX32" s="155"/>
      <c r="CY32" s="155"/>
      <c r="CZ32" s="155"/>
      <c r="DA32" s="155"/>
      <c r="DB32" s="155"/>
      <c r="DC32" s="155"/>
      <c r="DD32" s="155"/>
      <c r="DE32" s="155"/>
      <c r="DF32" s="155"/>
      <c r="DG32" s="155"/>
      <c r="DH32" s="155"/>
      <c r="DI32" s="155"/>
      <c r="DJ32" s="155"/>
      <c r="DK32" s="155"/>
      <c r="DL32" s="155"/>
      <c r="DM32" s="155"/>
      <c r="DN32" s="155"/>
      <c r="DO32" s="155"/>
      <c r="DP32" s="155"/>
      <c r="DQ32" s="155"/>
      <c r="DR32" s="155"/>
      <c r="DS32" s="155"/>
      <c r="DT32" s="155"/>
      <c r="DU32" s="155"/>
      <c r="DV32" s="155"/>
      <c r="DW32" s="155"/>
      <c r="DX32" s="155"/>
      <c r="DY32" s="155"/>
      <c r="DZ32" s="155"/>
      <c r="EA32" s="155"/>
      <c r="EB32" s="155"/>
      <c r="EC32" s="155"/>
      <c r="ED32" s="155"/>
      <c r="EE32" s="155"/>
      <c r="EF32" s="155"/>
      <c r="EG32" s="155"/>
      <c r="EH32" s="155"/>
      <c r="EI32" s="155"/>
      <c r="EJ32" s="155"/>
      <c r="EK32" s="155"/>
      <c r="EL32" s="155"/>
      <c r="EM32" s="155"/>
      <c r="EN32" s="155"/>
      <c r="EO32" s="155"/>
      <c r="EP32" s="155"/>
      <c r="EQ32" s="155"/>
      <c r="ER32" s="155"/>
      <c r="ES32" s="155"/>
      <c r="ET32" s="155"/>
      <c r="EU32" s="155"/>
      <c r="EV32" s="155"/>
      <c r="EW32" s="155"/>
      <c r="EX32" s="155"/>
      <c r="EY32" s="155"/>
      <c r="EZ32" s="155"/>
      <c r="FA32" s="155"/>
      <c r="FB32" s="155"/>
      <c r="FC32" s="155"/>
      <c r="FD32" s="155"/>
      <c r="FE32" s="155"/>
      <c r="FF32" s="155"/>
      <c r="FG32" s="155"/>
      <c r="FH32" s="155"/>
      <c r="FI32" s="155"/>
      <c r="FJ32" s="155"/>
      <c r="FK32" s="155"/>
      <c r="FL32" s="155"/>
      <c r="FM32" s="155"/>
      <c r="FN32" s="155"/>
      <c r="FO32" s="155"/>
      <c r="FP32" s="155"/>
      <c r="FQ32" s="155"/>
      <c r="FR32" s="155"/>
      <c r="FS32" s="155"/>
      <c r="FT32" s="155"/>
      <c r="FU32" s="155"/>
      <c r="FV32" s="155"/>
      <c r="FW32" s="155"/>
      <c r="FX32" s="155"/>
      <c r="FY32" s="155"/>
      <c r="FZ32" s="155"/>
      <c r="GA32" s="155"/>
      <c r="GB32" s="155"/>
      <c r="GC32" s="155"/>
      <c r="GD32" s="155"/>
      <c r="GE32" s="155"/>
      <c r="GF32" s="155"/>
      <c r="GG32" s="155"/>
      <c r="GH32" s="155"/>
      <c r="GI32" s="155"/>
      <c r="GJ32" s="155"/>
      <c r="GK32" s="155"/>
      <c r="GL32" s="155"/>
      <c r="GM32" s="155"/>
      <c r="GN32" s="155"/>
      <c r="GO32" s="155"/>
      <c r="GP32" s="155"/>
      <c r="GQ32" s="155"/>
      <c r="GR32" s="155"/>
      <c r="GS32" s="155"/>
      <c r="GT32" s="155"/>
      <c r="GU32" s="155"/>
      <c r="GV32" s="155"/>
      <c r="GW32" s="155"/>
      <c r="GX32" s="155"/>
      <c r="GY32" s="155"/>
      <c r="GZ32" s="155"/>
      <c r="HA32" s="155"/>
      <c r="HB32" s="155"/>
      <c r="HC32" s="155"/>
      <c r="HD32" s="155"/>
      <c r="HE32" s="155"/>
      <c r="HF32" s="155"/>
      <c r="HG32" s="155"/>
      <c r="HH32" s="155"/>
      <c r="HI32" s="155"/>
      <c r="HJ32" s="155"/>
      <c r="HK32" s="155"/>
      <c r="HL32" s="155"/>
      <c r="HM32" s="155"/>
      <c r="HN32" s="155"/>
      <c r="HO32" s="155"/>
      <c r="HP32" s="155"/>
      <c r="HQ32" s="155"/>
      <c r="HR32" s="155"/>
      <c r="HS32" s="155"/>
      <c r="HT32" s="155"/>
      <c r="HU32" s="155"/>
      <c r="HV32" s="155"/>
      <c r="HW32" s="155"/>
      <c r="HX32" s="155"/>
      <c r="HY32" s="155"/>
      <c r="HZ32" s="155"/>
      <c r="IA32" s="155"/>
      <c r="IB32" s="155"/>
      <c r="IC32" s="155"/>
      <c r="ID32" s="155"/>
      <c r="IE32" s="155"/>
      <c r="IF32" s="155"/>
      <c r="IG32" s="155"/>
      <c r="IH32" s="155"/>
      <c r="II32" s="155"/>
      <c r="IJ32" s="155"/>
    </row>
    <row r="33" spans="1:244" ht="15.75" customHeight="1" x14ac:dyDescent="0.2">
      <c r="A33" s="397" t="s">
        <v>13</v>
      </c>
      <c r="B33" s="362" t="s">
        <v>16</v>
      </c>
      <c r="C33" s="365" t="s">
        <v>16</v>
      </c>
      <c r="D33" s="404" t="s">
        <v>32</v>
      </c>
      <c r="E33" s="386" t="s">
        <v>139</v>
      </c>
      <c r="F33" s="442" t="s">
        <v>122</v>
      </c>
      <c r="G33" s="424" t="s">
        <v>33</v>
      </c>
      <c r="H33" s="346" t="s">
        <v>19</v>
      </c>
      <c r="I33" s="429" t="s">
        <v>61</v>
      </c>
      <c r="J33" s="346" t="s">
        <v>123</v>
      </c>
      <c r="K33" s="156" t="s">
        <v>20</v>
      </c>
      <c r="L33" s="309">
        <f>+M33+O33</f>
        <v>352.3</v>
      </c>
      <c r="M33" s="304">
        <v>352.3</v>
      </c>
      <c r="N33" s="304">
        <v>347</v>
      </c>
      <c r="O33" s="305">
        <v>0</v>
      </c>
      <c r="P33" s="306">
        <f>+Q33+S33</f>
        <v>352.4</v>
      </c>
      <c r="Q33" s="307">
        <v>352.4</v>
      </c>
      <c r="R33" s="307">
        <v>347</v>
      </c>
      <c r="S33" s="308">
        <v>0</v>
      </c>
      <c r="T33" s="306">
        <f>+U33+W33</f>
        <v>302.60000000000002</v>
      </c>
      <c r="U33" s="307">
        <v>302.60000000000002</v>
      </c>
      <c r="V33" s="307">
        <v>297.5</v>
      </c>
      <c r="W33" s="308">
        <v>0</v>
      </c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5"/>
      <c r="CT33" s="155"/>
      <c r="CU33" s="155"/>
      <c r="CV33" s="155"/>
      <c r="CW33" s="155"/>
      <c r="CX33" s="155"/>
      <c r="CY33" s="155"/>
      <c r="CZ33" s="155"/>
      <c r="DA33" s="155"/>
      <c r="DB33" s="155"/>
      <c r="DC33" s="155"/>
      <c r="DD33" s="155"/>
      <c r="DE33" s="155"/>
      <c r="DF33" s="155"/>
      <c r="DG33" s="155"/>
      <c r="DH33" s="155"/>
      <c r="DI33" s="155"/>
      <c r="DJ33" s="155"/>
      <c r="DK33" s="155"/>
      <c r="DL33" s="155"/>
      <c r="DM33" s="155"/>
      <c r="DN33" s="155"/>
      <c r="DO33" s="155"/>
      <c r="DP33" s="155"/>
      <c r="DQ33" s="155"/>
      <c r="DR33" s="155"/>
      <c r="DS33" s="155"/>
      <c r="DT33" s="155"/>
      <c r="DU33" s="155"/>
      <c r="DV33" s="155"/>
      <c r="DW33" s="155"/>
      <c r="DX33" s="155"/>
      <c r="DY33" s="155"/>
      <c r="DZ33" s="155"/>
      <c r="EA33" s="155"/>
      <c r="EB33" s="155"/>
      <c r="EC33" s="155"/>
      <c r="ED33" s="155"/>
      <c r="EE33" s="155"/>
      <c r="EF33" s="155"/>
      <c r="EG33" s="155"/>
      <c r="EH33" s="155"/>
      <c r="EI33" s="155"/>
      <c r="EJ33" s="155"/>
      <c r="EK33" s="155"/>
      <c r="EL33" s="155"/>
      <c r="EM33" s="155"/>
      <c r="EN33" s="155"/>
      <c r="EO33" s="155"/>
      <c r="EP33" s="155"/>
      <c r="EQ33" s="155"/>
      <c r="ER33" s="155"/>
      <c r="ES33" s="155"/>
      <c r="ET33" s="155"/>
      <c r="EU33" s="155"/>
      <c r="EV33" s="155"/>
      <c r="EW33" s="155"/>
      <c r="EX33" s="155"/>
      <c r="EY33" s="155"/>
      <c r="EZ33" s="155"/>
      <c r="FA33" s="155"/>
      <c r="FB33" s="155"/>
      <c r="FC33" s="155"/>
      <c r="FD33" s="155"/>
      <c r="FE33" s="155"/>
      <c r="FF33" s="155"/>
      <c r="FG33" s="155"/>
      <c r="FH33" s="155"/>
      <c r="FI33" s="155"/>
      <c r="FJ33" s="155"/>
      <c r="FK33" s="155"/>
      <c r="FL33" s="155"/>
      <c r="FM33" s="155"/>
      <c r="FN33" s="155"/>
      <c r="FO33" s="155"/>
      <c r="FP33" s="155"/>
      <c r="FQ33" s="155"/>
      <c r="FR33" s="155"/>
      <c r="FS33" s="155"/>
      <c r="FT33" s="155"/>
      <c r="FU33" s="155"/>
      <c r="FV33" s="155"/>
      <c r="FW33" s="155"/>
      <c r="FX33" s="155"/>
      <c r="FY33" s="155"/>
      <c r="FZ33" s="155"/>
      <c r="GA33" s="155"/>
      <c r="GB33" s="155"/>
      <c r="GC33" s="155"/>
      <c r="GD33" s="155"/>
      <c r="GE33" s="155"/>
      <c r="GF33" s="155"/>
      <c r="GG33" s="155"/>
      <c r="GH33" s="155"/>
      <c r="GI33" s="155"/>
      <c r="GJ33" s="155"/>
      <c r="GK33" s="155"/>
      <c r="GL33" s="155"/>
      <c r="GM33" s="155"/>
      <c r="GN33" s="155"/>
      <c r="GO33" s="155"/>
      <c r="GP33" s="155"/>
      <c r="GQ33" s="155"/>
      <c r="GR33" s="155"/>
      <c r="GS33" s="155"/>
      <c r="GT33" s="155"/>
      <c r="GU33" s="155"/>
      <c r="GV33" s="155"/>
      <c r="GW33" s="155"/>
      <c r="GX33" s="155"/>
      <c r="GY33" s="155"/>
      <c r="GZ33" s="155"/>
      <c r="HA33" s="155"/>
      <c r="HB33" s="155"/>
      <c r="HC33" s="155"/>
      <c r="HD33" s="155"/>
      <c r="HE33" s="155"/>
      <c r="HF33" s="155"/>
      <c r="HG33" s="155"/>
      <c r="HH33" s="155"/>
      <c r="HI33" s="155"/>
      <c r="HJ33" s="155"/>
      <c r="HK33" s="155"/>
      <c r="HL33" s="155"/>
      <c r="HM33" s="155"/>
      <c r="HN33" s="155"/>
      <c r="HO33" s="155"/>
      <c r="HP33" s="155"/>
      <c r="HQ33" s="155"/>
      <c r="HR33" s="155"/>
      <c r="HS33" s="155"/>
      <c r="HT33" s="155"/>
      <c r="HU33" s="155"/>
      <c r="HV33" s="155"/>
      <c r="HW33" s="155"/>
      <c r="HX33" s="155"/>
      <c r="HY33" s="155"/>
      <c r="HZ33" s="155"/>
      <c r="IA33" s="155"/>
      <c r="IB33" s="155"/>
      <c r="IC33" s="155"/>
      <c r="ID33" s="155"/>
      <c r="IE33" s="155"/>
      <c r="IF33" s="155"/>
      <c r="IG33" s="155"/>
      <c r="IH33" s="155"/>
      <c r="II33" s="155"/>
      <c r="IJ33" s="155"/>
    </row>
    <row r="34" spans="1:244" ht="19.5" customHeight="1" thickBot="1" x14ac:dyDescent="0.25">
      <c r="A34" s="401"/>
      <c r="B34" s="402"/>
      <c r="C34" s="403"/>
      <c r="D34" s="405"/>
      <c r="E34" s="407"/>
      <c r="F34" s="443"/>
      <c r="G34" s="425"/>
      <c r="H34" s="439"/>
      <c r="I34" s="430"/>
      <c r="J34" s="438"/>
      <c r="K34" s="144" t="s">
        <v>29</v>
      </c>
      <c r="L34" s="145">
        <f>+M34+O34</f>
        <v>0</v>
      </c>
      <c r="M34" s="146">
        <v>0</v>
      </c>
      <c r="N34" s="148">
        <v>0</v>
      </c>
      <c r="O34" s="149">
        <v>0</v>
      </c>
      <c r="P34" s="145">
        <f>+Q34+S34</f>
        <v>0</v>
      </c>
      <c r="Q34" s="146">
        <v>0</v>
      </c>
      <c r="R34" s="146">
        <v>0</v>
      </c>
      <c r="S34" s="147">
        <v>0</v>
      </c>
      <c r="T34" s="145">
        <f>+U34+W34</f>
        <v>0</v>
      </c>
      <c r="U34" s="146">
        <v>0</v>
      </c>
      <c r="V34" s="146">
        <v>0</v>
      </c>
      <c r="W34" s="147">
        <v>0</v>
      </c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5"/>
      <c r="CT34" s="155"/>
      <c r="CU34" s="155"/>
      <c r="CV34" s="155"/>
      <c r="CW34" s="155"/>
      <c r="CX34" s="155"/>
      <c r="CY34" s="155"/>
      <c r="CZ34" s="155"/>
      <c r="DA34" s="155"/>
      <c r="DB34" s="155"/>
      <c r="DC34" s="155"/>
      <c r="DD34" s="155"/>
      <c r="DE34" s="155"/>
      <c r="DF34" s="155"/>
      <c r="DG34" s="155"/>
      <c r="DH34" s="155"/>
      <c r="DI34" s="155"/>
      <c r="DJ34" s="155"/>
      <c r="DK34" s="155"/>
      <c r="DL34" s="155"/>
      <c r="DM34" s="155"/>
      <c r="DN34" s="155"/>
      <c r="DO34" s="155"/>
      <c r="DP34" s="155"/>
      <c r="DQ34" s="155"/>
      <c r="DR34" s="155"/>
      <c r="DS34" s="155"/>
      <c r="DT34" s="155"/>
      <c r="DU34" s="155"/>
      <c r="DV34" s="155"/>
      <c r="DW34" s="155"/>
      <c r="DX34" s="155"/>
      <c r="DY34" s="155"/>
      <c r="DZ34" s="155"/>
      <c r="EA34" s="155"/>
      <c r="EB34" s="155"/>
      <c r="EC34" s="155"/>
      <c r="ED34" s="155"/>
      <c r="EE34" s="155"/>
      <c r="EF34" s="155"/>
      <c r="EG34" s="155"/>
      <c r="EH34" s="155"/>
      <c r="EI34" s="155"/>
      <c r="EJ34" s="155"/>
      <c r="EK34" s="155"/>
      <c r="EL34" s="155"/>
      <c r="EM34" s="155"/>
      <c r="EN34" s="155"/>
      <c r="EO34" s="155"/>
      <c r="EP34" s="155"/>
      <c r="EQ34" s="155"/>
      <c r="ER34" s="155"/>
      <c r="ES34" s="155"/>
      <c r="ET34" s="155"/>
      <c r="EU34" s="155"/>
      <c r="EV34" s="155"/>
      <c r="EW34" s="155"/>
      <c r="EX34" s="155"/>
      <c r="EY34" s="155"/>
      <c r="EZ34" s="155"/>
      <c r="FA34" s="155"/>
      <c r="FB34" s="155"/>
      <c r="FC34" s="155"/>
      <c r="FD34" s="155"/>
      <c r="FE34" s="155"/>
      <c r="FF34" s="155"/>
      <c r="FG34" s="155"/>
      <c r="FH34" s="155"/>
      <c r="FI34" s="155"/>
      <c r="FJ34" s="155"/>
      <c r="FK34" s="155"/>
      <c r="FL34" s="155"/>
      <c r="FM34" s="155"/>
      <c r="FN34" s="155"/>
      <c r="FO34" s="155"/>
      <c r="FP34" s="155"/>
      <c r="FQ34" s="155"/>
      <c r="FR34" s="155"/>
      <c r="FS34" s="155"/>
      <c r="FT34" s="155"/>
      <c r="FU34" s="155"/>
      <c r="FV34" s="155"/>
      <c r="FW34" s="155"/>
      <c r="FX34" s="155"/>
      <c r="FY34" s="155"/>
      <c r="FZ34" s="155"/>
      <c r="GA34" s="155"/>
      <c r="GB34" s="155"/>
      <c r="GC34" s="155"/>
      <c r="GD34" s="155"/>
      <c r="GE34" s="155"/>
      <c r="GF34" s="155"/>
      <c r="GG34" s="155"/>
      <c r="GH34" s="155"/>
      <c r="GI34" s="155"/>
      <c r="GJ34" s="155"/>
      <c r="GK34" s="155"/>
      <c r="GL34" s="155"/>
      <c r="GM34" s="155"/>
      <c r="GN34" s="155"/>
      <c r="GO34" s="155"/>
      <c r="GP34" s="155"/>
      <c r="GQ34" s="155"/>
      <c r="GR34" s="155"/>
      <c r="GS34" s="155"/>
      <c r="GT34" s="155"/>
      <c r="GU34" s="155"/>
      <c r="GV34" s="155"/>
      <c r="GW34" s="155"/>
      <c r="GX34" s="155"/>
      <c r="GY34" s="155"/>
      <c r="GZ34" s="155"/>
      <c r="HA34" s="155"/>
      <c r="HB34" s="155"/>
      <c r="HC34" s="155"/>
      <c r="HD34" s="155"/>
      <c r="HE34" s="155"/>
      <c r="HF34" s="155"/>
      <c r="HG34" s="155"/>
      <c r="HH34" s="155"/>
      <c r="HI34" s="155"/>
      <c r="HJ34" s="155"/>
      <c r="HK34" s="155"/>
      <c r="HL34" s="155"/>
      <c r="HM34" s="155"/>
      <c r="HN34" s="155"/>
      <c r="HO34" s="155"/>
      <c r="HP34" s="155"/>
      <c r="HQ34" s="155"/>
      <c r="HR34" s="155"/>
      <c r="HS34" s="155"/>
      <c r="HT34" s="155"/>
      <c r="HU34" s="155"/>
      <c r="HV34" s="155"/>
      <c r="HW34" s="155"/>
      <c r="HX34" s="155"/>
      <c r="HY34" s="155"/>
      <c r="HZ34" s="155"/>
      <c r="IA34" s="155"/>
      <c r="IB34" s="155"/>
      <c r="IC34" s="155"/>
      <c r="ID34" s="155"/>
      <c r="IE34" s="155"/>
      <c r="IF34" s="155"/>
      <c r="IG34" s="155"/>
      <c r="IH34" s="155"/>
      <c r="II34" s="155"/>
      <c r="IJ34" s="155"/>
    </row>
    <row r="35" spans="1:244" ht="21.75" customHeight="1" thickBot="1" x14ac:dyDescent="0.25">
      <c r="A35" s="399"/>
      <c r="B35" s="364"/>
      <c r="C35" s="367"/>
      <c r="D35" s="406"/>
      <c r="E35" s="376"/>
      <c r="F35" s="444"/>
      <c r="G35" s="426"/>
      <c r="H35" s="431"/>
      <c r="I35" s="431"/>
      <c r="J35" s="347"/>
      <c r="K35" s="150" t="s">
        <v>10</v>
      </c>
      <c r="L35" s="151">
        <f t="shared" ref="L35:W35" si="7">SUM(L33:L34)</f>
        <v>352.3</v>
      </c>
      <c r="M35" s="152">
        <f t="shared" si="7"/>
        <v>352.3</v>
      </c>
      <c r="N35" s="152">
        <f t="shared" si="7"/>
        <v>347</v>
      </c>
      <c r="O35" s="153">
        <f t="shared" si="7"/>
        <v>0</v>
      </c>
      <c r="P35" s="151">
        <f t="shared" si="7"/>
        <v>352.4</v>
      </c>
      <c r="Q35" s="152">
        <f t="shared" si="7"/>
        <v>352.4</v>
      </c>
      <c r="R35" s="152">
        <f t="shared" si="7"/>
        <v>347</v>
      </c>
      <c r="S35" s="153">
        <f t="shared" si="7"/>
        <v>0</v>
      </c>
      <c r="T35" s="154">
        <f t="shared" si="7"/>
        <v>302.60000000000002</v>
      </c>
      <c r="U35" s="152">
        <f t="shared" si="7"/>
        <v>302.60000000000002</v>
      </c>
      <c r="V35" s="152">
        <f t="shared" si="7"/>
        <v>297.5</v>
      </c>
      <c r="W35" s="153">
        <f t="shared" si="7"/>
        <v>0</v>
      </c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  <c r="CK35" s="155"/>
      <c r="CL35" s="155"/>
      <c r="CM35" s="155"/>
      <c r="CN35" s="155"/>
      <c r="CO35" s="155"/>
      <c r="CP35" s="155"/>
      <c r="CQ35" s="155"/>
      <c r="CR35" s="155"/>
      <c r="CS35" s="155"/>
      <c r="CT35" s="155"/>
      <c r="CU35" s="155"/>
      <c r="CV35" s="155"/>
      <c r="CW35" s="155"/>
      <c r="CX35" s="155"/>
      <c r="CY35" s="155"/>
      <c r="CZ35" s="155"/>
      <c r="DA35" s="155"/>
      <c r="DB35" s="155"/>
      <c r="DC35" s="155"/>
      <c r="DD35" s="155"/>
      <c r="DE35" s="155"/>
      <c r="DF35" s="155"/>
      <c r="DG35" s="155"/>
      <c r="DH35" s="155"/>
      <c r="DI35" s="155"/>
      <c r="DJ35" s="155"/>
      <c r="DK35" s="155"/>
      <c r="DL35" s="155"/>
      <c r="DM35" s="155"/>
      <c r="DN35" s="155"/>
      <c r="DO35" s="155"/>
      <c r="DP35" s="155"/>
      <c r="DQ35" s="155"/>
      <c r="DR35" s="155"/>
      <c r="DS35" s="155"/>
      <c r="DT35" s="155"/>
      <c r="DU35" s="155"/>
      <c r="DV35" s="155"/>
      <c r="DW35" s="155"/>
      <c r="DX35" s="155"/>
      <c r="DY35" s="155"/>
      <c r="DZ35" s="155"/>
      <c r="EA35" s="155"/>
      <c r="EB35" s="155"/>
      <c r="EC35" s="155"/>
      <c r="ED35" s="155"/>
      <c r="EE35" s="155"/>
      <c r="EF35" s="155"/>
      <c r="EG35" s="155"/>
      <c r="EH35" s="155"/>
      <c r="EI35" s="155"/>
      <c r="EJ35" s="155"/>
      <c r="EK35" s="155"/>
      <c r="EL35" s="155"/>
      <c r="EM35" s="155"/>
      <c r="EN35" s="155"/>
      <c r="EO35" s="155"/>
      <c r="EP35" s="155"/>
      <c r="EQ35" s="155"/>
      <c r="ER35" s="155"/>
      <c r="ES35" s="155"/>
      <c r="ET35" s="155"/>
      <c r="EU35" s="155"/>
      <c r="EV35" s="155"/>
      <c r="EW35" s="155"/>
      <c r="EX35" s="155"/>
      <c r="EY35" s="155"/>
      <c r="EZ35" s="155"/>
      <c r="FA35" s="155"/>
      <c r="FB35" s="155"/>
      <c r="FC35" s="155"/>
      <c r="FD35" s="155"/>
      <c r="FE35" s="155"/>
      <c r="FF35" s="155"/>
      <c r="FG35" s="155"/>
      <c r="FH35" s="155"/>
      <c r="FI35" s="155"/>
      <c r="FJ35" s="155"/>
      <c r="FK35" s="155"/>
      <c r="FL35" s="155"/>
      <c r="FM35" s="155"/>
      <c r="FN35" s="155"/>
      <c r="FO35" s="155"/>
      <c r="FP35" s="155"/>
      <c r="FQ35" s="155"/>
      <c r="FR35" s="155"/>
      <c r="FS35" s="155"/>
      <c r="FT35" s="155"/>
      <c r="FU35" s="155"/>
      <c r="FV35" s="155"/>
      <c r="FW35" s="155"/>
      <c r="FX35" s="155"/>
      <c r="FY35" s="155"/>
      <c r="FZ35" s="155"/>
      <c r="GA35" s="155"/>
      <c r="GB35" s="155"/>
      <c r="GC35" s="155"/>
      <c r="GD35" s="155"/>
      <c r="GE35" s="155"/>
      <c r="GF35" s="155"/>
      <c r="GG35" s="155"/>
      <c r="GH35" s="155"/>
      <c r="GI35" s="155"/>
      <c r="GJ35" s="155"/>
      <c r="GK35" s="155"/>
      <c r="GL35" s="155"/>
      <c r="GM35" s="155"/>
      <c r="GN35" s="155"/>
      <c r="GO35" s="155"/>
      <c r="GP35" s="155"/>
      <c r="GQ35" s="155"/>
      <c r="GR35" s="155"/>
      <c r="GS35" s="155"/>
      <c r="GT35" s="155"/>
      <c r="GU35" s="155"/>
      <c r="GV35" s="155"/>
      <c r="GW35" s="155"/>
      <c r="GX35" s="155"/>
      <c r="GY35" s="155"/>
      <c r="GZ35" s="155"/>
      <c r="HA35" s="155"/>
      <c r="HB35" s="155"/>
      <c r="HC35" s="155"/>
      <c r="HD35" s="155"/>
      <c r="HE35" s="155"/>
      <c r="HF35" s="155"/>
      <c r="HG35" s="155"/>
      <c r="HH35" s="155"/>
      <c r="HI35" s="155"/>
      <c r="HJ35" s="155"/>
      <c r="HK35" s="155"/>
      <c r="HL35" s="155"/>
      <c r="HM35" s="155"/>
      <c r="HN35" s="155"/>
      <c r="HO35" s="155"/>
      <c r="HP35" s="155"/>
      <c r="HQ35" s="155"/>
      <c r="HR35" s="155"/>
      <c r="HS35" s="155"/>
      <c r="HT35" s="155"/>
      <c r="HU35" s="155"/>
      <c r="HV35" s="155"/>
      <c r="HW35" s="155"/>
      <c r="HX35" s="155"/>
      <c r="HY35" s="155"/>
      <c r="HZ35" s="155"/>
      <c r="IA35" s="155"/>
      <c r="IB35" s="155"/>
      <c r="IC35" s="155"/>
      <c r="ID35" s="155"/>
      <c r="IE35" s="155"/>
      <c r="IF35" s="155"/>
      <c r="IG35" s="155"/>
      <c r="IH35" s="155"/>
      <c r="II35" s="155"/>
      <c r="IJ35" s="155"/>
    </row>
    <row r="36" spans="1:244" ht="17.25" customHeight="1" x14ac:dyDescent="0.2">
      <c r="A36" s="397" t="s">
        <v>13</v>
      </c>
      <c r="B36" s="362" t="s">
        <v>16</v>
      </c>
      <c r="C36" s="365" t="s">
        <v>16</v>
      </c>
      <c r="D36" s="404" t="s">
        <v>34</v>
      </c>
      <c r="E36" s="386" t="s">
        <v>103</v>
      </c>
      <c r="F36" s="442" t="s">
        <v>122</v>
      </c>
      <c r="G36" s="424" t="s">
        <v>35</v>
      </c>
      <c r="H36" s="346" t="s">
        <v>19</v>
      </c>
      <c r="I36" s="429" t="s">
        <v>61</v>
      </c>
      <c r="J36" s="346" t="s">
        <v>123</v>
      </c>
      <c r="K36" s="156" t="s">
        <v>20</v>
      </c>
      <c r="L36" s="309">
        <f>+M36+O36</f>
        <v>858.2</v>
      </c>
      <c r="M36" s="304">
        <v>858.2</v>
      </c>
      <c r="N36" s="304">
        <v>785</v>
      </c>
      <c r="O36" s="305">
        <v>0</v>
      </c>
      <c r="P36" s="306">
        <f>+Q36+S36</f>
        <v>731.8</v>
      </c>
      <c r="Q36" s="307">
        <v>721.8</v>
      </c>
      <c r="R36" s="307">
        <v>642.79999999999995</v>
      </c>
      <c r="S36" s="308">
        <v>10</v>
      </c>
      <c r="T36" s="306">
        <f>+U36+W36</f>
        <v>711.4</v>
      </c>
      <c r="U36" s="307">
        <v>701.4</v>
      </c>
      <c r="V36" s="307">
        <v>625.5</v>
      </c>
      <c r="W36" s="308">
        <v>10</v>
      </c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BZ36" s="155"/>
      <c r="CA36" s="155"/>
      <c r="CB36" s="155"/>
      <c r="CC36" s="155"/>
      <c r="CD36" s="155"/>
      <c r="CE36" s="155"/>
      <c r="CF36" s="155"/>
      <c r="CG36" s="155"/>
      <c r="CH36" s="155"/>
      <c r="CI36" s="155"/>
      <c r="CJ36" s="155"/>
      <c r="CK36" s="155"/>
      <c r="CL36" s="155"/>
      <c r="CM36" s="155"/>
      <c r="CN36" s="155"/>
      <c r="CO36" s="155"/>
      <c r="CP36" s="155"/>
      <c r="CQ36" s="155"/>
      <c r="CR36" s="155"/>
      <c r="CS36" s="155"/>
      <c r="CT36" s="155"/>
      <c r="CU36" s="155"/>
      <c r="CV36" s="155"/>
      <c r="CW36" s="155"/>
      <c r="CX36" s="155"/>
      <c r="CY36" s="155"/>
      <c r="CZ36" s="155"/>
      <c r="DA36" s="155"/>
      <c r="DB36" s="155"/>
      <c r="DC36" s="155"/>
      <c r="DD36" s="155"/>
      <c r="DE36" s="155"/>
      <c r="DF36" s="155"/>
      <c r="DG36" s="155"/>
      <c r="DH36" s="155"/>
      <c r="DI36" s="155"/>
      <c r="DJ36" s="155"/>
      <c r="DK36" s="155"/>
      <c r="DL36" s="155"/>
      <c r="DM36" s="155"/>
      <c r="DN36" s="155"/>
      <c r="DO36" s="155"/>
      <c r="DP36" s="155"/>
      <c r="DQ36" s="155"/>
      <c r="DR36" s="155"/>
      <c r="DS36" s="155"/>
      <c r="DT36" s="155"/>
      <c r="DU36" s="155"/>
      <c r="DV36" s="155"/>
      <c r="DW36" s="155"/>
      <c r="DX36" s="155"/>
      <c r="DY36" s="155"/>
      <c r="DZ36" s="155"/>
      <c r="EA36" s="155"/>
      <c r="EB36" s="155"/>
      <c r="EC36" s="155"/>
      <c r="ED36" s="155"/>
      <c r="EE36" s="155"/>
      <c r="EF36" s="155"/>
      <c r="EG36" s="155"/>
      <c r="EH36" s="155"/>
      <c r="EI36" s="155"/>
      <c r="EJ36" s="155"/>
      <c r="EK36" s="155"/>
      <c r="EL36" s="155"/>
      <c r="EM36" s="155"/>
      <c r="EN36" s="155"/>
      <c r="EO36" s="155"/>
      <c r="EP36" s="155"/>
      <c r="EQ36" s="155"/>
      <c r="ER36" s="155"/>
      <c r="ES36" s="155"/>
      <c r="ET36" s="155"/>
      <c r="EU36" s="155"/>
      <c r="EV36" s="155"/>
      <c r="EW36" s="155"/>
      <c r="EX36" s="155"/>
      <c r="EY36" s="155"/>
      <c r="EZ36" s="155"/>
      <c r="FA36" s="155"/>
      <c r="FB36" s="155"/>
      <c r="FC36" s="155"/>
      <c r="FD36" s="155"/>
      <c r="FE36" s="155"/>
      <c r="FF36" s="155"/>
      <c r="FG36" s="155"/>
      <c r="FH36" s="155"/>
      <c r="FI36" s="155"/>
      <c r="FJ36" s="155"/>
      <c r="FK36" s="155"/>
      <c r="FL36" s="155"/>
      <c r="FM36" s="155"/>
      <c r="FN36" s="155"/>
      <c r="FO36" s="155"/>
      <c r="FP36" s="155"/>
      <c r="FQ36" s="155"/>
      <c r="FR36" s="155"/>
      <c r="FS36" s="155"/>
      <c r="FT36" s="155"/>
      <c r="FU36" s="155"/>
      <c r="FV36" s="155"/>
      <c r="FW36" s="155"/>
      <c r="FX36" s="155"/>
      <c r="FY36" s="155"/>
      <c r="FZ36" s="155"/>
      <c r="GA36" s="155"/>
      <c r="GB36" s="155"/>
      <c r="GC36" s="155"/>
      <c r="GD36" s="155"/>
      <c r="GE36" s="155"/>
      <c r="GF36" s="155"/>
      <c r="GG36" s="155"/>
      <c r="GH36" s="155"/>
      <c r="GI36" s="155"/>
      <c r="GJ36" s="155"/>
      <c r="GK36" s="155"/>
      <c r="GL36" s="155"/>
      <c r="GM36" s="155"/>
      <c r="GN36" s="155"/>
      <c r="GO36" s="155"/>
      <c r="GP36" s="155"/>
      <c r="GQ36" s="155"/>
      <c r="GR36" s="155"/>
      <c r="GS36" s="155"/>
      <c r="GT36" s="155"/>
      <c r="GU36" s="155"/>
      <c r="GV36" s="155"/>
      <c r="GW36" s="155"/>
      <c r="GX36" s="155"/>
      <c r="GY36" s="155"/>
      <c r="GZ36" s="155"/>
      <c r="HA36" s="155"/>
      <c r="HB36" s="155"/>
      <c r="HC36" s="155"/>
      <c r="HD36" s="155"/>
      <c r="HE36" s="155"/>
      <c r="HF36" s="155"/>
      <c r="HG36" s="155"/>
      <c r="HH36" s="155"/>
      <c r="HI36" s="155"/>
      <c r="HJ36" s="155"/>
      <c r="HK36" s="155"/>
      <c r="HL36" s="155"/>
      <c r="HM36" s="155"/>
      <c r="HN36" s="155"/>
      <c r="HO36" s="155"/>
      <c r="HP36" s="155"/>
      <c r="HQ36" s="155"/>
      <c r="HR36" s="155"/>
      <c r="HS36" s="155"/>
      <c r="HT36" s="155"/>
      <c r="HU36" s="155"/>
      <c r="HV36" s="155"/>
      <c r="HW36" s="155"/>
      <c r="HX36" s="155"/>
      <c r="HY36" s="155"/>
      <c r="HZ36" s="155"/>
      <c r="IA36" s="155"/>
      <c r="IB36" s="155"/>
      <c r="IC36" s="155"/>
      <c r="ID36" s="155"/>
      <c r="IE36" s="155"/>
      <c r="IF36" s="155"/>
      <c r="IG36" s="155"/>
      <c r="IH36" s="155"/>
      <c r="II36" s="155"/>
      <c r="IJ36" s="155"/>
    </row>
    <row r="37" spans="1:244" ht="20.25" customHeight="1" thickBot="1" x14ac:dyDescent="0.25">
      <c r="A37" s="401"/>
      <c r="B37" s="402"/>
      <c r="C37" s="403"/>
      <c r="D37" s="405"/>
      <c r="E37" s="407"/>
      <c r="F37" s="443"/>
      <c r="G37" s="425"/>
      <c r="H37" s="439"/>
      <c r="I37" s="430"/>
      <c r="J37" s="438"/>
      <c r="K37" s="144" t="s">
        <v>29</v>
      </c>
      <c r="L37" s="145">
        <f>+M37+O37</f>
        <v>20.100000000000001</v>
      </c>
      <c r="M37" s="146">
        <v>20.100000000000001</v>
      </c>
      <c r="N37" s="148">
        <v>19.8</v>
      </c>
      <c r="O37" s="149">
        <v>0</v>
      </c>
      <c r="P37" s="145">
        <f>+Q37+S37</f>
        <v>20.100000000000001</v>
      </c>
      <c r="Q37" s="146">
        <v>20.100000000000001</v>
      </c>
      <c r="R37" s="146">
        <v>19.7</v>
      </c>
      <c r="S37" s="147">
        <v>0</v>
      </c>
      <c r="T37" s="145">
        <f>+U37+W37</f>
        <v>20.100000000000001</v>
      </c>
      <c r="U37" s="146">
        <v>20.100000000000001</v>
      </c>
      <c r="V37" s="146">
        <v>19.7</v>
      </c>
      <c r="W37" s="147">
        <v>0</v>
      </c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  <c r="CA37" s="155"/>
      <c r="CB37" s="155"/>
      <c r="CC37" s="155"/>
      <c r="CD37" s="155"/>
      <c r="CE37" s="155"/>
      <c r="CF37" s="155"/>
      <c r="CG37" s="155"/>
      <c r="CH37" s="155"/>
      <c r="CI37" s="155"/>
      <c r="CJ37" s="155"/>
      <c r="CK37" s="155"/>
      <c r="CL37" s="155"/>
      <c r="CM37" s="155"/>
      <c r="CN37" s="155"/>
      <c r="CO37" s="155"/>
      <c r="CP37" s="155"/>
      <c r="CQ37" s="155"/>
      <c r="CR37" s="155"/>
      <c r="CS37" s="155"/>
      <c r="CT37" s="155"/>
      <c r="CU37" s="155"/>
      <c r="CV37" s="155"/>
      <c r="CW37" s="155"/>
      <c r="CX37" s="155"/>
      <c r="CY37" s="155"/>
      <c r="CZ37" s="155"/>
      <c r="DA37" s="155"/>
      <c r="DB37" s="155"/>
      <c r="DC37" s="155"/>
      <c r="DD37" s="155"/>
      <c r="DE37" s="155"/>
      <c r="DF37" s="155"/>
      <c r="DG37" s="155"/>
      <c r="DH37" s="155"/>
      <c r="DI37" s="155"/>
      <c r="DJ37" s="155"/>
      <c r="DK37" s="155"/>
      <c r="DL37" s="155"/>
      <c r="DM37" s="155"/>
      <c r="DN37" s="155"/>
      <c r="DO37" s="155"/>
      <c r="DP37" s="155"/>
      <c r="DQ37" s="155"/>
      <c r="DR37" s="155"/>
      <c r="DS37" s="155"/>
      <c r="DT37" s="155"/>
      <c r="DU37" s="155"/>
      <c r="DV37" s="155"/>
      <c r="DW37" s="155"/>
      <c r="DX37" s="155"/>
      <c r="DY37" s="155"/>
      <c r="DZ37" s="155"/>
      <c r="EA37" s="155"/>
      <c r="EB37" s="155"/>
      <c r="EC37" s="155"/>
      <c r="ED37" s="155"/>
      <c r="EE37" s="155"/>
      <c r="EF37" s="155"/>
      <c r="EG37" s="155"/>
      <c r="EH37" s="155"/>
      <c r="EI37" s="155"/>
      <c r="EJ37" s="155"/>
      <c r="EK37" s="155"/>
      <c r="EL37" s="155"/>
      <c r="EM37" s="155"/>
      <c r="EN37" s="155"/>
      <c r="EO37" s="155"/>
      <c r="EP37" s="155"/>
      <c r="EQ37" s="155"/>
      <c r="ER37" s="155"/>
      <c r="ES37" s="155"/>
      <c r="ET37" s="155"/>
      <c r="EU37" s="155"/>
      <c r="EV37" s="155"/>
      <c r="EW37" s="155"/>
      <c r="EX37" s="155"/>
      <c r="EY37" s="155"/>
      <c r="EZ37" s="155"/>
      <c r="FA37" s="155"/>
      <c r="FB37" s="155"/>
      <c r="FC37" s="155"/>
      <c r="FD37" s="155"/>
      <c r="FE37" s="155"/>
      <c r="FF37" s="155"/>
      <c r="FG37" s="155"/>
      <c r="FH37" s="155"/>
      <c r="FI37" s="155"/>
      <c r="FJ37" s="155"/>
      <c r="FK37" s="155"/>
      <c r="FL37" s="155"/>
      <c r="FM37" s="155"/>
      <c r="FN37" s="155"/>
      <c r="FO37" s="155"/>
      <c r="FP37" s="155"/>
      <c r="FQ37" s="155"/>
      <c r="FR37" s="155"/>
      <c r="FS37" s="155"/>
      <c r="FT37" s="155"/>
      <c r="FU37" s="155"/>
      <c r="FV37" s="155"/>
      <c r="FW37" s="155"/>
      <c r="FX37" s="155"/>
      <c r="FY37" s="155"/>
      <c r="FZ37" s="155"/>
      <c r="GA37" s="155"/>
      <c r="GB37" s="155"/>
      <c r="GC37" s="155"/>
      <c r="GD37" s="155"/>
      <c r="GE37" s="155"/>
      <c r="GF37" s="155"/>
      <c r="GG37" s="155"/>
      <c r="GH37" s="155"/>
      <c r="GI37" s="155"/>
      <c r="GJ37" s="155"/>
      <c r="GK37" s="155"/>
      <c r="GL37" s="155"/>
      <c r="GM37" s="155"/>
      <c r="GN37" s="155"/>
      <c r="GO37" s="155"/>
      <c r="GP37" s="155"/>
      <c r="GQ37" s="155"/>
      <c r="GR37" s="155"/>
      <c r="GS37" s="155"/>
      <c r="GT37" s="155"/>
      <c r="GU37" s="155"/>
      <c r="GV37" s="155"/>
      <c r="GW37" s="155"/>
      <c r="GX37" s="155"/>
      <c r="GY37" s="155"/>
      <c r="GZ37" s="155"/>
      <c r="HA37" s="155"/>
      <c r="HB37" s="155"/>
      <c r="HC37" s="155"/>
      <c r="HD37" s="155"/>
      <c r="HE37" s="155"/>
      <c r="HF37" s="155"/>
      <c r="HG37" s="155"/>
      <c r="HH37" s="155"/>
      <c r="HI37" s="155"/>
      <c r="HJ37" s="155"/>
      <c r="HK37" s="155"/>
      <c r="HL37" s="155"/>
      <c r="HM37" s="155"/>
      <c r="HN37" s="155"/>
      <c r="HO37" s="155"/>
      <c r="HP37" s="155"/>
      <c r="HQ37" s="155"/>
      <c r="HR37" s="155"/>
      <c r="HS37" s="155"/>
      <c r="HT37" s="155"/>
      <c r="HU37" s="155"/>
      <c r="HV37" s="155"/>
      <c r="HW37" s="155"/>
      <c r="HX37" s="155"/>
      <c r="HY37" s="155"/>
      <c r="HZ37" s="155"/>
      <c r="IA37" s="155"/>
      <c r="IB37" s="155"/>
      <c r="IC37" s="155"/>
      <c r="ID37" s="155"/>
      <c r="IE37" s="155"/>
      <c r="IF37" s="155"/>
      <c r="IG37" s="155"/>
      <c r="IH37" s="155"/>
      <c r="II37" s="155"/>
      <c r="IJ37" s="155"/>
    </row>
    <row r="38" spans="1:244" ht="21.75" customHeight="1" thickBot="1" x14ac:dyDescent="0.25">
      <c r="A38" s="399"/>
      <c r="B38" s="364"/>
      <c r="C38" s="367"/>
      <c r="D38" s="406"/>
      <c r="E38" s="376"/>
      <c r="F38" s="444"/>
      <c r="G38" s="426"/>
      <c r="H38" s="431"/>
      <c r="I38" s="431"/>
      <c r="J38" s="347"/>
      <c r="K38" s="150" t="s">
        <v>10</v>
      </c>
      <c r="L38" s="151">
        <f t="shared" ref="L38:W38" si="8">SUM(L36:L37)</f>
        <v>878.30000000000007</v>
      </c>
      <c r="M38" s="152">
        <f t="shared" si="8"/>
        <v>878.30000000000007</v>
      </c>
      <c r="N38" s="152">
        <f t="shared" si="8"/>
        <v>804.8</v>
      </c>
      <c r="O38" s="153">
        <f t="shared" si="8"/>
        <v>0</v>
      </c>
      <c r="P38" s="151">
        <f t="shared" si="8"/>
        <v>751.9</v>
      </c>
      <c r="Q38" s="152">
        <f t="shared" si="8"/>
        <v>741.9</v>
      </c>
      <c r="R38" s="152">
        <f t="shared" si="8"/>
        <v>662.5</v>
      </c>
      <c r="S38" s="153">
        <f t="shared" si="8"/>
        <v>10</v>
      </c>
      <c r="T38" s="154">
        <f t="shared" si="8"/>
        <v>731.5</v>
      </c>
      <c r="U38" s="152">
        <f t="shared" si="8"/>
        <v>721.5</v>
      </c>
      <c r="V38" s="152">
        <f t="shared" si="8"/>
        <v>645.20000000000005</v>
      </c>
      <c r="W38" s="153">
        <f t="shared" si="8"/>
        <v>10</v>
      </c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  <c r="CA38" s="155"/>
      <c r="CB38" s="155"/>
      <c r="CC38" s="155"/>
      <c r="CD38" s="155"/>
      <c r="CE38" s="155"/>
      <c r="CF38" s="155"/>
      <c r="CG38" s="155"/>
      <c r="CH38" s="155"/>
      <c r="CI38" s="155"/>
      <c r="CJ38" s="155"/>
      <c r="CK38" s="155"/>
      <c r="CL38" s="155"/>
      <c r="CM38" s="155"/>
      <c r="CN38" s="155"/>
      <c r="CO38" s="155"/>
      <c r="CP38" s="155"/>
      <c r="CQ38" s="155"/>
      <c r="CR38" s="155"/>
      <c r="CS38" s="155"/>
      <c r="CT38" s="155"/>
      <c r="CU38" s="155"/>
      <c r="CV38" s="155"/>
      <c r="CW38" s="155"/>
      <c r="CX38" s="155"/>
      <c r="CY38" s="155"/>
      <c r="CZ38" s="155"/>
      <c r="DA38" s="155"/>
      <c r="DB38" s="155"/>
      <c r="DC38" s="155"/>
      <c r="DD38" s="155"/>
      <c r="DE38" s="155"/>
      <c r="DF38" s="155"/>
      <c r="DG38" s="155"/>
      <c r="DH38" s="155"/>
      <c r="DI38" s="155"/>
      <c r="DJ38" s="155"/>
      <c r="DK38" s="155"/>
      <c r="DL38" s="155"/>
      <c r="DM38" s="155"/>
      <c r="DN38" s="155"/>
      <c r="DO38" s="155"/>
      <c r="DP38" s="155"/>
      <c r="DQ38" s="155"/>
      <c r="DR38" s="155"/>
      <c r="DS38" s="155"/>
      <c r="DT38" s="155"/>
      <c r="DU38" s="155"/>
      <c r="DV38" s="155"/>
      <c r="DW38" s="155"/>
      <c r="DX38" s="155"/>
      <c r="DY38" s="155"/>
      <c r="DZ38" s="155"/>
      <c r="EA38" s="155"/>
      <c r="EB38" s="155"/>
      <c r="EC38" s="155"/>
      <c r="ED38" s="155"/>
      <c r="EE38" s="155"/>
      <c r="EF38" s="155"/>
      <c r="EG38" s="155"/>
      <c r="EH38" s="155"/>
      <c r="EI38" s="155"/>
      <c r="EJ38" s="155"/>
      <c r="EK38" s="155"/>
      <c r="EL38" s="155"/>
      <c r="EM38" s="155"/>
      <c r="EN38" s="155"/>
      <c r="EO38" s="155"/>
      <c r="EP38" s="155"/>
      <c r="EQ38" s="155"/>
      <c r="ER38" s="155"/>
      <c r="ES38" s="155"/>
      <c r="ET38" s="155"/>
      <c r="EU38" s="155"/>
      <c r="EV38" s="155"/>
      <c r="EW38" s="155"/>
      <c r="EX38" s="155"/>
      <c r="EY38" s="155"/>
      <c r="EZ38" s="155"/>
      <c r="FA38" s="155"/>
      <c r="FB38" s="155"/>
      <c r="FC38" s="155"/>
      <c r="FD38" s="155"/>
      <c r="FE38" s="155"/>
      <c r="FF38" s="155"/>
      <c r="FG38" s="155"/>
      <c r="FH38" s="155"/>
      <c r="FI38" s="155"/>
      <c r="FJ38" s="155"/>
      <c r="FK38" s="155"/>
      <c r="FL38" s="155"/>
      <c r="FM38" s="155"/>
      <c r="FN38" s="155"/>
      <c r="FO38" s="155"/>
      <c r="FP38" s="155"/>
      <c r="FQ38" s="155"/>
      <c r="FR38" s="155"/>
      <c r="FS38" s="155"/>
      <c r="FT38" s="155"/>
      <c r="FU38" s="155"/>
      <c r="FV38" s="155"/>
      <c r="FW38" s="155"/>
      <c r="FX38" s="155"/>
      <c r="FY38" s="155"/>
      <c r="FZ38" s="155"/>
      <c r="GA38" s="155"/>
      <c r="GB38" s="155"/>
      <c r="GC38" s="155"/>
      <c r="GD38" s="155"/>
      <c r="GE38" s="155"/>
      <c r="GF38" s="155"/>
      <c r="GG38" s="155"/>
      <c r="GH38" s="155"/>
      <c r="GI38" s="155"/>
      <c r="GJ38" s="155"/>
      <c r="GK38" s="155"/>
      <c r="GL38" s="155"/>
      <c r="GM38" s="155"/>
      <c r="GN38" s="155"/>
      <c r="GO38" s="155"/>
      <c r="GP38" s="155"/>
      <c r="GQ38" s="155"/>
      <c r="GR38" s="155"/>
      <c r="GS38" s="155"/>
      <c r="GT38" s="155"/>
      <c r="GU38" s="155"/>
      <c r="GV38" s="155"/>
      <c r="GW38" s="155"/>
      <c r="GX38" s="155"/>
      <c r="GY38" s="155"/>
      <c r="GZ38" s="155"/>
      <c r="HA38" s="155"/>
      <c r="HB38" s="155"/>
      <c r="HC38" s="155"/>
      <c r="HD38" s="155"/>
      <c r="HE38" s="155"/>
      <c r="HF38" s="155"/>
      <c r="HG38" s="155"/>
      <c r="HH38" s="155"/>
      <c r="HI38" s="155"/>
      <c r="HJ38" s="155"/>
      <c r="HK38" s="155"/>
      <c r="HL38" s="155"/>
      <c r="HM38" s="155"/>
      <c r="HN38" s="155"/>
      <c r="HO38" s="155"/>
      <c r="HP38" s="155"/>
      <c r="HQ38" s="155"/>
      <c r="HR38" s="155"/>
      <c r="HS38" s="155"/>
      <c r="HT38" s="155"/>
      <c r="HU38" s="155"/>
      <c r="HV38" s="155"/>
      <c r="HW38" s="155"/>
      <c r="HX38" s="155"/>
      <c r="HY38" s="155"/>
      <c r="HZ38" s="155"/>
      <c r="IA38" s="155"/>
      <c r="IB38" s="155"/>
      <c r="IC38" s="155"/>
      <c r="ID38" s="155"/>
      <c r="IE38" s="155"/>
      <c r="IF38" s="155"/>
      <c r="IG38" s="155"/>
      <c r="IH38" s="155"/>
      <c r="II38" s="155"/>
      <c r="IJ38" s="155"/>
    </row>
    <row r="39" spans="1:244" ht="19.5" customHeight="1" thickBot="1" x14ac:dyDescent="0.25">
      <c r="A39" s="408" t="s">
        <v>13</v>
      </c>
      <c r="B39" s="410" t="s">
        <v>16</v>
      </c>
      <c r="C39" s="412" t="s">
        <v>16</v>
      </c>
      <c r="D39" s="404" t="s">
        <v>36</v>
      </c>
      <c r="E39" s="386" t="s">
        <v>37</v>
      </c>
      <c r="F39" s="484" t="s">
        <v>122</v>
      </c>
      <c r="G39" s="424" t="s">
        <v>105</v>
      </c>
      <c r="H39" s="429" t="s">
        <v>19</v>
      </c>
      <c r="I39" s="429" t="s">
        <v>61</v>
      </c>
      <c r="J39" s="346" t="s">
        <v>123</v>
      </c>
      <c r="K39" s="135" t="s">
        <v>20</v>
      </c>
      <c r="L39" s="310">
        <f>+M39+O39</f>
        <v>1648.5</v>
      </c>
      <c r="M39" s="136">
        <v>1648.5</v>
      </c>
      <c r="N39" s="136">
        <v>1446.5</v>
      </c>
      <c r="O39" s="137">
        <v>0</v>
      </c>
      <c r="P39" s="311">
        <f>+Q39+S39</f>
        <v>1780.5</v>
      </c>
      <c r="Q39" s="302">
        <v>1776.9</v>
      </c>
      <c r="R39" s="302">
        <v>1487.8</v>
      </c>
      <c r="S39" s="312">
        <v>3.6</v>
      </c>
      <c r="T39" s="310">
        <f>+U39+W39</f>
        <v>1742.3999999999999</v>
      </c>
      <c r="U39" s="136">
        <v>1738.8</v>
      </c>
      <c r="V39" s="136">
        <v>1465.9</v>
      </c>
      <c r="W39" s="137">
        <v>3.6</v>
      </c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  <c r="BF39" s="157"/>
      <c r="BG39" s="157"/>
      <c r="BH39" s="157"/>
      <c r="BI39" s="157"/>
      <c r="BJ39" s="157"/>
      <c r="BK39" s="157"/>
      <c r="BL39" s="157"/>
      <c r="BM39" s="157"/>
      <c r="BN39" s="157"/>
      <c r="BO39" s="157"/>
      <c r="BP39" s="157"/>
      <c r="BQ39" s="157"/>
      <c r="BR39" s="157"/>
      <c r="BS39" s="157"/>
      <c r="BT39" s="157"/>
      <c r="BU39" s="157"/>
      <c r="BV39" s="157"/>
      <c r="BW39" s="157"/>
      <c r="BX39" s="157"/>
      <c r="BY39" s="157"/>
      <c r="BZ39" s="157"/>
      <c r="CA39" s="157"/>
      <c r="CB39" s="157"/>
      <c r="CC39" s="157"/>
      <c r="CD39" s="157"/>
      <c r="CE39" s="157"/>
      <c r="CF39" s="157"/>
      <c r="CG39" s="157"/>
      <c r="CH39" s="157"/>
      <c r="CI39" s="157"/>
      <c r="CJ39" s="157"/>
      <c r="CK39" s="157"/>
      <c r="CL39" s="157"/>
      <c r="CM39" s="157"/>
      <c r="CN39" s="157"/>
      <c r="CO39" s="157"/>
      <c r="CP39" s="157"/>
      <c r="CQ39" s="157"/>
      <c r="CR39" s="157"/>
      <c r="CS39" s="157"/>
      <c r="CT39" s="157"/>
      <c r="CU39" s="157"/>
      <c r="CV39" s="157"/>
      <c r="CW39" s="157"/>
      <c r="CX39" s="157"/>
      <c r="CY39" s="157"/>
      <c r="CZ39" s="157"/>
      <c r="DA39" s="157"/>
      <c r="DB39" s="157"/>
      <c r="DC39" s="157"/>
      <c r="DD39" s="157"/>
      <c r="DE39" s="157"/>
      <c r="DF39" s="157"/>
      <c r="DG39" s="157"/>
      <c r="DH39" s="157"/>
      <c r="DI39" s="157"/>
      <c r="DJ39" s="157"/>
      <c r="DK39" s="157"/>
      <c r="DL39" s="157"/>
      <c r="DM39" s="157"/>
      <c r="DN39" s="157"/>
      <c r="DO39" s="157"/>
      <c r="DP39" s="157"/>
      <c r="DQ39" s="157"/>
      <c r="DR39" s="157"/>
      <c r="DS39" s="157"/>
      <c r="DT39" s="157"/>
      <c r="DU39" s="157"/>
      <c r="DV39" s="157"/>
      <c r="DW39" s="157"/>
      <c r="DX39" s="157"/>
      <c r="DY39" s="157"/>
      <c r="DZ39" s="157"/>
      <c r="EA39" s="157"/>
      <c r="EB39" s="157"/>
      <c r="EC39" s="157"/>
      <c r="ED39" s="157"/>
      <c r="EE39" s="157"/>
      <c r="EF39" s="157"/>
      <c r="EG39" s="157"/>
      <c r="EH39" s="157"/>
      <c r="EI39" s="157"/>
      <c r="EJ39" s="157"/>
      <c r="EK39" s="157"/>
      <c r="EL39" s="157"/>
      <c r="EM39" s="157"/>
      <c r="EN39" s="157"/>
      <c r="EO39" s="157"/>
      <c r="EP39" s="157"/>
      <c r="EQ39" s="157"/>
      <c r="ER39" s="157"/>
      <c r="ES39" s="157"/>
      <c r="ET39" s="157"/>
      <c r="EU39" s="157"/>
      <c r="EV39" s="157"/>
      <c r="EW39" s="157"/>
      <c r="EX39" s="157"/>
      <c r="EY39" s="157"/>
      <c r="EZ39" s="157"/>
      <c r="FA39" s="157"/>
      <c r="FB39" s="157"/>
      <c r="FC39" s="157"/>
      <c r="FD39" s="157"/>
      <c r="FE39" s="157"/>
      <c r="FF39" s="157"/>
      <c r="FG39" s="157"/>
      <c r="FH39" s="157"/>
      <c r="FI39" s="157"/>
      <c r="FJ39" s="157"/>
      <c r="FK39" s="157"/>
      <c r="FL39" s="157"/>
      <c r="FM39" s="157"/>
      <c r="FN39" s="157"/>
      <c r="FO39" s="157"/>
      <c r="FP39" s="157"/>
      <c r="FQ39" s="157"/>
      <c r="FR39" s="157"/>
      <c r="FS39" s="157"/>
      <c r="FT39" s="157"/>
      <c r="FU39" s="157"/>
      <c r="FV39" s="157"/>
      <c r="FW39" s="157"/>
      <c r="FX39" s="157"/>
      <c r="FY39" s="157"/>
      <c r="FZ39" s="157"/>
      <c r="GA39" s="157"/>
      <c r="GB39" s="157"/>
      <c r="GC39" s="157"/>
      <c r="GD39" s="157"/>
      <c r="GE39" s="157"/>
      <c r="GF39" s="157"/>
      <c r="GG39" s="157"/>
      <c r="GH39" s="157"/>
      <c r="GI39" s="157"/>
      <c r="GJ39" s="157"/>
      <c r="GK39" s="157"/>
      <c r="GL39" s="157"/>
      <c r="GM39" s="157"/>
      <c r="GN39" s="157"/>
      <c r="GO39" s="157"/>
      <c r="GP39" s="157"/>
      <c r="GQ39" s="157"/>
      <c r="GR39" s="157"/>
      <c r="GS39" s="157"/>
      <c r="GT39" s="157"/>
      <c r="GU39" s="157"/>
      <c r="GV39" s="157"/>
      <c r="GW39" s="157"/>
      <c r="GX39" s="157"/>
      <c r="GY39" s="157"/>
      <c r="GZ39" s="157"/>
      <c r="HA39" s="157"/>
      <c r="HB39" s="157"/>
      <c r="HC39" s="157"/>
      <c r="HD39" s="157"/>
      <c r="HE39" s="157"/>
      <c r="HF39" s="157"/>
      <c r="HG39" s="157"/>
      <c r="HH39" s="157"/>
      <c r="HI39" s="157"/>
      <c r="HJ39" s="157"/>
      <c r="HK39" s="157"/>
      <c r="HL39" s="157"/>
      <c r="HM39" s="157"/>
      <c r="HN39" s="157"/>
      <c r="HO39" s="157"/>
      <c r="HP39" s="157"/>
      <c r="HQ39" s="157"/>
      <c r="HR39" s="157"/>
      <c r="HS39" s="157"/>
      <c r="HT39" s="157"/>
      <c r="HU39" s="157"/>
      <c r="HV39" s="157"/>
      <c r="HW39" s="157"/>
      <c r="HX39" s="157"/>
      <c r="HY39" s="157"/>
      <c r="HZ39" s="157"/>
      <c r="IA39" s="157"/>
      <c r="IB39" s="157"/>
      <c r="IC39" s="157"/>
      <c r="ID39" s="157"/>
      <c r="IE39" s="157"/>
      <c r="IF39" s="157"/>
      <c r="IG39" s="157"/>
      <c r="IH39" s="157"/>
      <c r="II39" s="157"/>
    </row>
    <row r="40" spans="1:244" ht="22.5" customHeight="1" thickBot="1" x14ac:dyDescent="0.25">
      <c r="A40" s="409"/>
      <c r="B40" s="411"/>
      <c r="C40" s="413"/>
      <c r="D40" s="406"/>
      <c r="E40" s="376"/>
      <c r="F40" s="444"/>
      <c r="G40" s="426"/>
      <c r="H40" s="431"/>
      <c r="I40" s="431"/>
      <c r="J40" s="347"/>
      <c r="K40" s="158" t="s">
        <v>10</v>
      </c>
      <c r="L40" s="159">
        <f t="shared" ref="L40:O40" si="9">+L39</f>
        <v>1648.5</v>
      </c>
      <c r="M40" s="161">
        <f t="shared" si="9"/>
        <v>1648.5</v>
      </c>
      <c r="N40" s="162">
        <f t="shared" si="9"/>
        <v>1446.5</v>
      </c>
      <c r="O40" s="153">
        <f t="shared" si="9"/>
        <v>0</v>
      </c>
      <c r="P40" s="159">
        <f t="shared" ref="P40:W40" si="10">SUM(P39:P39)</f>
        <v>1780.5</v>
      </c>
      <c r="Q40" s="160">
        <f t="shared" si="10"/>
        <v>1776.9</v>
      </c>
      <c r="R40" s="160">
        <f t="shared" si="10"/>
        <v>1487.8</v>
      </c>
      <c r="S40" s="163">
        <f t="shared" si="10"/>
        <v>3.6</v>
      </c>
      <c r="T40" s="159">
        <f t="shared" si="10"/>
        <v>1742.3999999999999</v>
      </c>
      <c r="U40" s="160">
        <f t="shared" si="10"/>
        <v>1738.8</v>
      </c>
      <c r="V40" s="160">
        <f t="shared" si="10"/>
        <v>1465.9</v>
      </c>
      <c r="W40" s="163">
        <f t="shared" si="10"/>
        <v>3.6</v>
      </c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0"/>
      <c r="DG40" s="110"/>
      <c r="DH40" s="110"/>
      <c r="DI40" s="110"/>
      <c r="DJ40" s="110"/>
      <c r="DK40" s="110"/>
      <c r="DL40" s="110"/>
      <c r="DM40" s="110"/>
      <c r="DN40" s="110"/>
      <c r="DO40" s="110"/>
      <c r="DP40" s="110"/>
      <c r="DQ40" s="110"/>
      <c r="DR40" s="110"/>
      <c r="DS40" s="110"/>
      <c r="DT40" s="110"/>
      <c r="DU40" s="110"/>
      <c r="DV40" s="110"/>
      <c r="DW40" s="110"/>
      <c r="DX40" s="110"/>
      <c r="DY40" s="110"/>
      <c r="DZ40" s="110"/>
      <c r="EA40" s="110"/>
      <c r="EB40" s="110"/>
      <c r="EC40" s="110"/>
      <c r="ED40" s="110"/>
      <c r="EE40" s="110"/>
      <c r="EF40" s="110"/>
      <c r="EG40" s="110"/>
      <c r="EH40" s="110"/>
      <c r="EI40" s="110"/>
      <c r="EJ40" s="110"/>
      <c r="EK40" s="110"/>
      <c r="EL40" s="110"/>
      <c r="EM40" s="110"/>
      <c r="EN40" s="110"/>
      <c r="EO40" s="110"/>
      <c r="EP40" s="110"/>
      <c r="EQ40" s="110"/>
      <c r="ER40" s="110"/>
      <c r="ES40" s="110"/>
      <c r="ET40" s="110"/>
      <c r="EU40" s="110"/>
      <c r="EV40" s="110"/>
      <c r="EW40" s="110"/>
      <c r="EX40" s="110"/>
      <c r="EY40" s="110"/>
      <c r="EZ40" s="110"/>
      <c r="FA40" s="110"/>
      <c r="FB40" s="110"/>
      <c r="FC40" s="110"/>
      <c r="FD40" s="110"/>
      <c r="FE40" s="110"/>
      <c r="FF40" s="110"/>
      <c r="FG40" s="110"/>
      <c r="FH40" s="110"/>
      <c r="FI40" s="110"/>
      <c r="FJ40" s="110"/>
      <c r="FK40" s="110"/>
      <c r="FL40" s="110"/>
      <c r="FM40" s="110"/>
      <c r="FN40" s="110"/>
      <c r="FO40" s="110"/>
      <c r="FP40" s="110"/>
      <c r="FQ40" s="110"/>
      <c r="FR40" s="110"/>
      <c r="FS40" s="110"/>
      <c r="FT40" s="110"/>
      <c r="FU40" s="110"/>
      <c r="FV40" s="110"/>
      <c r="FW40" s="110"/>
      <c r="FX40" s="110"/>
      <c r="FY40" s="110"/>
      <c r="FZ40" s="110"/>
      <c r="GA40" s="110"/>
      <c r="GB40" s="110"/>
      <c r="GC40" s="110"/>
      <c r="GD40" s="110"/>
      <c r="GE40" s="110"/>
      <c r="GF40" s="110"/>
      <c r="GG40" s="110"/>
      <c r="GH40" s="110"/>
      <c r="GI40" s="110"/>
      <c r="GJ40" s="110"/>
      <c r="GK40" s="110"/>
      <c r="GL40" s="110"/>
      <c r="GM40" s="110"/>
      <c r="GN40" s="110"/>
      <c r="GO40" s="110"/>
      <c r="GP40" s="110"/>
      <c r="GQ40" s="110"/>
      <c r="GR40" s="110"/>
      <c r="GS40" s="110"/>
      <c r="GT40" s="110"/>
      <c r="GU40" s="110"/>
      <c r="GV40" s="110"/>
      <c r="GW40" s="110"/>
      <c r="GX40" s="110"/>
      <c r="GY40" s="110"/>
      <c r="GZ40" s="110"/>
      <c r="HA40" s="110"/>
      <c r="HB40" s="110"/>
      <c r="HC40" s="110"/>
      <c r="HD40" s="110"/>
      <c r="HE40" s="110"/>
      <c r="HF40" s="110"/>
      <c r="HG40" s="110"/>
      <c r="HH40" s="110"/>
      <c r="HI40" s="110"/>
      <c r="HJ40" s="110"/>
      <c r="HK40" s="110"/>
      <c r="HL40" s="110"/>
      <c r="HM40" s="110"/>
      <c r="HN40" s="110"/>
      <c r="HO40" s="110"/>
      <c r="HP40" s="110"/>
      <c r="HQ40" s="110"/>
      <c r="HR40" s="110"/>
      <c r="HS40" s="110"/>
      <c r="HT40" s="110"/>
      <c r="HU40" s="110"/>
      <c r="HV40" s="110"/>
      <c r="HW40" s="110"/>
      <c r="HX40" s="110"/>
      <c r="HY40" s="110"/>
      <c r="HZ40" s="110"/>
      <c r="IA40" s="110"/>
      <c r="IB40" s="110"/>
      <c r="IC40" s="110"/>
      <c r="ID40" s="110"/>
      <c r="IE40" s="110"/>
      <c r="IF40" s="110"/>
      <c r="IG40" s="110"/>
      <c r="IH40" s="110"/>
      <c r="II40" s="110"/>
    </row>
    <row r="41" spans="1:244" ht="21.75" customHeight="1" thickBot="1" x14ac:dyDescent="0.25">
      <c r="A41" s="408" t="s">
        <v>13</v>
      </c>
      <c r="B41" s="410" t="s">
        <v>16</v>
      </c>
      <c r="C41" s="412" t="s">
        <v>16</v>
      </c>
      <c r="D41" s="404" t="s">
        <v>39</v>
      </c>
      <c r="E41" s="481" t="s">
        <v>40</v>
      </c>
      <c r="F41" s="484" t="s">
        <v>122</v>
      </c>
      <c r="G41" s="424" t="s">
        <v>104</v>
      </c>
      <c r="H41" s="429" t="s">
        <v>38</v>
      </c>
      <c r="I41" s="429" t="s">
        <v>86</v>
      </c>
      <c r="J41" s="346" t="s">
        <v>123</v>
      </c>
      <c r="K41" s="135" t="s">
        <v>20</v>
      </c>
      <c r="L41" s="310">
        <f>SUM(M41,O41)</f>
        <v>177.2</v>
      </c>
      <c r="M41" s="136">
        <v>177.2</v>
      </c>
      <c r="N41" s="136">
        <v>169.4</v>
      </c>
      <c r="O41" s="137">
        <v>0</v>
      </c>
      <c r="P41" s="310">
        <f>+Q41+S41</f>
        <v>177.2</v>
      </c>
      <c r="Q41" s="136">
        <v>177.2</v>
      </c>
      <c r="R41" s="136">
        <v>169.4</v>
      </c>
      <c r="S41" s="137">
        <v>0</v>
      </c>
      <c r="T41" s="310">
        <f>+U41+W41</f>
        <v>153.30000000000001</v>
      </c>
      <c r="U41" s="136">
        <v>153.30000000000001</v>
      </c>
      <c r="V41" s="136">
        <v>145.80000000000001</v>
      </c>
      <c r="W41" s="137">
        <v>0</v>
      </c>
    </row>
    <row r="42" spans="1:244" ht="23.25" customHeight="1" thickBot="1" x14ac:dyDescent="0.25">
      <c r="A42" s="409"/>
      <c r="B42" s="411"/>
      <c r="C42" s="413"/>
      <c r="D42" s="406"/>
      <c r="E42" s="482"/>
      <c r="F42" s="444"/>
      <c r="G42" s="426"/>
      <c r="H42" s="431"/>
      <c r="I42" s="431"/>
      <c r="J42" s="347"/>
      <c r="K42" s="158" t="s">
        <v>10</v>
      </c>
      <c r="L42" s="159">
        <f t="shared" ref="L42:O42" si="11">+L41</f>
        <v>177.2</v>
      </c>
      <c r="M42" s="161">
        <f t="shared" si="11"/>
        <v>177.2</v>
      </c>
      <c r="N42" s="162">
        <f t="shared" si="11"/>
        <v>169.4</v>
      </c>
      <c r="O42" s="153">
        <f t="shared" si="11"/>
        <v>0</v>
      </c>
      <c r="P42" s="159">
        <f t="shared" ref="P42:W42" si="12">SUM(P41:P41)</f>
        <v>177.2</v>
      </c>
      <c r="Q42" s="160">
        <f t="shared" si="12"/>
        <v>177.2</v>
      </c>
      <c r="R42" s="160">
        <f t="shared" si="12"/>
        <v>169.4</v>
      </c>
      <c r="S42" s="153">
        <f t="shared" si="12"/>
        <v>0</v>
      </c>
      <c r="T42" s="159">
        <f t="shared" si="12"/>
        <v>153.30000000000001</v>
      </c>
      <c r="U42" s="160">
        <f t="shared" si="12"/>
        <v>153.30000000000001</v>
      </c>
      <c r="V42" s="160">
        <f t="shared" si="12"/>
        <v>145.80000000000001</v>
      </c>
      <c r="W42" s="153">
        <f t="shared" si="12"/>
        <v>0</v>
      </c>
    </row>
    <row r="43" spans="1:244" ht="22.5" customHeight="1" thickBot="1" x14ac:dyDescent="0.25">
      <c r="A43" s="408" t="s">
        <v>13</v>
      </c>
      <c r="B43" s="410" t="s">
        <v>16</v>
      </c>
      <c r="C43" s="412" t="s">
        <v>16</v>
      </c>
      <c r="D43" s="545" t="s">
        <v>101</v>
      </c>
      <c r="E43" s="547" t="s">
        <v>102</v>
      </c>
      <c r="F43" s="549" t="s">
        <v>122</v>
      </c>
      <c r="G43" s="552" t="s">
        <v>106</v>
      </c>
      <c r="H43" s="554" t="s">
        <v>19</v>
      </c>
      <c r="I43" s="554" t="s">
        <v>56</v>
      </c>
      <c r="J43" s="554" t="s">
        <v>123</v>
      </c>
      <c r="K43" s="164" t="s">
        <v>20</v>
      </c>
      <c r="L43" s="313">
        <f>+M43+O43</f>
        <v>35</v>
      </c>
      <c r="M43" s="314">
        <v>35</v>
      </c>
      <c r="N43" s="314">
        <v>0</v>
      </c>
      <c r="O43" s="315">
        <v>0</v>
      </c>
      <c r="P43" s="313">
        <f>+Q43+S43</f>
        <v>35</v>
      </c>
      <c r="Q43" s="314">
        <v>35</v>
      </c>
      <c r="R43" s="314">
        <v>0</v>
      </c>
      <c r="S43" s="315">
        <v>0</v>
      </c>
      <c r="T43" s="313">
        <f>+U43+W43</f>
        <v>31.6</v>
      </c>
      <c r="U43" s="314">
        <v>31.6</v>
      </c>
      <c r="V43" s="314">
        <v>0</v>
      </c>
      <c r="W43" s="315">
        <v>0</v>
      </c>
    </row>
    <row r="44" spans="1:244" ht="22.5" customHeight="1" thickBot="1" x14ac:dyDescent="0.25">
      <c r="A44" s="409"/>
      <c r="B44" s="411"/>
      <c r="C44" s="413"/>
      <c r="D44" s="546"/>
      <c r="E44" s="548"/>
      <c r="F44" s="550"/>
      <c r="G44" s="553"/>
      <c r="H44" s="555"/>
      <c r="I44" s="555"/>
      <c r="J44" s="555"/>
      <c r="K44" s="130" t="s">
        <v>10</v>
      </c>
      <c r="L44" s="165">
        <f t="shared" ref="L44:O44" si="13">+L43</f>
        <v>35</v>
      </c>
      <c r="M44" s="168">
        <f t="shared" si="13"/>
        <v>35</v>
      </c>
      <c r="N44" s="169">
        <f t="shared" si="13"/>
        <v>0</v>
      </c>
      <c r="O44" s="167">
        <f t="shared" si="13"/>
        <v>0</v>
      </c>
      <c r="P44" s="165">
        <f t="shared" ref="P44:W44" si="14">SUM(P43:P43)</f>
        <v>35</v>
      </c>
      <c r="Q44" s="166">
        <f t="shared" si="14"/>
        <v>35</v>
      </c>
      <c r="R44" s="166">
        <f t="shared" si="14"/>
        <v>0</v>
      </c>
      <c r="S44" s="167">
        <f t="shared" si="14"/>
        <v>0</v>
      </c>
      <c r="T44" s="165">
        <f t="shared" si="14"/>
        <v>31.6</v>
      </c>
      <c r="U44" s="166">
        <f t="shared" si="14"/>
        <v>31.6</v>
      </c>
      <c r="V44" s="166">
        <f t="shared" si="14"/>
        <v>0</v>
      </c>
      <c r="W44" s="167">
        <f t="shared" si="14"/>
        <v>0</v>
      </c>
    </row>
    <row r="45" spans="1:244" ht="32.25" customHeight="1" thickBot="1" x14ac:dyDescent="0.25">
      <c r="A45" s="408" t="s">
        <v>13</v>
      </c>
      <c r="B45" s="410" t="s">
        <v>16</v>
      </c>
      <c r="C45" s="412" t="s">
        <v>16</v>
      </c>
      <c r="D45" s="416" t="s">
        <v>57</v>
      </c>
      <c r="E45" s="495" t="s">
        <v>206</v>
      </c>
      <c r="F45" s="442" t="s">
        <v>122</v>
      </c>
      <c r="G45" s="497" t="s">
        <v>106</v>
      </c>
      <c r="H45" s="346" t="s">
        <v>19</v>
      </c>
      <c r="I45" s="346" t="s">
        <v>56</v>
      </c>
      <c r="J45" s="563" t="s">
        <v>227</v>
      </c>
      <c r="K45" s="135" t="s">
        <v>20</v>
      </c>
      <c r="L45" s="310">
        <f>+M45+O45</f>
        <v>325.60000000000002</v>
      </c>
      <c r="M45" s="136">
        <v>208.5</v>
      </c>
      <c r="N45" s="136">
        <v>0</v>
      </c>
      <c r="O45" s="137">
        <v>117.1</v>
      </c>
      <c r="P45" s="310">
        <f>+Q45+S45</f>
        <v>303.8</v>
      </c>
      <c r="Q45" s="136">
        <v>201.1</v>
      </c>
      <c r="R45" s="136">
        <v>0</v>
      </c>
      <c r="S45" s="137">
        <v>102.7</v>
      </c>
      <c r="T45" s="310">
        <f>+U45+W45</f>
        <v>280.2</v>
      </c>
      <c r="U45" s="136">
        <v>188.4</v>
      </c>
      <c r="V45" s="136">
        <v>0</v>
      </c>
      <c r="W45" s="137">
        <v>91.8</v>
      </c>
    </row>
    <row r="46" spans="1:244" ht="48" customHeight="1" thickBot="1" x14ac:dyDescent="0.25">
      <c r="A46" s="409"/>
      <c r="B46" s="411"/>
      <c r="C46" s="413"/>
      <c r="D46" s="417"/>
      <c r="E46" s="388"/>
      <c r="F46" s="396"/>
      <c r="G46" s="551"/>
      <c r="H46" s="347"/>
      <c r="I46" s="347"/>
      <c r="J46" s="564"/>
      <c r="K46" s="158" t="s">
        <v>10</v>
      </c>
      <c r="L46" s="159">
        <f t="shared" ref="L46:O46" si="15">+L45</f>
        <v>325.60000000000002</v>
      </c>
      <c r="M46" s="161">
        <f t="shared" si="15"/>
        <v>208.5</v>
      </c>
      <c r="N46" s="162">
        <f t="shared" si="15"/>
        <v>0</v>
      </c>
      <c r="O46" s="153">
        <f t="shared" si="15"/>
        <v>117.1</v>
      </c>
      <c r="P46" s="159">
        <f t="shared" ref="P46:W46" si="16">SUM(P45:P45)</f>
        <v>303.8</v>
      </c>
      <c r="Q46" s="160">
        <f t="shared" si="16"/>
        <v>201.1</v>
      </c>
      <c r="R46" s="160">
        <f t="shared" si="16"/>
        <v>0</v>
      </c>
      <c r="S46" s="153">
        <f t="shared" si="16"/>
        <v>102.7</v>
      </c>
      <c r="T46" s="159">
        <f t="shared" si="16"/>
        <v>280.2</v>
      </c>
      <c r="U46" s="160">
        <f t="shared" si="16"/>
        <v>188.4</v>
      </c>
      <c r="V46" s="160">
        <f t="shared" si="16"/>
        <v>0</v>
      </c>
      <c r="W46" s="153">
        <f t="shared" si="16"/>
        <v>91.8</v>
      </c>
    </row>
    <row r="47" spans="1:244" ht="20.25" customHeight="1" thickBot="1" x14ac:dyDescent="0.25">
      <c r="A47" s="408" t="s">
        <v>13</v>
      </c>
      <c r="B47" s="410" t="s">
        <v>16</v>
      </c>
      <c r="C47" s="412" t="s">
        <v>16</v>
      </c>
      <c r="D47" s="416" t="s">
        <v>58</v>
      </c>
      <c r="E47" s="495" t="s">
        <v>59</v>
      </c>
      <c r="F47" s="442" t="s">
        <v>122</v>
      </c>
      <c r="G47" s="497" t="s">
        <v>105</v>
      </c>
      <c r="H47" s="346" t="s">
        <v>19</v>
      </c>
      <c r="I47" s="346" t="s">
        <v>56</v>
      </c>
      <c r="J47" s="346" t="s">
        <v>123</v>
      </c>
      <c r="K47" s="135" t="s">
        <v>20</v>
      </c>
      <c r="L47" s="310">
        <f>+M47+O47</f>
        <v>224.5</v>
      </c>
      <c r="M47" s="136">
        <v>224.5</v>
      </c>
      <c r="N47" s="136">
        <v>0</v>
      </c>
      <c r="O47" s="137">
        <v>0</v>
      </c>
      <c r="P47" s="310">
        <f>+Q47+S47</f>
        <v>196.5</v>
      </c>
      <c r="Q47" s="136">
        <v>194.5</v>
      </c>
      <c r="R47" s="136">
        <v>0</v>
      </c>
      <c r="S47" s="137">
        <v>2</v>
      </c>
      <c r="T47" s="310">
        <f>+U47+W47</f>
        <v>119.1</v>
      </c>
      <c r="U47" s="136">
        <v>117.1</v>
      </c>
      <c r="V47" s="136">
        <v>0</v>
      </c>
      <c r="W47" s="137">
        <v>2</v>
      </c>
    </row>
    <row r="48" spans="1:244" ht="21.75" customHeight="1" thickBot="1" x14ac:dyDescent="0.25">
      <c r="A48" s="409"/>
      <c r="B48" s="411"/>
      <c r="C48" s="413"/>
      <c r="D48" s="479"/>
      <c r="E48" s="387"/>
      <c r="F48" s="395"/>
      <c r="G48" s="544"/>
      <c r="H48" s="347"/>
      <c r="I48" s="347"/>
      <c r="J48" s="347"/>
      <c r="K48" s="158" t="s">
        <v>10</v>
      </c>
      <c r="L48" s="170">
        <f t="shared" ref="L48:O48" si="17">+L47</f>
        <v>224.5</v>
      </c>
      <c r="M48" s="173">
        <f t="shared" si="17"/>
        <v>224.5</v>
      </c>
      <c r="N48" s="174">
        <f t="shared" si="17"/>
        <v>0</v>
      </c>
      <c r="O48" s="172">
        <f t="shared" si="17"/>
        <v>0</v>
      </c>
      <c r="P48" s="170">
        <f t="shared" ref="P48:W48" si="18">SUM(P47:P47)</f>
        <v>196.5</v>
      </c>
      <c r="Q48" s="171">
        <f t="shared" si="18"/>
        <v>194.5</v>
      </c>
      <c r="R48" s="171">
        <f t="shared" si="18"/>
        <v>0</v>
      </c>
      <c r="S48" s="172">
        <f t="shared" si="18"/>
        <v>2</v>
      </c>
      <c r="T48" s="170">
        <f t="shared" si="18"/>
        <v>119.1</v>
      </c>
      <c r="U48" s="171">
        <f t="shared" si="18"/>
        <v>117.1</v>
      </c>
      <c r="V48" s="171">
        <f t="shared" si="18"/>
        <v>0</v>
      </c>
      <c r="W48" s="172">
        <f t="shared" si="18"/>
        <v>2</v>
      </c>
    </row>
    <row r="49" spans="1:243" ht="19.5" customHeight="1" thickBot="1" x14ac:dyDescent="0.25">
      <c r="A49" s="175" t="s">
        <v>13</v>
      </c>
      <c r="B49" s="176" t="s">
        <v>16</v>
      </c>
      <c r="C49" s="177" t="s">
        <v>16</v>
      </c>
      <c r="D49" s="565" t="s">
        <v>114</v>
      </c>
      <c r="E49" s="566"/>
      <c r="F49" s="566"/>
      <c r="G49" s="566"/>
      <c r="H49" s="566"/>
      <c r="I49" s="566"/>
      <c r="J49" s="566"/>
      <c r="K49" s="566"/>
      <c r="L49" s="178">
        <f t="shared" ref="L49:W49" si="19">L42+L40+L38+L35+L32+L29+L26+L24+L22+L20+L18+L46+L48+L44</f>
        <v>10424.9</v>
      </c>
      <c r="M49" s="177">
        <f t="shared" si="19"/>
        <v>10096.699999999999</v>
      </c>
      <c r="N49" s="177">
        <f t="shared" si="19"/>
        <v>8338.7000000000007</v>
      </c>
      <c r="O49" s="179">
        <f t="shared" si="19"/>
        <v>328.2</v>
      </c>
      <c r="P49" s="178">
        <f t="shared" si="19"/>
        <v>11061.4</v>
      </c>
      <c r="Q49" s="177">
        <f t="shared" si="19"/>
        <v>9865.9</v>
      </c>
      <c r="R49" s="177">
        <f t="shared" si="19"/>
        <v>7940.7</v>
      </c>
      <c r="S49" s="179">
        <f t="shared" si="19"/>
        <v>1195.5</v>
      </c>
      <c r="T49" s="178">
        <f t="shared" si="19"/>
        <v>10609.1</v>
      </c>
      <c r="U49" s="177">
        <f t="shared" si="19"/>
        <v>9424.5</v>
      </c>
      <c r="V49" s="177">
        <f t="shared" si="19"/>
        <v>7672.5999999999995</v>
      </c>
      <c r="W49" s="179">
        <f t="shared" si="19"/>
        <v>1184.5999999999999</v>
      </c>
    </row>
    <row r="50" spans="1:243" ht="20.25" customHeight="1" thickBot="1" x14ac:dyDescent="0.25">
      <c r="A50" s="175" t="s">
        <v>13</v>
      </c>
      <c r="B50" s="115" t="s">
        <v>16</v>
      </c>
      <c r="C50" s="180" t="s">
        <v>21</v>
      </c>
      <c r="D50" s="556" t="s">
        <v>41</v>
      </c>
      <c r="E50" s="557"/>
      <c r="F50" s="557"/>
      <c r="G50" s="557"/>
      <c r="H50" s="557"/>
      <c r="I50" s="557"/>
      <c r="J50" s="557"/>
      <c r="K50" s="557"/>
      <c r="L50" s="558"/>
      <c r="M50" s="558"/>
      <c r="N50" s="558"/>
      <c r="O50" s="558"/>
      <c r="P50" s="558"/>
      <c r="Q50" s="558"/>
      <c r="R50" s="558"/>
      <c r="S50" s="558"/>
      <c r="T50" s="558"/>
      <c r="U50" s="558"/>
      <c r="V50" s="558"/>
      <c r="W50" s="559"/>
    </row>
    <row r="51" spans="1:243" ht="22.5" customHeight="1" thickBot="1" x14ac:dyDescent="0.25">
      <c r="A51" s="408" t="s">
        <v>13</v>
      </c>
      <c r="B51" s="410" t="s">
        <v>16</v>
      </c>
      <c r="C51" s="412" t="s">
        <v>21</v>
      </c>
      <c r="D51" s="416" t="s">
        <v>16</v>
      </c>
      <c r="E51" s="418" t="s">
        <v>42</v>
      </c>
      <c r="F51" s="442" t="s">
        <v>122</v>
      </c>
      <c r="G51" s="497" t="s">
        <v>81</v>
      </c>
      <c r="H51" s="346" t="s">
        <v>19</v>
      </c>
      <c r="I51" s="346" t="s">
        <v>91</v>
      </c>
      <c r="J51" s="346" t="s">
        <v>123</v>
      </c>
      <c r="K51" s="135" t="s">
        <v>29</v>
      </c>
      <c r="L51" s="181">
        <f>+M51+O51</f>
        <v>32.6</v>
      </c>
      <c r="M51" s="136">
        <v>32.6</v>
      </c>
      <c r="N51" s="136">
        <v>32.1</v>
      </c>
      <c r="O51" s="137">
        <v>0</v>
      </c>
      <c r="P51" s="316">
        <f>+Q51+S51</f>
        <v>32.6</v>
      </c>
      <c r="Q51" s="317">
        <v>32.6</v>
      </c>
      <c r="R51" s="317">
        <v>32.1</v>
      </c>
      <c r="S51" s="318">
        <v>0</v>
      </c>
      <c r="T51" s="316">
        <f>+U51+W51</f>
        <v>32.6</v>
      </c>
      <c r="U51" s="317">
        <v>32.6</v>
      </c>
      <c r="V51" s="317">
        <v>32.1</v>
      </c>
      <c r="W51" s="318">
        <v>0</v>
      </c>
    </row>
    <row r="52" spans="1:243" ht="20.25" customHeight="1" thickBot="1" x14ac:dyDescent="0.25">
      <c r="A52" s="409"/>
      <c r="B52" s="411"/>
      <c r="C52" s="413"/>
      <c r="D52" s="417"/>
      <c r="E52" s="419"/>
      <c r="F52" s="396"/>
      <c r="G52" s="551"/>
      <c r="H52" s="347"/>
      <c r="I52" s="347"/>
      <c r="J52" s="347"/>
      <c r="K52" s="130" t="s">
        <v>10</v>
      </c>
      <c r="L52" s="182">
        <f>+L51</f>
        <v>32.6</v>
      </c>
      <c r="M52" s="133">
        <f>+M51</f>
        <v>32.6</v>
      </c>
      <c r="N52" s="133">
        <f>+N51</f>
        <v>32.1</v>
      </c>
      <c r="O52" s="133">
        <f>O51</f>
        <v>0</v>
      </c>
      <c r="P52" s="125">
        <f>+P51</f>
        <v>32.6</v>
      </c>
      <c r="Q52" s="131">
        <f t="shared" ref="Q52:W52" si="20">+Q51</f>
        <v>32.6</v>
      </c>
      <c r="R52" s="131">
        <f t="shared" si="20"/>
        <v>32.1</v>
      </c>
      <c r="S52" s="127">
        <f t="shared" si="20"/>
        <v>0</v>
      </c>
      <c r="T52" s="125">
        <f t="shared" si="20"/>
        <v>32.6</v>
      </c>
      <c r="U52" s="131">
        <f t="shared" si="20"/>
        <v>32.6</v>
      </c>
      <c r="V52" s="131">
        <f t="shared" si="20"/>
        <v>32.1</v>
      </c>
      <c r="W52" s="127">
        <f t="shared" si="20"/>
        <v>0</v>
      </c>
    </row>
    <row r="53" spans="1:243" ht="21.75" customHeight="1" thickBot="1" x14ac:dyDescent="0.25">
      <c r="A53" s="397" t="s">
        <v>13</v>
      </c>
      <c r="B53" s="362" t="s">
        <v>16</v>
      </c>
      <c r="C53" s="365" t="s">
        <v>21</v>
      </c>
      <c r="D53" s="404" t="s">
        <v>21</v>
      </c>
      <c r="E53" s="420" t="s">
        <v>43</v>
      </c>
      <c r="F53" s="484" t="s">
        <v>122</v>
      </c>
      <c r="G53" s="424" t="s">
        <v>48</v>
      </c>
      <c r="H53" s="429" t="s">
        <v>19</v>
      </c>
      <c r="I53" s="429" t="s">
        <v>200</v>
      </c>
      <c r="J53" s="346" t="s">
        <v>123</v>
      </c>
      <c r="K53" s="135" t="s">
        <v>29</v>
      </c>
      <c r="L53" s="181">
        <f>+M53+O53</f>
        <v>0.8</v>
      </c>
      <c r="M53" s="136">
        <v>0.8</v>
      </c>
      <c r="N53" s="136">
        <v>0.8</v>
      </c>
      <c r="O53" s="137">
        <v>0</v>
      </c>
      <c r="P53" s="119">
        <f>+Q53+S53</f>
        <v>0.8</v>
      </c>
      <c r="Q53" s="319">
        <v>0.8</v>
      </c>
      <c r="R53" s="319">
        <v>0.8</v>
      </c>
      <c r="S53" s="320">
        <v>0</v>
      </c>
      <c r="T53" s="119">
        <f>+U53+W53</f>
        <v>0.8</v>
      </c>
      <c r="U53" s="319">
        <v>0.8</v>
      </c>
      <c r="V53" s="319">
        <v>0.8</v>
      </c>
      <c r="W53" s="320">
        <v>0</v>
      </c>
    </row>
    <row r="54" spans="1:243" ht="22.5" customHeight="1" thickBot="1" x14ac:dyDescent="0.25">
      <c r="A54" s="399"/>
      <c r="B54" s="364"/>
      <c r="C54" s="367"/>
      <c r="D54" s="406"/>
      <c r="E54" s="422"/>
      <c r="F54" s="444"/>
      <c r="G54" s="426"/>
      <c r="H54" s="431"/>
      <c r="I54" s="431"/>
      <c r="J54" s="347"/>
      <c r="K54" s="158" t="s">
        <v>10</v>
      </c>
      <c r="L54" s="159">
        <f t="shared" ref="L54:W54" si="21">L53</f>
        <v>0.8</v>
      </c>
      <c r="M54" s="161">
        <f t="shared" si="21"/>
        <v>0.8</v>
      </c>
      <c r="N54" s="160">
        <f t="shared" si="21"/>
        <v>0.8</v>
      </c>
      <c r="O54" s="152">
        <f t="shared" si="21"/>
        <v>0</v>
      </c>
      <c r="P54" s="151">
        <f t="shared" si="21"/>
        <v>0.8</v>
      </c>
      <c r="Q54" s="160">
        <f t="shared" si="21"/>
        <v>0.8</v>
      </c>
      <c r="R54" s="160">
        <f t="shared" si="21"/>
        <v>0.8</v>
      </c>
      <c r="S54" s="163">
        <f t="shared" si="21"/>
        <v>0</v>
      </c>
      <c r="T54" s="151">
        <f t="shared" si="21"/>
        <v>0.8</v>
      </c>
      <c r="U54" s="160">
        <f t="shared" si="21"/>
        <v>0.8</v>
      </c>
      <c r="V54" s="160">
        <f t="shared" si="21"/>
        <v>0.8</v>
      </c>
      <c r="W54" s="163">
        <f t="shared" si="21"/>
        <v>0</v>
      </c>
    </row>
    <row r="55" spans="1:243" ht="30" customHeight="1" thickBot="1" x14ac:dyDescent="0.25">
      <c r="A55" s="397" t="s">
        <v>13</v>
      </c>
      <c r="B55" s="362" t="s">
        <v>16</v>
      </c>
      <c r="C55" s="365" t="s">
        <v>21</v>
      </c>
      <c r="D55" s="404" t="s">
        <v>23</v>
      </c>
      <c r="E55" s="420" t="s">
        <v>44</v>
      </c>
      <c r="F55" s="484" t="s">
        <v>122</v>
      </c>
      <c r="G55" s="424" t="s">
        <v>81</v>
      </c>
      <c r="H55" s="429" t="s">
        <v>19</v>
      </c>
      <c r="I55" s="429" t="s">
        <v>58</v>
      </c>
      <c r="J55" s="346" t="s">
        <v>123</v>
      </c>
      <c r="K55" s="135" t="s">
        <v>29</v>
      </c>
      <c r="L55" s="181">
        <f>+M55+O55</f>
        <v>0</v>
      </c>
      <c r="M55" s="136">
        <v>0</v>
      </c>
      <c r="N55" s="136">
        <v>0</v>
      </c>
      <c r="O55" s="137">
        <v>0</v>
      </c>
      <c r="P55" s="129">
        <f>+Q55+S55</f>
        <v>0</v>
      </c>
      <c r="Q55" s="183">
        <v>0</v>
      </c>
      <c r="R55" s="183">
        <v>0</v>
      </c>
      <c r="S55" s="184">
        <v>0</v>
      </c>
      <c r="T55" s="129">
        <f>+U55+W55</f>
        <v>0</v>
      </c>
      <c r="U55" s="183">
        <v>0</v>
      </c>
      <c r="V55" s="183">
        <v>0</v>
      </c>
      <c r="W55" s="184">
        <v>0</v>
      </c>
    </row>
    <row r="56" spans="1:243" ht="39.75" customHeight="1" thickBot="1" x14ac:dyDescent="0.25">
      <c r="A56" s="399"/>
      <c r="B56" s="364"/>
      <c r="C56" s="367"/>
      <c r="D56" s="406"/>
      <c r="E56" s="422"/>
      <c r="F56" s="444"/>
      <c r="G56" s="426"/>
      <c r="H56" s="431"/>
      <c r="I56" s="431"/>
      <c r="J56" s="347"/>
      <c r="K56" s="158" t="s">
        <v>10</v>
      </c>
      <c r="L56" s="159">
        <f t="shared" ref="L56:S56" si="22">L55</f>
        <v>0</v>
      </c>
      <c r="M56" s="161">
        <f t="shared" si="22"/>
        <v>0</v>
      </c>
      <c r="N56" s="161">
        <f t="shared" si="22"/>
        <v>0</v>
      </c>
      <c r="O56" s="185">
        <f t="shared" si="22"/>
        <v>0</v>
      </c>
      <c r="P56" s="159">
        <f t="shared" si="22"/>
        <v>0</v>
      </c>
      <c r="Q56" s="161">
        <f t="shared" si="22"/>
        <v>0</v>
      </c>
      <c r="R56" s="161">
        <f t="shared" si="22"/>
        <v>0</v>
      </c>
      <c r="S56" s="153">
        <f t="shared" si="22"/>
        <v>0</v>
      </c>
      <c r="T56" s="159">
        <v>0</v>
      </c>
      <c r="U56" s="160">
        <v>0</v>
      </c>
      <c r="V56" s="160">
        <v>0</v>
      </c>
      <c r="W56" s="153">
        <v>0</v>
      </c>
    </row>
    <row r="57" spans="1:243" ht="21.75" customHeight="1" thickBot="1" x14ac:dyDescent="0.25">
      <c r="A57" s="397" t="s">
        <v>13</v>
      </c>
      <c r="B57" s="362" t="s">
        <v>16</v>
      </c>
      <c r="C57" s="365" t="s">
        <v>21</v>
      </c>
      <c r="D57" s="404" t="s">
        <v>25</v>
      </c>
      <c r="E57" s="420" t="s">
        <v>45</v>
      </c>
      <c r="F57" s="484" t="s">
        <v>122</v>
      </c>
      <c r="G57" s="424" t="s">
        <v>81</v>
      </c>
      <c r="H57" s="429" t="s">
        <v>19</v>
      </c>
      <c r="I57" s="429" t="s">
        <v>56</v>
      </c>
      <c r="J57" s="346" t="s">
        <v>123</v>
      </c>
      <c r="K57" s="135" t="s">
        <v>29</v>
      </c>
      <c r="L57" s="181">
        <f>+M57+O57</f>
        <v>8</v>
      </c>
      <c r="M57" s="321">
        <v>8</v>
      </c>
      <c r="N57" s="136">
        <v>7.9</v>
      </c>
      <c r="O57" s="137">
        <v>0</v>
      </c>
      <c r="P57" s="316">
        <f>+Q57+S57</f>
        <v>8</v>
      </c>
      <c r="Q57" s="317">
        <v>8</v>
      </c>
      <c r="R57" s="317">
        <v>7.9</v>
      </c>
      <c r="S57" s="318">
        <v>0</v>
      </c>
      <c r="T57" s="316">
        <f>+U57+W57</f>
        <v>8</v>
      </c>
      <c r="U57" s="317">
        <v>8</v>
      </c>
      <c r="V57" s="317">
        <v>7.9</v>
      </c>
      <c r="W57" s="318">
        <v>0</v>
      </c>
    </row>
    <row r="58" spans="1:243" ht="22.5" customHeight="1" thickBot="1" x14ac:dyDescent="0.25">
      <c r="A58" s="399"/>
      <c r="B58" s="364"/>
      <c r="C58" s="367"/>
      <c r="D58" s="406"/>
      <c r="E58" s="422"/>
      <c r="F58" s="444"/>
      <c r="G58" s="426"/>
      <c r="H58" s="431"/>
      <c r="I58" s="431"/>
      <c r="J58" s="347"/>
      <c r="K58" s="158" t="s">
        <v>10</v>
      </c>
      <c r="L58" s="159">
        <f>+L57</f>
        <v>8</v>
      </c>
      <c r="M58" s="161">
        <f>+M57</f>
        <v>8</v>
      </c>
      <c r="N58" s="161">
        <f>+N57</f>
        <v>7.9</v>
      </c>
      <c r="O58" s="152">
        <f>O57</f>
        <v>0</v>
      </c>
      <c r="P58" s="151">
        <f>+P57</f>
        <v>8</v>
      </c>
      <c r="Q58" s="160">
        <f t="shared" ref="Q58:W58" si="23">+Q57</f>
        <v>8</v>
      </c>
      <c r="R58" s="160">
        <f t="shared" si="23"/>
        <v>7.9</v>
      </c>
      <c r="S58" s="163">
        <f t="shared" si="23"/>
        <v>0</v>
      </c>
      <c r="T58" s="151">
        <f t="shared" si="23"/>
        <v>8</v>
      </c>
      <c r="U58" s="160">
        <f t="shared" si="23"/>
        <v>8</v>
      </c>
      <c r="V58" s="160">
        <f t="shared" si="23"/>
        <v>7.9</v>
      </c>
      <c r="W58" s="163">
        <f t="shared" si="23"/>
        <v>0</v>
      </c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0"/>
      <c r="BM58" s="110"/>
      <c r="BN58" s="110"/>
      <c r="BO58" s="110"/>
      <c r="BP58" s="110"/>
      <c r="BQ58" s="110"/>
      <c r="BR58" s="110"/>
      <c r="BS58" s="110"/>
      <c r="BT58" s="110"/>
      <c r="BU58" s="110"/>
      <c r="BV58" s="110"/>
      <c r="BW58" s="110"/>
      <c r="BX58" s="110"/>
      <c r="BY58" s="110"/>
      <c r="BZ58" s="110"/>
      <c r="CA58" s="110"/>
      <c r="CB58" s="110"/>
      <c r="CC58" s="110"/>
      <c r="CD58" s="110"/>
      <c r="CE58" s="110"/>
      <c r="CF58" s="110"/>
      <c r="CG58" s="110"/>
      <c r="CH58" s="110"/>
      <c r="CI58" s="110"/>
      <c r="CJ58" s="110"/>
      <c r="CK58" s="110"/>
      <c r="CL58" s="110"/>
      <c r="CM58" s="110"/>
      <c r="CN58" s="110"/>
      <c r="CO58" s="110"/>
      <c r="CP58" s="110"/>
      <c r="CQ58" s="110"/>
      <c r="CR58" s="110"/>
      <c r="CS58" s="110"/>
      <c r="CT58" s="110"/>
      <c r="CU58" s="110"/>
      <c r="CV58" s="110"/>
      <c r="CW58" s="110"/>
      <c r="CX58" s="110"/>
      <c r="CY58" s="110"/>
      <c r="CZ58" s="110"/>
      <c r="DA58" s="110"/>
      <c r="DB58" s="110"/>
      <c r="DC58" s="110"/>
      <c r="DD58" s="110"/>
      <c r="DE58" s="110"/>
      <c r="DF58" s="110"/>
      <c r="DG58" s="110"/>
      <c r="DH58" s="110"/>
      <c r="DI58" s="110"/>
      <c r="DJ58" s="110"/>
      <c r="DK58" s="110"/>
      <c r="DL58" s="110"/>
      <c r="DM58" s="110"/>
      <c r="DN58" s="110"/>
      <c r="DO58" s="110"/>
      <c r="DP58" s="110"/>
      <c r="DQ58" s="110"/>
      <c r="DR58" s="110"/>
      <c r="DS58" s="110"/>
      <c r="DT58" s="110"/>
      <c r="DU58" s="110"/>
      <c r="DV58" s="110"/>
      <c r="DW58" s="110"/>
      <c r="DX58" s="110"/>
      <c r="DY58" s="110"/>
      <c r="DZ58" s="110"/>
      <c r="EA58" s="110"/>
      <c r="EB58" s="110"/>
      <c r="EC58" s="110"/>
      <c r="ED58" s="110"/>
      <c r="EE58" s="110"/>
      <c r="EF58" s="110"/>
      <c r="EG58" s="110"/>
      <c r="EH58" s="110"/>
      <c r="EI58" s="110"/>
      <c r="EJ58" s="110"/>
      <c r="EK58" s="110"/>
      <c r="EL58" s="110"/>
      <c r="EM58" s="110"/>
      <c r="EN58" s="110"/>
      <c r="EO58" s="110"/>
      <c r="EP58" s="110"/>
      <c r="EQ58" s="110"/>
      <c r="ER58" s="110"/>
      <c r="ES58" s="110"/>
      <c r="ET58" s="110"/>
      <c r="EU58" s="110"/>
      <c r="EV58" s="110"/>
      <c r="EW58" s="110"/>
      <c r="EX58" s="110"/>
      <c r="EY58" s="110"/>
      <c r="EZ58" s="110"/>
      <c r="FA58" s="110"/>
      <c r="FB58" s="110"/>
      <c r="FC58" s="110"/>
      <c r="FD58" s="110"/>
      <c r="FE58" s="110"/>
      <c r="FF58" s="110"/>
      <c r="FG58" s="110"/>
      <c r="FH58" s="110"/>
      <c r="FI58" s="110"/>
      <c r="FJ58" s="110"/>
      <c r="FK58" s="110"/>
      <c r="FL58" s="110"/>
      <c r="FM58" s="110"/>
      <c r="FN58" s="110"/>
      <c r="FO58" s="110"/>
      <c r="FP58" s="110"/>
      <c r="FQ58" s="110"/>
      <c r="FR58" s="110"/>
      <c r="FS58" s="110"/>
      <c r="FT58" s="110"/>
      <c r="FU58" s="110"/>
      <c r="FV58" s="110"/>
      <c r="FW58" s="110"/>
      <c r="FX58" s="110"/>
      <c r="FY58" s="110"/>
      <c r="FZ58" s="110"/>
      <c r="GA58" s="110"/>
      <c r="GB58" s="110"/>
      <c r="GC58" s="110"/>
      <c r="GD58" s="110"/>
      <c r="GE58" s="110"/>
      <c r="GF58" s="110"/>
      <c r="GG58" s="110"/>
      <c r="GH58" s="110"/>
      <c r="GI58" s="110"/>
      <c r="GJ58" s="110"/>
      <c r="GK58" s="110"/>
      <c r="GL58" s="110"/>
      <c r="GM58" s="110"/>
      <c r="GN58" s="110"/>
      <c r="GO58" s="110"/>
      <c r="GP58" s="110"/>
      <c r="GQ58" s="110"/>
      <c r="GR58" s="110"/>
      <c r="GS58" s="110"/>
      <c r="GT58" s="110"/>
      <c r="GU58" s="110"/>
      <c r="GV58" s="110"/>
      <c r="GW58" s="110"/>
      <c r="GX58" s="110"/>
      <c r="GY58" s="110"/>
      <c r="GZ58" s="110"/>
      <c r="HA58" s="110"/>
      <c r="HB58" s="110"/>
      <c r="HC58" s="110"/>
      <c r="HD58" s="110"/>
      <c r="HE58" s="110"/>
      <c r="HF58" s="110"/>
      <c r="HG58" s="110"/>
      <c r="HH58" s="110"/>
      <c r="HI58" s="110"/>
      <c r="HJ58" s="110"/>
      <c r="HK58" s="110"/>
      <c r="HL58" s="110"/>
      <c r="HM58" s="110"/>
      <c r="HN58" s="110"/>
      <c r="HO58" s="110"/>
      <c r="HP58" s="110"/>
      <c r="HQ58" s="110"/>
      <c r="HR58" s="110"/>
      <c r="HS58" s="110"/>
      <c r="HT58" s="110"/>
      <c r="HU58" s="110"/>
      <c r="HV58" s="110"/>
      <c r="HW58" s="110"/>
      <c r="HX58" s="110"/>
      <c r="HY58" s="110"/>
      <c r="HZ58" s="110"/>
      <c r="IA58" s="110"/>
      <c r="IB58" s="110"/>
      <c r="IC58" s="110"/>
      <c r="ID58" s="110"/>
      <c r="IE58" s="110"/>
      <c r="IF58" s="110"/>
      <c r="IG58" s="110"/>
      <c r="IH58" s="110"/>
      <c r="II58" s="110"/>
    </row>
    <row r="59" spans="1:243" ht="18" customHeight="1" x14ac:dyDescent="0.2">
      <c r="A59" s="397" t="s">
        <v>13</v>
      </c>
      <c r="B59" s="362" t="s">
        <v>16</v>
      </c>
      <c r="C59" s="365" t="s">
        <v>21</v>
      </c>
      <c r="D59" s="404" t="s">
        <v>27</v>
      </c>
      <c r="E59" s="420" t="s">
        <v>46</v>
      </c>
      <c r="F59" s="484" t="s">
        <v>122</v>
      </c>
      <c r="G59" s="424" t="s">
        <v>107</v>
      </c>
      <c r="H59" s="429" t="s">
        <v>19</v>
      </c>
      <c r="I59" s="429" t="s">
        <v>200</v>
      </c>
      <c r="J59" s="346" t="s">
        <v>123</v>
      </c>
      <c r="K59" s="156" t="s">
        <v>29</v>
      </c>
      <c r="L59" s="306">
        <f>+M59+O59</f>
        <v>365.9</v>
      </c>
      <c r="M59" s="307">
        <v>365.9</v>
      </c>
      <c r="N59" s="307">
        <v>354.5</v>
      </c>
      <c r="O59" s="308">
        <v>0</v>
      </c>
      <c r="P59" s="322">
        <f>+Q59+S59</f>
        <v>365.9</v>
      </c>
      <c r="Q59" s="323">
        <v>365.9</v>
      </c>
      <c r="R59" s="323">
        <v>354.7</v>
      </c>
      <c r="S59" s="324">
        <v>0</v>
      </c>
      <c r="T59" s="325">
        <f>+U59+W59</f>
        <v>365.9</v>
      </c>
      <c r="U59" s="323">
        <v>365.9</v>
      </c>
      <c r="V59" s="323">
        <v>354.7</v>
      </c>
      <c r="W59" s="324">
        <v>0</v>
      </c>
    </row>
    <row r="60" spans="1:243" ht="18.75" customHeight="1" thickBot="1" x14ac:dyDescent="0.25">
      <c r="A60" s="401"/>
      <c r="B60" s="402"/>
      <c r="C60" s="403"/>
      <c r="D60" s="405"/>
      <c r="E60" s="421"/>
      <c r="F60" s="560"/>
      <c r="G60" s="425"/>
      <c r="H60" s="430"/>
      <c r="I60" s="430"/>
      <c r="J60" s="438"/>
      <c r="K60" s="144" t="s">
        <v>20</v>
      </c>
      <c r="L60" s="186">
        <v>0</v>
      </c>
      <c r="M60" s="146">
        <v>0</v>
      </c>
      <c r="N60" s="148">
        <v>0</v>
      </c>
      <c r="O60" s="147">
        <v>0</v>
      </c>
      <c r="P60" s="187">
        <v>0</v>
      </c>
      <c r="Q60" s="188">
        <v>0</v>
      </c>
      <c r="R60" s="188">
        <v>0</v>
      </c>
      <c r="S60" s="189">
        <v>0</v>
      </c>
      <c r="T60" s="187">
        <v>0</v>
      </c>
      <c r="U60" s="188">
        <v>0</v>
      </c>
      <c r="V60" s="188">
        <v>0</v>
      </c>
      <c r="W60" s="189">
        <v>0</v>
      </c>
    </row>
    <row r="61" spans="1:243" ht="21.75" customHeight="1" thickBot="1" x14ac:dyDescent="0.25">
      <c r="A61" s="399"/>
      <c r="B61" s="364"/>
      <c r="C61" s="367"/>
      <c r="D61" s="406"/>
      <c r="E61" s="422"/>
      <c r="F61" s="444"/>
      <c r="G61" s="426"/>
      <c r="H61" s="431"/>
      <c r="I61" s="431"/>
      <c r="J61" s="347"/>
      <c r="K61" s="158" t="s">
        <v>10</v>
      </c>
      <c r="L61" s="159">
        <f t="shared" ref="L61:W61" si="24">L59+L60</f>
        <v>365.9</v>
      </c>
      <c r="M61" s="161">
        <f t="shared" si="24"/>
        <v>365.9</v>
      </c>
      <c r="N61" s="161">
        <f t="shared" si="24"/>
        <v>354.5</v>
      </c>
      <c r="O61" s="152">
        <f t="shared" si="24"/>
        <v>0</v>
      </c>
      <c r="P61" s="151">
        <f t="shared" si="24"/>
        <v>365.9</v>
      </c>
      <c r="Q61" s="160">
        <f t="shared" si="24"/>
        <v>365.9</v>
      </c>
      <c r="R61" s="160">
        <f t="shared" si="24"/>
        <v>354.7</v>
      </c>
      <c r="S61" s="163">
        <f t="shared" si="24"/>
        <v>0</v>
      </c>
      <c r="T61" s="151">
        <f t="shared" si="24"/>
        <v>365.9</v>
      </c>
      <c r="U61" s="160">
        <f t="shared" si="24"/>
        <v>365.9</v>
      </c>
      <c r="V61" s="160">
        <f t="shared" si="24"/>
        <v>354.7</v>
      </c>
      <c r="W61" s="163">
        <f t="shared" si="24"/>
        <v>0</v>
      </c>
    </row>
    <row r="62" spans="1:243" ht="22.5" customHeight="1" thickBot="1" x14ac:dyDescent="0.25">
      <c r="A62" s="397" t="s">
        <v>13</v>
      </c>
      <c r="B62" s="362" t="s">
        <v>16</v>
      </c>
      <c r="C62" s="365" t="s">
        <v>21</v>
      </c>
      <c r="D62" s="404" t="s">
        <v>13</v>
      </c>
      <c r="E62" s="420" t="s">
        <v>47</v>
      </c>
      <c r="F62" s="484" t="s">
        <v>122</v>
      </c>
      <c r="G62" s="424" t="s">
        <v>48</v>
      </c>
      <c r="H62" s="429" t="s">
        <v>19</v>
      </c>
      <c r="I62" s="429" t="s">
        <v>56</v>
      </c>
      <c r="J62" s="346" t="s">
        <v>123</v>
      </c>
      <c r="K62" s="135" t="s">
        <v>29</v>
      </c>
      <c r="L62" s="181">
        <f>+M62+O62</f>
        <v>21.2</v>
      </c>
      <c r="M62" s="136">
        <v>21.2</v>
      </c>
      <c r="N62" s="136">
        <v>17.600000000000001</v>
      </c>
      <c r="O62" s="137">
        <v>0</v>
      </c>
      <c r="P62" s="119">
        <f>+Q62+S62</f>
        <v>21.2</v>
      </c>
      <c r="Q62" s="319">
        <v>21.2</v>
      </c>
      <c r="R62" s="319">
        <v>17.600000000000001</v>
      </c>
      <c r="S62" s="320">
        <v>0</v>
      </c>
      <c r="T62" s="119">
        <f>+U62+W62</f>
        <v>21.2</v>
      </c>
      <c r="U62" s="319">
        <v>21.2</v>
      </c>
      <c r="V62" s="319">
        <v>17.600000000000001</v>
      </c>
      <c r="W62" s="320">
        <v>0</v>
      </c>
    </row>
    <row r="63" spans="1:243" ht="22.5" customHeight="1" thickBot="1" x14ac:dyDescent="0.25">
      <c r="A63" s="399"/>
      <c r="B63" s="364"/>
      <c r="C63" s="367"/>
      <c r="D63" s="406"/>
      <c r="E63" s="422"/>
      <c r="F63" s="444"/>
      <c r="G63" s="426"/>
      <c r="H63" s="431"/>
      <c r="I63" s="431"/>
      <c r="J63" s="347"/>
      <c r="K63" s="158" t="s">
        <v>10</v>
      </c>
      <c r="L63" s="159">
        <f t="shared" ref="L63:W63" si="25">L62</f>
        <v>21.2</v>
      </c>
      <c r="M63" s="161">
        <f t="shared" si="25"/>
        <v>21.2</v>
      </c>
      <c r="N63" s="161">
        <f t="shared" si="25"/>
        <v>17.600000000000001</v>
      </c>
      <c r="O63" s="152">
        <f t="shared" si="25"/>
        <v>0</v>
      </c>
      <c r="P63" s="151">
        <f t="shared" si="25"/>
        <v>21.2</v>
      </c>
      <c r="Q63" s="160">
        <f t="shared" si="25"/>
        <v>21.2</v>
      </c>
      <c r="R63" s="160">
        <f t="shared" si="25"/>
        <v>17.600000000000001</v>
      </c>
      <c r="S63" s="163">
        <f t="shared" si="25"/>
        <v>0</v>
      </c>
      <c r="T63" s="151">
        <f t="shared" si="25"/>
        <v>21.2</v>
      </c>
      <c r="U63" s="160">
        <f t="shared" si="25"/>
        <v>21.2</v>
      </c>
      <c r="V63" s="160">
        <f t="shared" si="25"/>
        <v>17.600000000000001</v>
      </c>
      <c r="W63" s="163">
        <f t="shared" si="25"/>
        <v>0</v>
      </c>
    </row>
    <row r="64" spans="1:243" ht="24" customHeight="1" thickBot="1" x14ac:dyDescent="0.25">
      <c r="A64" s="397" t="s">
        <v>13</v>
      </c>
      <c r="B64" s="362" t="s">
        <v>16</v>
      </c>
      <c r="C64" s="365" t="s">
        <v>21</v>
      </c>
      <c r="D64" s="404" t="s">
        <v>30</v>
      </c>
      <c r="E64" s="420" t="s">
        <v>49</v>
      </c>
      <c r="F64" s="484" t="s">
        <v>122</v>
      </c>
      <c r="G64" s="424" t="s">
        <v>81</v>
      </c>
      <c r="H64" s="429" t="s">
        <v>19</v>
      </c>
      <c r="I64" s="429" t="s">
        <v>90</v>
      </c>
      <c r="J64" s="346" t="s">
        <v>123</v>
      </c>
      <c r="K64" s="135" t="s">
        <v>29</v>
      </c>
      <c r="L64" s="181">
        <f>+M64+O64</f>
        <v>21.1</v>
      </c>
      <c r="M64" s="321">
        <v>21.1</v>
      </c>
      <c r="N64" s="136">
        <v>20.3</v>
      </c>
      <c r="O64" s="326">
        <v>0</v>
      </c>
      <c r="P64" s="327">
        <f>+Q64+S64</f>
        <v>26.9</v>
      </c>
      <c r="Q64" s="319">
        <v>26.9</v>
      </c>
      <c r="R64" s="319">
        <v>26</v>
      </c>
      <c r="S64" s="320">
        <v>0</v>
      </c>
      <c r="T64" s="327">
        <f>+U64+W64</f>
        <v>26.9</v>
      </c>
      <c r="U64" s="319">
        <v>26.9</v>
      </c>
      <c r="V64" s="319">
        <v>26</v>
      </c>
      <c r="W64" s="320">
        <v>0</v>
      </c>
    </row>
    <row r="65" spans="1:23" ht="24" customHeight="1" thickBot="1" x14ac:dyDescent="0.25">
      <c r="A65" s="399"/>
      <c r="B65" s="364"/>
      <c r="C65" s="367"/>
      <c r="D65" s="406"/>
      <c r="E65" s="422"/>
      <c r="F65" s="444"/>
      <c r="G65" s="426"/>
      <c r="H65" s="431"/>
      <c r="I65" s="431"/>
      <c r="J65" s="347"/>
      <c r="K65" s="158" t="s">
        <v>10</v>
      </c>
      <c r="L65" s="159">
        <f t="shared" ref="L65:W65" si="26">L64</f>
        <v>21.1</v>
      </c>
      <c r="M65" s="161">
        <f t="shared" si="26"/>
        <v>21.1</v>
      </c>
      <c r="N65" s="160">
        <f t="shared" si="26"/>
        <v>20.3</v>
      </c>
      <c r="O65" s="152">
        <f t="shared" si="26"/>
        <v>0</v>
      </c>
      <c r="P65" s="151">
        <f t="shared" si="26"/>
        <v>26.9</v>
      </c>
      <c r="Q65" s="160">
        <f t="shared" si="26"/>
        <v>26.9</v>
      </c>
      <c r="R65" s="160">
        <f t="shared" si="26"/>
        <v>26</v>
      </c>
      <c r="S65" s="163">
        <f t="shared" si="26"/>
        <v>0</v>
      </c>
      <c r="T65" s="151">
        <f t="shared" si="26"/>
        <v>26.9</v>
      </c>
      <c r="U65" s="160">
        <f t="shared" si="26"/>
        <v>26.9</v>
      </c>
      <c r="V65" s="160">
        <f t="shared" si="26"/>
        <v>26</v>
      </c>
      <c r="W65" s="163">
        <f t="shared" si="26"/>
        <v>0</v>
      </c>
    </row>
    <row r="66" spans="1:23" ht="19.5" customHeight="1" thickBot="1" x14ac:dyDescent="0.25">
      <c r="A66" s="397" t="s">
        <v>13</v>
      </c>
      <c r="B66" s="362" t="s">
        <v>16</v>
      </c>
      <c r="C66" s="365" t="s">
        <v>21</v>
      </c>
      <c r="D66" s="404" t="s">
        <v>32</v>
      </c>
      <c r="E66" s="420" t="s">
        <v>51</v>
      </c>
      <c r="F66" s="484" t="s">
        <v>122</v>
      </c>
      <c r="G66" s="424" t="s">
        <v>108</v>
      </c>
      <c r="H66" s="429" t="s">
        <v>19</v>
      </c>
      <c r="I66" s="429" t="s">
        <v>141</v>
      </c>
      <c r="J66" s="346" t="s">
        <v>123</v>
      </c>
      <c r="K66" s="135" t="s">
        <v>29</v>
      </c>
      <c r="L66" s="181">
        <f>+M66+O66</f>
        <v>14.6</v>
      </c>
      <c r="M66" s="136">
        <v>14.6</v>
      </c>
      <c r="N66" s="136">
        <v>12.8</v>
      </c>
      <c r="O66" s="137">
        <v>0</v>
      </c>
      <c r="P66" s="119">
        <f>+Q66+S66</f>
        <v>22.4</v>
      </c>
      <c r="Q66" s="319">
        <v>22.4</v>
      </c>
      <c r="R66" s="319">
        <v>21.3</v>
      </c>
      <c r="S66" s="320">
        <v>0</v>
      </c>
      <c r="T66" s="119">
        <f>+U66+W66</f>
        <v>22.4</v>
      </c>
      <c r="U66" s="319">
        <v>22.4</v>
      </c>
      <c r="V66" s="319">
        <v>21.3</v>
      </c>
      <c r="W66" s="320">
        <v>0</v>
      </c>
    </row>
    <row r="67" spans="1:23" ht="22.5" customHeight="1" thickBot="1" x14ac:dyDescent="0.25">
      <c r="A67" s="399"/>
      <c r="B67" s="364"/>
      <c r="C67" s="367"/>
      <c r="D67" s="406"/>
      <c r="E67" s="422"/>
      <c r="F67" s="444"/>
      <c r="G67" s="426"/>
      <c r="H67" s="431"/>
      <c r="I67" s="431"/>
      <c r="J67" s="347"/>
      <c r="K67" s="158" t="s">
        <v>10</v>
      </c>
      <c r="L67" s="159">
        <f t="shared" ref="L67:W67" si="27">L66</f>
        <v>14.6</v>
      </c>
      <c r="M67" s="161">
        <f t="shared" si="27"/>
        <v>14.6</v>
      </c>
      <c r="N67" s="161">
        <f t="shared" si="27"/>
        <v>12.8</v>
      </c>
      <c r="O67" s="152">
        <f t="shared" si="27"/>
        <v>0</v>
      </c>
      <c r="P67" s="151">
        <f t="shared" si="27"/>
        <v>22.4</v>
      </c>
      <c r="Q67" s="160">
        <f t="shared" si="27"/>
        <v>22.4</v>
      </c>
      <c r="R67" s="160">
        <f t="shared" si="27"/>
        <v>21.3</v>
      </c>
      <c r="S67" s="163">
        <f t="shared" si="27"/>
        <v>0</v>
      </c>
      <c r="T67" s="151">
        <f t="shared" si="27"/>
        <v>22.4</v>
      </c>
      <c r="U67" s="160">
        <f t="shared" si="27"/>
        <v>22.4</v>
      </c>
      <c r="V67" s="160">
        <f t="shared" si="27"/>
        <v>21.3</v>
      </c>
      <c r="W67" s="163">
        <f t="shared" si="27"/>
        <v>0</v>
      </c>
    </row>
    <row r="68" spans="1:23" ht="21.75" customHeight="1" thickBot="1" x14ac:dyDescent="0.25">
      <c r="A68" s="397" t="s">
        <v>13</v>
      </c>
      <c r="B68" s="362" t="s">
        <v>16</v>
      </c>
      <c r="C68" s="365" t="s">
        <v>21</v>
      </c>
      <c r="D68" s="404" t="s">
        <v>36</v>
      </c>
      <c r="E68" s="420" t="s">
        <v>52</v>
      </c>
      <c r="F68" s="484" t="s">
        <v>122</v>
      </c>
      <c r="G68" s="424" t="s">
        <v>81</v>
      </c>
      <c r="H68" s="429" t="s">
        <v>19</v>
      </c>
      <c r="I68" s="429" t="s">
        <v>91</v>
      </c>
      <c r="J68" s="346" t="s">
        <v>123</v>
      </c>
      <c r="K68" s="135" t="s">
        <v>29</v>
      </c>
      <c r="L68" s="181">
        <f>+M68+O68</f>
        <v>9.8000000000000007</v>
      </c>
      <c r="M68" s="136">
        <v>9.8000000000000007</v>
      </c>
      <c r="N68" s="136">
        <v>9.6999999999999993</v>
      </c>
      <c r="O68" s="137">
        <v>0</v>
      </c>
      <c r="P68" s="119">
        <f>+Q68+S68</f>
        <v>9.8000000000000007</v>
      </c>
      <c r="Q68" s="319">
        <v>9.8000000000000007</v>
      </c>
      <c r="R68" s="319">
        <v>9.6</v>
      </c>
      <c r="S68" s="320">
        <v>0</v>
      </c>
      <c r="T68" s="119">
        <f>+U68+W68</f>
        <v>9.8000000000000007</v>
      </c>
      <c r="U68" s="319">
        <v>9.8000000000000007</v>
      </c>
      <c r="V68" s="319">
        <v>9.6</v>
      </c>
      <c r="W68" s="320">
        <v>0</v>
      </c>
    </row>
    <row r="69" spans="1:23" ht="24" customHeight="1" thickBot="1" x14ac:dyDescent="0.25">
      <c r="A69" s="399"/>
      <c r="B69" s="364"/>
      <c r="C69" s="367"/>
      <c r="D69" s="406"/>
      <c r="E69" s="422"/>
      <c r="F69" s="444"/>
      <c r="G69" s="426"/>
      <c r="H69" s="431"/>
      <c r="I69" s="431"/>
      <c r="J69" s="347"/>
      <c r="K69" s="158" t="s">
        <v>10</v>
      </c>
      <c r="L69" s="159">
        <f t="shared" ref="L69:W69" si="28">L68</f>
        <v>9.8000000000000007</v>
      </c>
      <c r="M69" s="161">
        <f t="shared" si="28"/>
        <v>9.8000000000000007</v>
      </c>
      <c r="N69" s="161">
        <f t="shared" si="28"/>
        <v>9.6999999999999993</v>
      </c>
      <c r="O69" s="162">
        <f t="shared" si="28"/>
        <v>0</v>
      </c>
      <c r="P69" s="151">
        <f t="shared" si="28"/>
        <v>9.8000000000000007</v>
      </c>
      <c r="Q69" s="160">
        <f t="shared" si="28"/>
        <v>9.8000000000000007</v>
      </c>
      <c r="R69" s="160">
        <f t="shared" si="28"/>
        <v>9.6</v>
      </c>
      <c r="S69" s="163">
        <f t="shared" si="28"/>
        <v>0</v>
      </c>
      <c r="T69" s="151">
        <f t="shared" si="28"/>
        <v>9.8000000000000007</v>
      </c>
      <c r="U69" s="160">
        <f t="shared" si="28"/>
        <v>9.8000000000000007</v>
      </c>
      <c r="V69" s="160">
        <f t="shared" si="28"/>
        <v>9.6</v>
      </c>
      <c r="W69" s="163">
        <f t="shared" si="28"/>
        <v>0</v>
      </c>
    </row>
    <row r="70" spans="1:23" ht="21.75" customHeight="1" thickBot="1" x14ac:dyDescent="0.25">
      <c r="A70" s="397" t="s">
        <v>13</v>
      </c>
      <c r="B70" s="362" t="s">
        <v>16</v>
      </c>
      <c r="C70" s="365" t="s">
        <v>21</v>
      </c>
      <c r="D70" s="404" t="s">
        <v>39</v>
      </c>
      <c r="E70" s="420" t="s">
        <v>53</v>
      </c>
      <c r="F70" s="484" t="s">
        <v>122</v>
      </c>
      <c r="G70" s="424" t="s">
        <v>81</v>
      </c>
      <c r="H70" s="429" t="s">
        <v>19</v>
      </c>
      <c r="I70" s="429" t="s">
        <v>200</v>
      </c>
      <c r="J70" s="346" t="s">
        <v>123</v>
      </c>
      <c r="K70" s="135" t="s">
        <v>29</v>
      </c>
      <c r="L70" s="300">
        <f>+M70+O70</f>
        <v>4.2</v>
      </c>
      <c r="M70" s="136">
        <v>4.2</v>
      </c>
      <c r="N70" s="136">
        <v>4.0999999999999996</v>
      </c>
      <c r="O70" s="137">
        <v>0</v>
      </c>
      <c r="P70" s="119">
        <f>+Q70+S70</f>
        <v>4.2</v>
      </c>
      <c r="Q70" s="319">
        <v>4.2</v>
      </c>
      <c r="R70" s="319">
        <v>4.0999999999999996</v>
      </c>
      <c r="S70" s="320">
        <v>0</v>
      </c>
      <c r="T70" s="119">
        <f>+U70+W70</f>
        <v>4.2</v>
      </c>
      <c r="U70" s="319">
        <v>4.2</v>
      </c>
      <c r="V70" s="319">
        <v>4.0999999999999996</v>
      </c>
      <c r="W70" s="320">
        <v>0</v>
      </c>
    </row>
    <row r="71" spans="1:23" ht="21.75" customHeight="1" thickBot="1" x14ac:dyDescent="0.25">
      <c r="A71" s="399"/>
      <c r="B71" s="364"/>
      <c r="C71" s="367"/>
      <c r="D71" s="406"/>
      <c r="E71" s="422"/>
      <c r="F71" s="444"/>
      <c r="G71" s="426"/>
      <c r="H71" s="431"/>
      <c r="I71" s="431"/>
      <c r="J71" s="347"/>
      <c r="K71" s="158" t="s">
        <v>10</v>
      </c>
      <c r="L71" s="159">
        <f t="shared" ref="L71:W71" si="29">L70</f>
        <v>4.2</v>
      </c>
      <c r="M71" s="161">
        <f t="shared" si="29"/>
        <v>4.2</v>
      </c>
      <c r="N71" s="161">
        <f t="shared" si="29"/>
        <v>4.0999999999999996</v>
      </c>
      <c r="O71" s="152">
        <f t="shared" si="29"/>
        <v>0</v>
      </c>
      <c r="P71" s="151">
        <f t="shared" si="29"/>
        <v>4.2</v>
      </c>
      <c r="Q71" s="160">
        <f t="shared" si="29"/>
        <v>4.2</v>
      </c>
      <c r="R71" s="160">
        <f t="shared" si="29"/>
        <v>4.0999999999999996</v>
      </c>
      <c r="S71" s="163">
        <f t="shared" si="29"/>
        <v>0</v>
      </c>
      <c r="T71" s="151">
        <f t="shared" si="29"/>
        <v>4.2</v>
      </c>
      <c r="U71" s="160">
        <f t="shared" si="29"/>
        <v>4.2</v>
      </c>
      <c r="V71" s="160">
        <f t="shared" si="29"/>
        <v>4.0999999999999996</v>
      </c>
      <c r="W71" s="163">
        <f t="shared" si="29"/>
        <v>0</v>
      </c>
    </row>
    <row r="72" spans="1:23" ht="18" customHeight="1" x14ac:dyDescent="0.2">
      <c r="A72" s="408" t="s">
        <v>13</v>
      </c>
      <c r="B72" s="410" t="s">
        <v>16</v>
      </c>
      <c r="C72" s="412" t="s">
        <v>21</v>
      </c>
      <c r="D72" s="416" t="s">
        <v>54</v>
      </c>
      <c r="E72" s="420" t="s">
        <v>55</v>
      </c>
      <c r="F72" s="442" t="s">
        <v>122</v>
      </c>
      <c r="G72" s="511" t="s">
        <v>109</v>
      </c>
      <c r="H72" s="429" t="s">
        <v>19</v>
      </c>
      <c r="I72" s="346" t="s">
        <v>58</v>
      </c>
      <c r="J72" s="346" t="s">
        <v>123</v>
      </c>
      <c r="K72" s="156" t="s">
        <v>92</v>
      </c>
      <c r="L72" s="328">
        <f>+M72+O72</f>
        <v>65</v>
      </c>
      <c r="M72" s="329">
        <v>65</v>
      </c>
      <c r="N72" s="329">
        <v>0</v>
      </c>
      <c r="O72" s="330">
        <v>0</v>
      </c>
      <c r="P72" s="322">
        <f>+Q72+S72</f>
        <v>65</v>
      </c>
      <c r="Q72" s="323">
        <v>65</v>
      </c>
      <c r="R72" s="323">
        <v>0</v>
      </c>
      <c r="S72" s="324">
        <v>0</v>
      </c>
      <c r="T72" s="325">
        <f>+U72+W72</f>
        <v>65</v>
      </c>
      <c r="U72" s="323">
        <v>65</v>
      </c>
      <c r="V72" s="323">
        <v>0</v>
      </c>
      <c r="W72" s="324">
        <v>0</v>
      </c>
    </row>
    <row r="73" spans="1:23" ht="18.75" customHeight="1" thickBot="1" x14ac:dyDescent="0.25">
      <c r="A73" s="398"/>
      <c r="B73" s="428"/>
      <c r="C73" s="366"/>
      <c r="D73" s="479"/>
      <c r="E73" s="421"/>
      <c r="F73" s="395"/>
      <c r="G73" s="512"/>
      <c r="H73" s="430"/>
      <c r="I73" s="438"/>
      <c r="J73" s="438"/>
      <c r="K73" s="190" t="s">
        <v>29</v>
      </c>
      <c r="L73" s="192">
        <f>M73+O73</f>
        <v>0</v>
      </c>
      <c r="M73" s="193">
        <v>0</v>
      </c>
      <c r="N73" s="193">
        <v>0</v>
      </c>
      <c r="O73" s="194">
        <v>0</v>
      </c>
      <c r="P73" s="191">
        <f>Q73+S73</f>
        <v>0</v>
      </c>
      <c r="Q73" s="183">
        <v>0</v>
      </c>
      <c r="R73" s="183">
        <v>0</v>
      </c>
      <c r="S73" s="184">
        <v>0</v>
      </c>
      <c r="T73" s="129">
        <f>U73+W73</f>
        <v>0</v>
      </c>
      <c r="U73" s="183">
        <v>0</v>
      </c>
      <c r="V73" s="183">
        <v>0</v>
      </c>
      <c r="W73" s="184">
        <v>0</v>
      </c>
    </row>
    <row r="74" spans="1:23" ht="20.25" customHeight="1" thickBot="1" x14ac:dyDescent="0.25">
      <c r="A74" s="409"/>
      <c r="B74" s="411"/>
      <c r="C74" s="413"/>
      <c r="D74" s="417"/>
      <c r="E74" s="422"/>
      <c r="F74" s="396"/>
      <c r="G74" s="513"/>
      <c r="H74" s="431"/>
      <c r="I74" s="347"/>
      <c r="J74" s="347"/>
      <c r="K74" s="130" t="s">
        <v>10</v>
      </c>
      <c r="L74" s="195">
        <f t="shared" ref="L74:W74" si="30">SUM(L72:L73)</f>
        <v>65</v>
      </c>
      <c r="M74" s="196">
        <f t="shared" si="30"/>
        <v>65</v>
      </c>
      <c r="N74" s="196">
        <f t="shared" si="30"/>
        <v>0</v>
      </c>
      <c r="O74" s="197">
        <f t="shared" si="30"/>
        <v>0</v>
      </c>
      <c r="P74" s="195">
        <f t="shared" si="30"/>
        <v>65</v>
      </c>
      <c r="Q74" s="196">
        <f t="shared" si="30"/>
        <v>65</v>
      </c>
      <c r="R74" s="196">
        <f t="shared" si="30"/>
        <v>0</v>
      </c>
      <c r="S74" s="197">
        <f t="shared" si="30"/>
        <v>0</v>
      </c>
      <c r="T74" s="195">
        <f t="shared" si="30"/>
        <v>65</v>
      </c>
      <c r="U74" s="196">
        <f t="shared" si="30"/>
        <v>65</v>
      </c>
      <c r="V74" s="196">
        <f t="shared" si="30"/>
        <v>0</v>
      </c>
      <c r="W74" s="197">
        <f t="shared" si="30"/>
        <v>0</v>
      </c>
    </row>
    <row r="75" spans="1:23" ht="23.25" customHeight="1" thickBot="1" x14ac:dyDescent="0.25">
      <c r="A75" s="408" t="s">
        <v>13</v>
      </c>
      <c r="B75" s="410" t="s">
        <v>16</v>
      </c>
      <c r="C75" s="412" t="s">
        <v>21</v>
      </c>
      <c r="D75" s="404" t="s">
        <v>82</v>
      </c>
      <c r="E75" s="481" t="s">
        <v>83</v>
      </c>
      <c r="F75" s="484" t="s">
        <v>122</v>
      </c>
      <c r="G75" s="424" t="s">
        <v>118</v>
      </c>
      <c r="H75" s="429" t="s">
        <v>19</v>
      </c>
      <c r="I75" s="429" t="s">
        <v>39</v>
      </c>
      <c r="J75" s="346" t="s">
        <v>123</v>
      </c>
      <c r="K75" s="164" t="s">
        <v>29</v>
      </c>
      <c r="L75" s="313">
        <f>+M75+O75</f>
        <v>33</v>
      </c>
      <c r="M75" s="314">
        <v>33</v>
      </c>
      <c r="N75" s="314">
        <v>32.5</v>
      </c>
      <c r="O75" s="315">
        <v>0</v>
      </c>
      <c r="P75" s="310">
        <f>+Q75+S75</f>
        <v>33</v>
      </c>
      <c r="Q75" s="314">
        <v>33</v>
      </c>
      <c r="R75" s="136">
        <v>32.5</v>
      </c>
      <c r="S75" s="137">
        <v>0</v>
      </c>
      <c r="T75" s="310">
        <f>+U75+W75</f>
        <v>33</v>
      </c>
      <c r="U75" s="136">
        <v>33</v>
      </c>
      <c r="V75" s="136">
        <v>32.5</v>
      </c>
      <c r="W75" s="137">
        <v>0</v>
      </c>
    </row>
    <row r="76" spans="1:23" ht="24" customHeight="1" thickBot="1" x14ac:dyDescent="0.25">
      <c r="A76" s="409"/>
      <c r="B76" s="411"/>
      <c r="C76" s="413"/>
      <c r="D76" s="406"/>
      <c r="E76" s="482"/>
      <c r="F76" s="444"/>
      <c r="G76" s="426"/>
      <c r="H76" s="431"/>
      <c r="I76" s="431"/>
      <c r="J76" s="347"/>
      <c r="K76" s="158" t="s">
        <v>10</v>
      </c>
      <c r="L76" s="159">
        <f t="shared" ref="L76:O76" si="31">+L75</f>
        <v>33</v>
      </c>
      <c r="M76" s="161">
        <f t="shared" si="31"/>
        <v>33</v>
      </c>
      <c r="N76" s="162">
        <f t="shared" si="31"/>
        <v>32.5</v>
      </c>
      <c r="O76" s="153">
        <f t="shared" si="31"/>
        <v>0</v>
      </c>
      <c r="P76" s="159">
        <f t="shared" ref="P76:W76" si="32">SUM(P75:P75)</f>
        <v>33</v>
      </c>
      <c r="Q76" s="160">
        <f t="shared" si="32"/>
        <v>33</v>
      </c>
      <c r="R76" s="160">
        <f t="shared" si="32"/>
        <v>32.5</v>
      </c>
      <c r="S76" s="153">
        <f t="shared" si="32"/>
        <v>0</v>
      </c>
      <c r="T76" s="159">
        <f t="shared" si="32"/>
        <v>33</v>
      </c>
      <c r="U76" s="160">
        <f t="shared" si="32"/>
        <v>33</v>
      </c>
      <c r="V76" s="160">
        <f t="shared" si="32"/>
        <v>32.5</v>
      </c>
      <c r="W76" s="153">
        <f t="shared" si="32"/>
        <v>0</v>
      </c>
    </row>
    <row r="77" spans="1:23" ht="22.5" customHeight="1" thickBot="1" x14ac:dyDescent="0.25">
      <c r="A77" s="408" t="s">
        <v>13</v>
      </c>
      <c r="B77" s="410" t="s">
        <v>16</v>
      </c>
      <c r="C77" s="412" t="s">
        <v>21</v>
      </c>
      <c r="D77" s="416" t="s">
        <v>50</v>
      </c>
      <c r="E77" s="547" t="s">
        <v>84</v>
      </c>
      <c r="F77" s="442" t="s">
        <v>122</v>
      </c>
      <c r="G77" s="424" t="s">
        <v>117</v>
      </c>
      <c r="H77" s="429" t="s">
        <v>19</v>
      </c>
      <c r="I77" s="346" t="s">
        <v>58</v>
      </c>
      <c r="J77" s="346" t="s">
        <v>123</v>
      </c>
      <c r="K77" s="198" t="s">
        <v>29</v>
      </c>
      <c r="L77" s="331">
        <f>M77+O77</f>
        <v>10.199999999999999</v>
      </c>
      <c r="M77" s="332">
        <v>10.199999999999999</v>
      </c>
      <c r="N77" s="332">
        <v>6.7</v>
      </c>
      <c r="O77" s="333">
        <v>0</v>
      </c>
      <c r="P77" s="331">
        <f>Q77+S77</f>
        <v>10.199999999999999</v>
      </c>
      <c r="Q77" s="332">
        <v>10.199999999999999</v>
      </c>
      <c r="R77" s="332">
        <v>6.7</v>
      </c>
      <c r="S77" s="333">
        <v>0</v>
      </c>
      <c r="T77" s="331">
        <f>U77+W77</f>
        <v>10.199999999999999</v>
      </c>
      <c r="U77" s="332">
        <v>10.199999999999999</v>
      </c>
      <c r="V77" s="332">
        <v>6.7</v>
      </c>
      <c r="W77" s="333">
        <v>0</v>
      </c>
    </row>
    <row r="78" spans="1:23" ht="22.5" customHeight="1" thickBot="1" x14ac:dyDescent="0.25">
      <c r="A78" s="409"/>
      <c r="B78" s="411"/>
      <c r="C78" s="413"/>
      <c r="D78" s="417"/>
      <c r="E78" s="491"/>
      <c r="F78" s="396"/>
      <c r="G78" s="426"/>
      <c r="H78" s="431"/>
      <c r="I78" s="347"/>
      <c r="J78" s="347"/>
      <c r="K78" s="158" t="s">
        <v>10</v>
      </c>
      <c r="L78" s="159">
        <f t="shared" ref="L78:W78" si="33">SUM(L77)</f>
        <v>10.199999999999999</v>
      </c>
      <c r="M78" s="160">
        <f t="shared" si="33"/>
        <v>10.199999999999999</v>
      </c>
      <c r="N78" s="160">
        <f t="shared" si="33"/>
        <v>6.7</v>
      </c>
      <c r="O78" s="153">
        <f t="shared" si="33"/>
        <v>0</v>
      </c>
      <c r="P78" s="159">
        <f t="shared" si="33"/>
        <v>10.199999999999999</v>
      </c>
      <c r="Q78" s="160">
        <f t="shared" si="33"/>
        <v>10.199999999999999</v>
      </c>
      <c r="R78" s="160">
        <f t="shared" si="33"/>
        <v>6.7</v>
      </c>
      <c r="S78" s="153">
        <f t="shared" si="33"/>
        <v>0</v>
      </c>
      <c r="T78" s="159">
        <f t="shared" si="33"/>
        <v>10.199999999999999</v>
      </c>
      <c r="U78" s="160">
        <f t="shared" si="33"/>
        <v>10.199999999999999</v>
      </c>
      <c r="V78" s="160">
        <f t="shared" si="33"/>
        <v>6.7</v>
      </c>
      <c r="W78" s="153">
        <f t="shared" si="33"/>
        <v>0</v>
      </c>
    </row>
    <row r="79" spans="1:23" ht="22.5" customHeight="1" thickBot="1" x14ac:dyDescent="0.25">
      <c r="A79" s="408" t="s">
        <v>13</v>
      </c>
      <c r="B79" s="488" t="s">
        <v>16</v>
      </c>
      <c r="C79" s="489" t="s">
        <v>21</v>
      </c>
      <c r="D79" s="485" t="s">
        <v>141</v>
      </c>
      <c r="E79" s="490" t="s">
        <v>142</v>
      </c>
      <c r="F79" s="492" t="s">
        <v>122</v>
      </c>
      <c r="G79" s="518" t="s">
        <v>143</v>
      </c>
      <c r="H79" s="346" t="s">
        <v>19</v>
      </c>
      <c r="I79" s="346" t="s">
        <v>101</v>
      </c>
      <c r="J79" s="346" t="s">
        <v>123</v>
      </c>
      <c r="K79" s="198" t="s">
        <v>29</v>
      </c>
      <c r="L79" s="331">
        <f>M79+O79</f>
        <v>65.8</v>
      </c>
      <c r="M79" s="332">
        <v>65.8</v>
      </c>
      <c r="N79" s="332">
        <v>63.5</v>
      </c>
      <c r="O79" s="333">
        <v>0</v>
      </c>
      <c r="P79" s="331">
        <f>Q79+S79</f>
        <v>65.8</v>
      </c>
      <c r="Q79" s="332">
        <v>65.8</v>
      </c>
      <c r="R79" s="332">
        <v>63.5</v>
      </c>
      <c r="S79" s="333">
        <v>0</v>
      </c>
      <c r="T79" s="331">
        <f>U79+W79</f>
        <v>65.8</v>
      </c>
      <c r="U79" s="332">
        <v>65.8</v>
      </c>
      <c r="V79" s="332">
        <v>63.5</v>
      </c>
      <c r="W79" s="333">
        <v>0</v>
      </c>
    </row>
    <row r="80" spans="1:23" ht="22.5" customHeight="1" thickBot="1" x14ac:dyDescent="0.25">
      <c r="A80" s="409"/>
      <c r="B80" s="411"/>
      <c r="C80" s="413"/>
      <c r="D80" s="417"/>
      <c r="E80" s="491"/>
      <c r="F80" s="396"/>
      <c r="G80" s="519"/>
      <c r="H80" s="347"/>
      <c r="I80" s="347"/>
      <c r="J80" s="347"/>
      <c r="K80" s="158" t="s">
        <v>10</v>
      </c>
      <c r="L80" s="170">
        <f t="shared" ref="L80:W80" si="34">SUM(L79)</f>
        <v>65.8</v>
      </c>
      <c r="M80" s="199">
        <f t="shared" si="34"/>
        <v>65.8</v>
      </c>
      <c r="N80" s="199">
        <f t="shared" si="34"/>
        <v>63.5</v>
      </c>
      <c r="O80" s="172">
        <f t="shared" si="34"/>
        <v>0</v>
      </c>
      <c r="P80" s="151">
        <f t="shared" si="34"/>
        <v>65.8</v>
      </c>
      <c r="Q80" s="200">
        <f t="shared" si="34"/>
        <v>65.8</v>
      </c>
      <c r="R80" s="200">
        <f t="shared" si="34"/>
        <v>63.5</v>
      </c>
      <c r="S80" s="201">
        <f t="shared" si="34"/>
        <v>0</v>
      </c>
      <c r="T80" s="151">
        <f t="shared" si="34"/>
        <v>65.8</v>
      </c>
      <c r="U80" s="200">
        <f t="shared" si="34"/>
        <v>65.8</v>
      </c>
      <c r="V80" s="200">
        <f t="shared" si="34"/>
        <v>63.5</v>
      </c>
      <c r="W80" s="201">
        <f t="shared" si="34"/>
        <v>0</v>
      </c>
    </row>
    <row r="81" spans="1:23" ht="21" customHeight="1" thickBot="1" x14ac:dyDescent="0.25">
      <c r="A81" s="408" t="s">
        <v>13</v>
      </c>
      <c r="B81" s="488" t="s">
        <v>16</v>
      </c>
      <c r="C81" s="489" t="s">
        <v>21</v>
      </c>
      <c r="D81" s="485" t="s">
        <v>200</v>
      </c>
      <c r="E81" s="420" t="s">
        <v>202</v>
      </c>
      <c r="F81" s="486" t="s">
        <v>122</v>
      </c>
      <c r="G81" s="514" t="s">
        <v>144</v>
      </c>
      <c r="H81" s="516" t="s">
        <v>19</v>
      </c>
      <c r="I81" s="516" t="s">
        <v>50</v>
      </c>
      <c r="J81" s="554" t="s">
        <v>123</v>
      </c>
      <c r="K81" s="164" t="s">
        <v>29</v>
      </c>
      <c r="L81" s="334">
        <f>+M81+O81</f>
        <v>31.5</v>
      </c>
      <c r="M81" s="314">
        <v>31.5</v>
      </c>
      <c r="N81" s="314">
        <v>30.1</v>
      </c>
      <c r="O81" s="315">
        <v>0</v>
      </c>
      <c r="P81" s="335">
        <f>+Q81+S81</f>
        <v>31.5</v>
      </c>
      <c r="Q81" s="336">
        <v>31.5</v>
      </c>
      <c r="R81" s="336">
        <v>29.7</v>
      </c>
      <c r="S81" s="337">
        <v>0</v>
      </c>
      <c r="T81" s="335">
        <f>+U81+W81</f>
        <v>31.5</v>
      </c>
      <c r="U81" s="336">
        <v>31.5</v>
      </c>
      <c r="V81" s="336">
        <v>29.7</v>
      </c>
      <c r="W81" s="337">
        <v>0</v>
      </c>
    </row>
    <row r="82" spans="1:23" ht="24" customHeight="1" thickBot="1" x14ac:dyDescent="0.25">
      <c r="A82" s="409"/>
      <c r="B82" s="411"/>
      <c r="C82" s="413"/>
      <c r="D82" s="417"/>
      <c r="E82" s="422"/>
      <c r="F82" s="487"/>
      <c r="G82" s="515"/>
      <c r="H82" s="517"/>
      <c r="I82" s="517"/>
      <c r="J82" s="555"/>
      <c r="K82" s="130" t="s">
        <v>10</v>
      </c>
      <c r="L82" s="165">
        <f t="shared" ref="L82:W82" si="35">L81</f>
        <v>31.5</v>
      </c>
      <c r="M82" s="168">
        <f t="shared" si="35"/>
        <v>31.5</v>
      </c>
      <c r="N82" s="168">
        <f t="shared" si="35"/>
        <v>30.1</v>
      </c>
      <c r="O82" s="169">
        <f t="shared" si="35"/>
        <v>0</v>
      </c>
      <c r="P82" s="165">
        <f t="shared" si="35"/>
        <v>31.5</v>
      </c>
      <c r="Q82" s="202">
        <f t="shared" si="35"/>
        <v>31.5</v>
      </c>
      <c r="R82" s="202">
        <f t="shared" si="35"/>
        <v>29.7</v>
      </c>
      <c r="S82" s="167">
        <f t="shared" si="35"/>
        <v>0</v>
      </c>
      <c r="T82" s="165">
        <f t="shared" si="35"/>
        <v>31.5</v>
      </c>
      <c r="U82" s="202">
        <f t="shared" si="35"/>
        <v>31.5</v>
      </c>
      <c r="V82" s="202">
        <f t="shared" si="35"/>
        <v>29.7</v>
      </c>
      <c r="W82" s="167">
        <f t="shared" si="35"/>
        <v>0</v>
      </c>
    </row>
    <row r="83" spans="1:23" ht="20.25" customHeight="1" thickBot="1" x14ac:dyDescent="0.25">
      <c r="A83" s="175" t="s">
        <v>13</v>
      </c>
      <c r="B83" s="115" t="s">
        <v>16</v>
      </c>
      <c r="C83" s="180" t="s">
        <v>21</v>
      </c>
      <c r="D83" s="528" t="s">
        <v>114</v>
      </c>
      <c r="E83" s="528"/>
      <c r="F83" s="528"/>
      <c r="G83" s="528"/>
      <c r="H83" s="528"/>
      <c r="I83" s="528"/>
      <c r="J83" s="529"/>
      <c r="K83" s="529"/>
      <c r="L83" s="203">
        <f t="shared" ref="L83:W83" si="36">L52+L54+L56+L58+L61+L63+L65+L67+L69+L71+L74+L76+L82+L78+L80</f>
        <v>683.7</v>
      </c>
      <c r="M83" s="204">
        <f t="shared" si="36"/>
        <v>683.7</v>
      </c>
      <c r="N83" s="204">
        <f t="shared" si="36"/>
        <v>592.60000000000014</v>
      </c>
      <c r="O83" s="205">
        <f t="shared" si="36"/>
        <v>0</v>
      </c>
      <c r="P83" s="203">
        <f t="shared" si="36"/>
        <v>697.3</v>
      </c>
      <c r="Q83" s="204">
        <f t="shared" si="36"/>
        <v>697.3</v>
      </c>
      <c r="R83" s="204">
        <f t="shared" si="36"/>
        <v>606.50000000000011</v>
      </c>
      <c r="S83" s="205">
        <f t="shared" si="36"/>
        <v>0</v>
      </c>
      <c r="T83" s="203">
        <f t="shared" si="36"/>
        <v>697.3</v>
      </c>
      <c r="U83" s="204">
        <f t="shared" si="36"/>
        <v>697.3</v>
      </c>
      <c r="V83" s="204">
        <f t="shared" si="36"/>
        <v>606.50000000000011</v>
      </c>
      <c r="W83" s="205">
        <f t="shared" si="36"/>
        <v>0</v>
      </c>
    </row>
    <row r="84" spans="1:23" ht="21" customHeight="1" thickBot="1" x14ac:dyDescent="0.25">
      <c r="A84" s="175" t="s">
        <v>13</v>
      </c>
      <c r="B84" s="115" t="s">
        <v>16</v>
      </c>
      <c r="C84" s="180" t="s">
        <v>23</v>
      </c>
      <c r="D84" s="520" t="s">
        <v>60</v>
      </c>
      <c r="E84" s="520"/>
      <c r="F84" s="520"/>
      <c r="G84" s="520"/>
      <c r="H84" s="520"/>
      <c r="I84" s="520"/>
      <c r="J84" s="520"/>
      <c r="K84" s="520"/>
      <c r="L84" s="521"/>
      <c r="M84" s="521"/>
      <c r="N84" s="521"/>
      <c r="O84" s="521"/>
      <c r="P84" s="521"/>
      <c r="Q84" s="521"/>
      <c r="R84" s="521"/>
      <c r="S84" s="521"/>
      <c r="T84" s="521"/>
      <c r="U84" s="521"/>
      <c r="V84" s="521"/>
      <c r="W84" s="522"/>
    </row>
    <row r="85" spans="1:23" ht="22.5" customHeight="1" thickBot="1" x14ac:dyDescent="0.25">
      <c r="A85" s="397" t="s">
        <v>13</v>
      </c>
      <c r="B85" s="362" t="s">
        <v>16</v>
      </c>
      <c r="C85" s="365" t="s">
        <v>23</v>
      </c>
      <c r="D85" s="416" t="s">
        <v>16</v>
      </c>
      <c r="E85" s="495" t="s">
        <v>112</v>
      </c>
      <c r="F85" s="496" t="s">
        <v>122</v>
      </c>
      <c r="G85" s="497" t="s">
        <v>105</v>
      </c>
      <c r="H85" s="346" t="s">
        <v>19</v>
      </c>
      <c r="I85" s="523" t="s">
        <v>61</v>
      </c>
      <c r="J85" s="346" t="s">
        <v>123</v>
      </c>
      <c r="K85" s="135" t="s">
        <v>62</v>
      </c>
      <c r="L85" s="310">
        <f>+M85+O85</f>
        <v>125</v>
      </c>
      <c r="M85" s="136">
        <v>125</v>
      </c>
      <c r="N85" s="136">
        <v>0</v>
      </c>
      <c r="O85" s="137">
        <v>0</v>
      </c>
      <c r="P85" s="338">
        <f>Q85+S85</f>
        <v>125</v>
      </c>
      <c r="Q85" s="317">
        <v>125</v>
      </c>
      <c r="R85" s="317">
        <v>0</v>
      </c>
      <c r="S85" s="318">
        <v>0</v>
      </c>
      <c r="T85" s="338">
        <f>+U85+W85</f>
        <v>0</v>
      </c>
      <c r="U85" s="317">
        <v>0</v>
      </c>
      <c r="V85" s="317">
        <v>0</v>
      </c>
      <c r="W85" s="318">
        <v>0</v>
      </c>
    </row>
    <row r="86" spans="1:23" ht="24" customHeight="1" thickBot="1" x14ac:dyDescent="0.25">
      <c r="A86" s="399"/>
      <c r="B86" s="364"/>
      <c r="C86" s="367"/>
      <c r="D86" s="406"/>
      <c r="E86" s="376"/>
      <c r="F86" s="444"/>
      <c r="G86" s="426"/>
      <c r="H86" s="431"/>
      <c r="I86" s="431"/>
      <c r="J86" s="347"/>
      <c r="K86" s="138" t="s">
        <v>10</v>
      </c>
      <c r="L86" s="206">
        <f t="shared" ref="L86:W87" si="37">L85</f>
        <v>125</v>
      </c>
      <c r="M86" s="207">
        <f t="shared" si="37"/>
        <v>125</v>
      </c>
      <c r="N86" s="207">
        <f t="shared" si="37"/>
        <v>0</v>
      </c>
      <c r="O86" s="140">
        <f t="shared" si="37"/>
        <v>0</v>
      </c>
      <c r="P86" s="208">
        <f t="shared" si="37"/>
        <v>125</v>
      </c>
      <c r="Q86" s="209">
        <f t="shared" si="37"/>
        <v>125</v>
      </c>
      <c r="R86" s="209">
        <f t="shared" si="37"/>
        <v>0</v>
      </c>
      <c r="S86" s="210">
        <f t="shared" si="37"/>
        <v>0</v>
      </c>
      <c r="T86" s="208">
        <f t="shared" si="37"/>
        <v>0</v>
      </c>
      <c r="U86" s="209">
        <f t="shared" si="37"/>
        <v>0</v>
      </c>
      <c r="V86" s="209">
        <f t="shared" si="37"/>
        <v>0</v>
      </c>
      <c r="W86" s="210">
        <f t="shared" si="37"/>
        <v>0</v>
      </c>
    </row>
    <row r="87" spans="1:23" ht="19.5" customHeight="1" thickBot="1" x14ac:dyDescent="0.25">
      <c r="A87" s="175" t="s">
        <v>13</v>
      </c>
      <c r="B87" s="115" t="s">
        <v>16</v>
      </c>
      <c r="C87" s="116" t="s">
        <v>23</v>
      </c>
      <c r="D87" s="524" t="s">
        <v>114</v>
      </c>
      <c r="E87" s="525"/>
      <c r="F87" s="525"/>
      <c r="G87" s="525"/>
      <c r="H87" s="525"/>
      <c r="I87" s="525"/>
      <c r="J87" s="526"/>
      <c r="K87" s="527"/>
      <c r="L87" s="211">
        <f t="shared" si="37"/>
        <v>125</v>
      </c>
      <c r="M87" s="177">
        <f t="shared" si="37"/>
        <v>125</v>
      </c>
      <c r="N87" s="177">
        <f t="shared" si="37"/>
        <v>0</v>
      </c>
      <c r="O87" s="212">
        <f t="shared" si="37"/>
        <v>0</v>
      </c>
      <c r="P87" s="213">
        <f t="shared" si="37"/>
        <v>125</v>
      </c>
      <c r="Q87" s="177">
        <f t="shared" si="37"/>
        <v>125</v>
      </c>
      <c r="R87" s="177">
        <f t="shared" si="37"/>
        <v>0</v>
      </c>
      <c r="S87" s="214">
        <f t="shared" si="37"/>
        <v>0</v>
      </c>
      <c r="T87" s="213">
        <f t="shared" si="37"/>
        <v>0</v>
      </c>
      <c r="U87" s="177">
        <f t="shared" si="37"/>
        <v>0</v>
      </c>
      <c r="V87" s="177">
        <f t="shared" si="37"/>
        <v>0</v>
      </c>
      <c r="W87" s="214">
        <f t="shared" si="37"/>
        <v>0</v>
      </c>
    </row>
    <row r="88" spans="1:23" ht="20.25" customHeight="1" thickBot="1" x14ac:dyDescent="0.25">
      <c r="A88" s="175" t="s">
        <v>13</v>
      </c>
      <c r="B88" s="176" t="s">
        <v>16</v>
      </c>
      <c r="C88" s="498" t="s">
        <v>115</v>
      </c>
      <c r="D88" s="498"/>
      <c r="E88" s="498"/>
      <c r="F88" s="498"/>
      <c r="G88" s="498"/>
      <c r="H88" s="498"/>
      <c r="I88" s="498"/>
      <c r="J88" s="499"/>
      <c r="K88" s="500"/>
      <c r="L88" s="215">
        <f>SUM(L49+L83+L87)</f>
        <v>11233.6</v>
      </c>
      <c r="M88" s="217">
        <f>SUM(M49+M83+M87)</f>
        <v>10905.4</v>
      </c>
      <c r="N88" s="218">
        <f>+N87+N83+N49</f>
        <v>8931.3000000000011</v>
      </c>
      <c r="O88" s="218">
        <f>+O87+O83+O49</f>
        <v>328.2</v>
      </c>
      <c r="P88" s="219">
        <f t="shared" ref="P88:W88" si="38">SUM(P49+P83+P87)</f>
        <v>11883.699999999999</v>
      </c>
      <c r="Q88" s="216">
        <f t="shared" si="38"/>
        <v>10688.199999999999</v>
      </c>
      <c r="R88" s="216">
        <f t="shared" si="38"/>
        <v>8547.2000000000007</v>
      </c>
      <c r="S88" s="220">
        <f t="shared" si="38"/>
        <v>1195.5</v>
      </c>
      <c r="T88" s="219">
        <f t="shared" si="38"/>
        <v>11306.4</v>
      </c>
      <c r="U88" s="216">
        <f t="shared" si="38"/>
        <v>10121.799999999999</v>
      </c>
      <c r="V88" s="216">
        <f t="shared" si="38"/>
        <v>8279.1</v>
      </c>
      <c r="W88" s="220">
        <f t="shared" si="38"/>
        <v>1184.5999999999999</v>
      </c>
    </row>
    <row r="89" spans="1:23" ht="17.25" customHeight="1" thickBot="1" x14ac:dyDescent="0.25">
      <c r="A89" s="175" t="s">
        <v>13</v>
      </c>
      <c r="B89" s="453" t="s">
        <v>63</v>
      </c>
      <c r="C89" s="453"/>
      <c r="D89" s="453"/>
      <c r="E89" s="453"/>
      <c r="F89" s="453"/>
      <c r="G89" s="453"/>
      <c r="H89" s="453"/>
      <c r="I89" s="453"/>
      <c r="J89" s="453"/>
      <c r="K89" s="453"/>
      <c r="L89" s="453"/>
      <c r="M89" s="453"/>
      <c r="N89" s="453"/>
      <c r="O89" s="453"/>
      <c r="P89" s="537"/>
      <c r="Q89" s="537"/>
      <c r="R89" s="537"/>
      <c r="S89" s="537"/>
      <c r="T89" s="537"/>
      <c r="U89" s="537"/>
      <c r="V89" s="537"/>
      <c r="W89" s="538"/>
    </row>
    <row r="90" spans="1:23" ht="16.5" customHeight="1" thickBot="1" x14ac:dyDescent="0.25">
      <c r="A90" s="175" t="s">
        <v>13</v>
      </c>
      <c r="B90" s="115" t="s">
        <v>21</v>
      </c>
      <c r="C90" s="180" t="s">
        <v>16</v>
      </c>
      <c r="D90" s="520" t="s">
        <v>64</v>
      </c>
      <c r="E90" s="520"/>
      <c r="F90" s="520"/>
      <c r="G90" s="520"/>
      <c r="H90" s="520"/>
      <c r="I90" s="520"/>
      <c r="J90" s="520"/>
      <c r="K90" s="520"/>
      <c r="L90" s="520"/>
      <c r="M90" s="520"/>
      <c r="N90" s="520"/>
      <c r="O90" s="520"/>
      <c r="P90" s="520"/>
      <c r="Q90" s="520"/>
      <c r="R90" s="520"/>
      <c r="S90" s="520"/>
      <c r="T90" s="520"/>
      <c r="U90" s="520"/>
      <c r="V90" s="520"/>
      <c r="W90" s="539"/>
    </row>
    <row r="91" spans="1:23" ht="22.5" customHeight="1" thickBot="1" x14ac:dyDescent="0.25">
      <c r="A91" s="397" t="s">
        <v>13</v>
      </c>
      <c r="B91" s="362" t="s">
        <v>21</v>
      </c>
      <c r="C91" s="365" t="s">
        <v>16</v>
      </c>
      <c r="D91" s="416" t="s">
        <v>16</v>
      </c>
      <c r="E91" s="501" t="s">
        <v>65</v>
      </c>
      <c r="F91" s="442" t="s">
        <v>122</v>
      </c>
      <c r="G91" s="493" t="s">
        <v>110</v>
      </c>
      <c r="H91" s="346" t="s">
        <v>119</v>
      </c>
      <c r="I91" s="509" t="s">
        <v>61</v>
      </c>
      <c r="J91" s="561" t="s">
        <v>123</v>
      </c>
      <c r="K91" s="164" t="s">
        <v>62</v>
      </c>
      <c r="L91" s="313">
        <f>+M91+O91</f>
        <v>2441</v>
      </c>
      <c r="M91" s="314">
        <v>0</v>
      </c>
      <c r="N91" s="314">
        <v>0</v>
      </c>
      <c r="O91" s="315">
        <v>2441</v>
      </c>
      <c r="P91" s="338">
        <f>Q91+S91</f>
        <v>2441</v>
      </c>
      <c r="Q91" s="317">
        <v>0</v>
      </c>
      <c r="R91" s="317">
        <v>0</v>
      </c>
      <c r="S91" s="318">
        <v>2441</v>
      </c>
      <c r="T91" s="338">
        <f>+U91+W91</f>
        <v>2330.8000000000002</v>
      </c>
      <c r="U91" s="317">
        <v>0</v>
      </c>
      <c r="V91" s="317">
        <v>0</v>
      </c>
      <c r="W91" s="318">
        <v>2330.8000000000002</v>
      </c>
    </row>
    <row r="92" spans="1:23" ht="24.75" customHeight="1" thickBot="1" x14ac:dyDescent="0.25">
      <c r="A92" s="399"/>
      <c r="B92" s="364"/>
      <c r="C92" s="367"/>
      <c r="D92" s="406"/>
      <c r="E92" s="502"/>
      <c r="F92" s="444"/>
      <c r="G92" s="494"/>
      <c r="H92" s="431"/>
      <c r="I92" s="510"/>
      <c r="J92" s="562"/>
      <c r="K92" s="158" t="s">
        <v>10</v>
      </c>
      <c r="L92" s="159">
        <f>+L91</f>
        <v>2441</v>
      </c>
      <c r="M92" s="160">
        <f>+M91</f>
        <v>0</v>
      </c>
      <c r="N92" s="160">
        <f>N91</f>
        <v>0</v>
      </c>
      <c r="O92" s="152">
        <f>O91</f>
        <v>2441</v>
      </c>
      <c r="P92" s="151">
        <f>+P91</f>
        <v>2441</v>
      </c>
      <c r="Q92" s="160">
        <f t="shared" ref="Q92:W92" si="39">+Q91</f>
        <v>0</v>
      </c>
      <c r="R92" s="160">
        <f t="shared" si="39"/>
        <v>0</v>
      </c>
      <c r="S92" s="163">
        <f t="shared" si="39"/>
        <v>2441</v>
      </c>
      <c r="T92" s="151">
        <f t="shared" si="39"/>
        <v>2330.8000000000002</v>
      </c>
      <c r="U92" s="160">
        <f t="shared" si="39"/>
        <v>0</v>
      </c>
      <c r="V92" s="160">
        <f t="shared" si="39"/>
        <v>0</v>
      </c>
      <c r="W92" s="163">
        <f t="shared" si="39"/>
        <v>2330.8000000000002</v>
      </c>
    </row>
    <row r="93" spans="1:23" ht="21.75" customHeight="1" thickBot="1" x14ac:dyDescent="0.25">
      <c r="A93" s="397" t="s">
        <v>13</v>
      </c>
      <c r="B93" s="362" t="s">
        <v>21</v>
      </c>
      <c r="C93" s="365" t="s">
        <v>16</v>
      </c>
      <c r="D93" s="503" t="s">
        <v>21</v>
      </c>
      <c r="E93" s="501" t="s">
        <v>66</v>
      </c>
      <c r="F93" s="505" t="s">
        <v>122</v>
      </c>
      <c r="G93" s="493" t="s">
        <v>120</v>
      </c>
      <c r="H93" s="507">
        <v>188723349</v>
      </c>
      <c r="I93" s="509" t="s">
        <v>61</v>
      </c>
      <c r="J93" s="561" t="s">
        <v>123</v>
      </c>
      <c r="K93" s="221" t="s">
        <v>20</v>
      </c>
      <c r="L93" s="313">
        <f>+M93+O93</f>
        <v>600</v>
      </c>
      <c r="M93" s="339">
        <v>600</v>
      </c>
      <c r="N93" s="314">
        <v>0</v>
      </c>
      <c r="O93" s="315">
        <v>0</v>
      </c>
      <c r="P93" s="340">
        <f>Q93+S93</f>
        <v>450</v>
      </c>
      <c r="Q93" s="183">
        <v>450</v>
      </c>
      <c r="R93" s="183">
        <v>0</v>
      </c>
      <c r="S93" s="341">
        <v>0</v>
      </c>
      <c r="T93" s="340">
        <f>+U93+W93</f>
        <v>421.7</v>
      </c>
      <c r="U93" s="183">
        <v>421.7</v>
      </c>
      <c r="V93" s="183">
        <v>0</v>
      </c>
      <c r="W93" s="341">
        <v>0</v>
      </c>
    </row>
    <row r="94" spans="1:23" ht="24" customHeight="1" thickBot="1" x14ac:dyDescent="0.25">
      <c r="A94" s="399"/>
      <c r="B94" s="364"/>
      <c r="C94" s="367"/>
      <c r="D94" s="504"/>
      <c r="E94" s="502"/>
      <c r="F94" s="506"/>
      <c r="G94" s="494"/>
      <c r="H94" s="508"/>
      <c r="I94" s="510"/>
      <c r="J94" s="562"/>
      <c r="K94" s="150" t="s">
        <v>10</v>
      </c>
      <c r="L94" s="159">
        <f t="shared" ref="L94:W94" si="40">SUM(L93)</f>
        <v>600</v>
      </c>
      <c r="M94" s="152">
        <f t="shared" si="40"/>
        <v>600</v>
      </c>
      <c r="N94" s="152">
        <f t="shared" si="40"/>
        <v>0</v>
      </c>
      <c r="O94" s="153">
        <f t="shared" si="40"/>
        <v>0</v>
      </c>
      <c r="P94" s="159">
        <f t="shared" si="40"/>
        <v>450</v>
      </c>
      <c r="Q94" s="152">
        <f t="shared" si="40"/>
        <v>450</v>
      </c>
      <c r="R94" s="152">
        <f t="shared" si="40"/>
        <v>0</v>
      </c>
      <c r="S94" s="153">
        <f t="shared" si="40"/>
        <v>0</v>
      </c>
      <c r="T94" s="154">
        <f t="shared" si="40"/>
        <v>421.7</v>
      </c>
      <c r="U94" s="160">
        <f t="shared" si="40"/>
        <v>421.7</v>
      </c>
      <c r="V94" s="160">
        <f t="shared" si="40"/>
        <v>0</v>
      </c>
      <c r="W94" s="185">
        <f t="shared" si="40"/>
        <v>0</v>
      </c>
    </row>
    <row r="95" spans="1:23" ht="19.5" customHeight="1" thickBot="1" x14ac:dyDescent="0.25">
      <c r="A95" s="175" t="s">
        <v>13</v>
      </c>
      <c r="B95" s="115" t="s">
        <v>21</v>
      </c>
      <c r="C95" s="222" t="s">
        <v>16</v>
      </c>
      <c r="D95" s="529" t="s">
        <v>114</v>
      </c>
      <c r="E95" s="529"/>
      <c r="F95" s="529"/>
      <c r="G95" s="529"/>
      <c r="H95" s="529"/>
      <c r="I95" s="529"/>
      <c r="J95" s="529"/>
      <c r="K95" s="533"/>
      <c r="L95" s="224">
        <f t="shared" ref="L95:W95" si="41">L92+L94</f>
        <v>3041</v>
      </c>
      <c r="M95" s="223">
        <f t="shared" si="41"/>
        <v>600</v>
      </c>
      <c r="N95" s="223">
        <f t="shared" si="41"/>
        <v>0</v>
      </c>
      <c r="O95" s="225">
        <f t="shared" si="41"/>
        <v>2441</v>
      </c>
      <c r="P95" s="226">
        <f t="shared" si="41"/>
        <v>2891</v>
      </c>
      <c r="Q95" s="227">
        <f t="shared" si="41"/>
        <v>450</v>
      </c>
      <c r="R95" s="227">
        <f t="shared" si="41"/>
        <v>0</v>
      </c>
      <c r="S95" s="228">
        <f t="shared" si="41"/>
        <v>2441</v>
      </c>
      <c r="T95" s="226">
        <f t="shared" si="41"/>
        <v>2752.5</v>
      </c>
      <c r="U95" s="227">
        <f t="shared" si="41"/>
        <v>421.7</v>
      </c>
      <c r="V95" s="227">
        <f t="shared" si="41"/>
        <v>0</v>
      </c>
      <c r="W95" s="228">
        <f t="shared" si="41"/>
        <v>2330.8000000000002</v>
      </c>
    </row>
    <row r="96" spans="1:23" ht="20.25" customHeight="1" thickBot="1" x14ac:dyDescent="0.25">
      <c r="A96" s="175" t="s">
        <v>13</v>
      </c>
      <c r="B96" s="115" t="s">
        <v>21</v>
      </c>
      <c r="C96" s="534" t="s">
        <v>115</v>
      </c>
      <c r="D96" s="534"/>
      <c r="E96" s="534"/>
      <c r="F96" s="534"/>
      <c r="G96" s="534"/>
      <c r="H96" s="534"/>
      <c r="I96" s="534"/>
      <c r="J96" s="535"/>
      <c r="K96" s="536"/>
      <c r="L96" s="229">
        <f>+L95</f>
        <v>3041</v>
      </c>
      <c r="M96" s="230">
        <f>M95</f>
        <v>600</v>
      </c>
      <c r="N96" s="231">
        <f>N95</f>
        <v>0</v>
      </c>
      <c r="O96" s="231">
        <f>O95</f>
        <v>2441</v>
      </c>
      <c r="P96" s="232">
        <f>+P95</f>
        <v>2891</v>
      </c>
      <c r="Q96" s="230">
        <f t="shared" ref="Q96:W96" si="42">+Q95</f>
        <v>450</v>
      </c>
      <c r="R96" s="230">
        <f t="shared" si="42"/>
        <v>0</v>
      </c>
      <c r="S96" s="233">
        <f t="shared" si="42"/>
        <v>2441</v>
      </c>
      <c r="T96" s="232">
        <f t="shared" si="42"/>
        <v>2752.5</v>
      </c>
      <c r="U96" s="230">
        <f t="shared" si="42"/>
        <v>421.7</v>
      </c>
      <c r="V96" s="230">
        <f t="shared" si="42"/>
        <v>0</v>
      </c>
      <c r="W96" s="233">
        <f t="shared" si="42"/>
        <v>2330.8000000000002</v>
      </c>
    </row>
    <row r="97" spans="1:23" ht="23.25" customHeight="1" thickBot="1" x14ac:dyDescent="0.25">
      <c r="A97" s="175" t="s">
        <v>13</v>
      </c>
      <c r="B97" s="530" t="s">
        <v>140</v>
      </c>
      <c r="C97" s="530"/>
      <c r="D97" s="530"/>
      <c r="E97" s="530"/>
      <c r="F97" s="530"/>
      <c r="G97" s="530"/>
      <c r="H97" s="530"/>
      <c r="I97" s="530"/>
      <c r="J97" s="531"/>
      <c r="K97" s="532"/>
      <c r="L97" s="234">
        <f>SUM(L88+L96)</f>
        <v>14274.6</v>
      </c>
      <c r="M97" s="235">
        <f>+M96+M88</f>
        <v>11505.4</v>
      </c>
      <c r="N97" s="235">
        <f>+N96+N88</f>
        <v>8931.3000000000011</v>
      </c>
      <c r="O97" s="236">
        <f>+O96+O88</f>
        <v>2769.2</v>
      </c>
      <c r="P97" s="237">
        <f>SUM(P88+P96)</f>
        <v>14774.699999999999</v>
      </c>
      <c r="Q97" s="238">
        <f>+Q96+Q88</f>
        <v>11138.199999999999</v>
      </c>
      <c r="R97" s="238">
        <f>+R96+R88</f>
        <v>8547.2000000000007</v>
      </c>
      <c r="S97" s="239">
        <f>+S96+S88</f>
        <v>3636.5</v>
      </c>
      <c r="T97" s="237">
        <f>SUM(T88+T96)</f>
        <v>14058.9</v>
      </c>
      <c r="U97" s="238">
        <f>+U96+U88</f>
        <v>10543.5</v>
      </c>
      <c r="V97" s="238">
        <f>+V96+V88</f>
        <v>8279.1</v>
      </c>
      <c r="W97" s="239">
        <f>+W96+W88</f>
        <v>3515.4</v>
      </c>
    </row>
    <row r="98" spans="1:23" ht="15" customHeight="1" x14ac:dyDescent="0.2">
      <c r="A98" s="540" t="s">
        <v>121</v>
      </c>
      <c r="B98" s="540"/>
      <c r="C98" s="540"/>
      <c r="D98" s="540"/>
      <c r="E98" s="540"/>
      <c r="F98" s="540"/>
      <c r="G98" s="540"/>
      <c r="H98" s="540"/>
      <c r="I98" s="540"/>
      <c r="J98" s="540"/>
      <c r="K98" s="540"/>
      <c r="L98" s="540"/>
      <c r="M98" s="540"/>
      <c r="N98" s="540"/>
      <c r="O98" s="540"/>
      <c r="P98" s="540"/>
      <c r="Q98" s="540"/>
      <c r="R98" s="540"/>
      <c r="S98" s="540"/>
      <c r="T98" s="540"/>
      <c r="U98" s="540"/>
      <c r="V98" s="540"/>
      <c r="W98" s="540"/>
    </row>
    <row r="99" spans="1:23" x14ac:dyDescent="0.2"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</row>
    <row r="100" spans="1:23" x14ac:dyDescent="0.2">
      <c r="G100" s="240"/>
      <c r="I100" s="241"/>
      <c r="J100" s="241"/>
      <c r="K100" s="241"/>
      <c r="L100" s="155"/>
      <c r="P100" s="155"/>
      <c r="V100" s="241"/>
      <c r="W100" s="241"/>
    </row>
    <row r="101" spans="1:23" x14ac:dyDescent="0.2">
      <c r="I101" s="345"/>
      <c r="J101" s="345"/>
      <c r="K101" s="345"/>
      <c r="L101" s="155"/>
      <c r="M101" s="155"/>
      <c r="N101" s="155"/>
      <c r="O101" s="155"/>
      <c r="P101" s="155"/>
      <c r="Q101" s="155"/>
      <c r="R101" s="155"/>
      <c r="S101" s="155"/>
      <c r="T101" s="155"/>
      <c r="V101" s="345"/>
      <c r="W101" s="345"/>
    </row>
    <row r="102" spans="1:23" x14ac:dyDescent="0.2">
      <c r="I102" s="345"/>
      <c r="J102" s="345"/>
      <c r="K102" s="345"/>
      <c r="L102" s="155"/>
      <c r="P102" s="155"/>
      <c r="V102" s="345"/>
      <c r="W102" s="345"/>
    </row>
    <row r="103" spans="1:23" x14ac:dyDescent="0.2"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</row>
    <row r="104" spans="1:23" x14ac:dyDescent="0.2"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</row>
    <row r="105" spans="1:23" x14ac:dyDescent="0.2"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</row>
    <row r="106" spans="1:23" x14ac:dyDescent="0.2"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</row>
    <row r="107" spans="1:23" x14ac:dyDescent="0.2"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</row>
  </sheetData>
  <mergeCells count="373">
    <mergeCell ref="S1:W1"/>
    <mergeCell ref="S2:W2"/>
    <mergeCell ref="S3:W3"/>
    <mergeCell ref="A77:A78"/>
    <mergeCell ref="B77:B78"/>
    <mergeCell ref="C77:C78"/>
    <mergeCell ref="D77:D78"/>
    <mergeCell ref="E77:E78"/>
    <mergeCell ref="F77:F78"/>
    <mergeCell ref="G77:G78"/>
    <mergeCell ref="H77:H78"/>
    <mergeCell ref="I77:I78"/>
    <mergeCell ref="J36:J38"/>
    <mergeCell ref="J39:J40"/>
    <mergeCell ref="G51:G52"/>
    <mergeCell ref="H51:H52"/>
    <mergeCell ref="I51:I52"/>
    <mergeCell ref="J41:J42"/>
    <mergeCell ref="J43:J44"/>
    <mergeCell ref="I45:I46"/>
    <mergeCell ref="D41:D42"/>
    <mergeCell ref="D62:D63"/>
    <mergeCell ref="F36:F38"/>
    <mergeCell ref="G36:G38"/>
    <mergeCell ref="J81:J82"/>
    <mergeCell ref="J85:J86"/>
    <mergeCell ref="J91:J92"/>
    <mergeCell ref="J93:J94"/>
    <mergeCell ref="J45:J46"/>
    <mergeCell ref="J47:J48"/>
    <mergeCell ref="J51:J52"/>
    <mergeCell ref="J53:J54"/>
    <mergeCell ref="J55:J56"/>
    <mergeCell ref="J57:J58"/>
    <mergeCell ref="J59:J61"/>
    <mergeCell ref="J62:J63"/>
    <mergeCell ref="J64:J65"/>
    <mergeCell ref="J66:J67"/>
    <mergeCell ref="J77:J78"/>
    <mergeCell ref="J70:J71"/>
    <mergeCell ref="J72:J74"/>
    <mergeCell ref="J75:J76"/>
    <mergeCell ref="J68:J69"/>
    <mergeCell ref="D49:K49"/>
    <mergeCell ref="F53:F54"/>
    <mergeCell ref="G53:G54"/>
    <mergeCell ref="H53:H54"/>
    <mergeCell ref="H79:H80"/>
    <mergeCell ref="G66:G67"/>
    <mergeCell ref="H66:H67"/>
    <mergeCell ref="I66:I67"/>
    <mergeCell ref="F41:F42"/>
    <mergeCell ref="G62:G63"/>
    <mergeCell ref="H57:H58"/>
    <mergeCell ref="I57:I58"/>
    <mergeCell ref="H62:H63"/>
    <mergeCell ref="I62:I63"/>
    <mergeCell ref="G43:G44"/>
    <mergeCell ref="H43:H44"/>
    <mergeCell ref="I55:I56"/>
    <mergeCell ref="D50:W50"/>
    <mergeCell ref="G57:G58"/>
    <mergeCell ref="G55:G56"/>
    <mergeCell ref="H55:H56"/>
    <mergeCell ref="I43:I44"/>
    <mergeCell ref="I53:I54"/>
    <mergeCell ref="E62:E63"/>
    <mergeCell ref="F62:F63"/>
    <mergeCell ref="F66:F67"/>
    <mergeCell ref="F59:F61"/>
    <mergeCell ref="G59:G61"/>
    <mergeCell ref="H59:H61"/>
    <mergeCell ref="J1:P1"/>
    <mergeCell ref="J3:P3"/>
    <mergeCell ref="A7:W7"/>
    <mergeCell ref="U8:W8"/>
    <mergeCell ref="D47:D48"/>
    <mergeCell ref="E47:E48"/>
    <mergeCell ref="F47:F48"/>
    <mergeCell ref="G47:G48"/>
    <mergeCell ref="H47:H48"/>
    <mergeCell ref="I47:I48"/>
    <mergeCell ref="D39:D40"/>
    <mergeCell ref="E39:E40"/>
    <mergeCell ref="F39:F40"/>
    <mergeCell ref="G39:G40"/>
    <mergeCell ref="H39:H40"/>
    <mergeCell ref="I39:I40"/>
    <mergeCell ref="D43:D44"/>
    <mergeCell ref="E43:E44"/>
    <mergeCell ref="F43:F44"/>
    <mergeCell ref="D45:D46"/>
    <mergeCell ref="E45:E46"/>
    <mergeCell ref="F45:F46"/>
    <mergeCell ref="G45:G46"/>
    <mergeCell ref="H45:H46"/>
    <mergeCell ref="I101:K101"/>
    <mergeCell ref="V101:W101"/>
    <mergeCell ref="I75:I76"/>
    <mergeCell ref="D84:W84"/>
    <mergeCell ref="H85:H86"/>
    <mergeCell ref="I85:I86"/>
    <mergeCell ref="I102:K102"/>
    <mergeCell ref="V102:W102"/>
    <mergeCell ref="D87:K87"/>
    <mergeCell ref="D83:K83"/>
    <mergeCell ref="B97:K97"/>
    <mergeCell ref="D95:K95"/>
    <mergeCell ref="C96:K96"/>
    <mergeCell ref="B89:W89"/>
    <mergeCell ref="D90:W90"/>
    <mergeCell ref="H91:H92"/>
    <mergeCell ref="I91:I92"/>
    <mergeCell ref="D75:D76"/>
    <mergeCell ref="E75:E76"/>
    <mergeCell ref="F75:F76"/>
    <mergeCell ref="G75:G76"/>
    <mergeCell ref="H75:H76"/>
    <mergeCell ref="A98:W98"/>
    <mergeCell ref="A93:A94"/>
    <mergeCell ref="B93:B94"/>
    <mergeCell ref="C93:C94"/>
    <mergeCell ref="D93:D94"/>
    <mergeCell ref="E93:E94"/>
    <mergeCell ref="F93:F94"/>
    <mergeCell ref="G93:G94"/>
    <mergeCell ref="H93:H94"/>
    <mergeCell ref="I93:I94"/>
    <mergeCell ref="D70:D71"/>
    <mergeCell ref="E70:E71"/>
    <mergeCell ref="F70:F71"/>
    <mergeCell ref="G70:G71"/>
    <mergeCell ref="H70:H71"/>
    <mergeCell ref="I70:I71"/>
    <mergeCell ref="D72:D74"/>
    <mergeCell ref="F72:F74"/>
    <mergeCell ref="I72:I74"/>
    <mergeCell ref="E72:E74"/>
    <mergeCell ref="G72:G74"/>
    <mergeCell ref="H72:H74"/>
    <mergeCell ref="G81:G82"/>
    <mergeCell ref="H81:H82"/>
    <mergeCell ref="I81:I82"/>
    <mergeCell ref="G79:G80"/>
    <mergeCell ref="G91:G92"/>
    <mergeCell ref="A85:A86"/>
    <mergeCell ref="B85:B86"/>
    <mergeCell ref="C85:C86"/>
    <mergeCell ref="D85:D86"/>
    <mergeCell ref="E85:E86"/>
    <mergeCell ref="F85:F86"/>
    <mergeCell ref="G85:G86"/>
    <mergeCell ref="C88:K88"/>
    <mergeCell ref="A91:A92"/>
    <mergeCell ref="B91:B92"/>
    <mergeCell ref="C91:C92"/>
    <mergeCell ref="D91:D92"/>
    <mergeCell ref="E91:E92"/>
    <mergeCell ref="F91:F92"/>
    <mergeCell ref="D81:D82"/>
    <mergeCell ref="E81:E82"/>
    <mergeCell ref="F81:F82"/>
    <mergeCell ref="A79:A80"/>
    <mergeCell ref="B79:B80"/>
    <mergeCell ref="C79:C80"/>
    <mergeCell ref="D79:D80"/>
    <mergeCell ref="E79:E80"/>
    <mergeCell ref="F79:F80"/>
    <mergeCell ref="A81:A82"/>
    <mergeCell ref="B81:B82"/>
    <mergeCell ref="C81:C82"/>
    <mergeCell ref="I59:I61"/>
    <mergeCell ref="A75:A76"/>
    <mergeCell ref="B75:B76"/>
    <mergeCell ref="C75:C76"/>
    <mergeCell ref="D64:D65"/>
    <mergeCell ref="E64:E65"/>
    <mergeCell ref="F64:F65"/>
    <mergeCell ref="G64:G65"/>
    <mergeCell ref="H64:H65"/>
    <mergeCell ref="I64:I65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D66:D67"/>
    <mergeCell ref="E66:E67"/>
    <mergeCell ref="A66:A67"/>
    <mergeCell ref="A72:A74"/>
    <mergeCell ref="B72:B74"/>
    <mergeCell ref="F51:F52"/>
    <mergeCell ref="A57:A58"/>
    <mergeCell ref="B57:B58"/>
    <mergeCell ref="C57:C58"/>
    <mergeCell ref="D57:D58"/>
    <mergeCell ref="E57:E58"/>
    <mergeCell ref="F57:F58"/>
    <mergeCell ref="B53:B54"/>
    <mergeCell ref="C53:C54"/>
    <mergeCell ref="D53:D54"/>
    <mergeCell ref="E53:E54"/>
    <mergeCell ref="A55:A56"/>
    <mergeCell ref="B55:B56"/>
    <mergeCell ref="C55:C56"/>
    <mergeCell ref="D55:D56"/>
    <mergeCell ref="E55:E56"/>
    <mergeCell ref="F55:F56"/>
    <mergeCell ref="A53:A54"/>
    <mergeCell ref="J16:J18"/>
    <mergeCell ref="J19:J20"/>
    <mergeCell ref="J21:J22"/>
    <mergeCell ref="J23:J24"/>
    <mergeCell ref="F23:F24"/>
    <mergeCell ref="B39:B40"/>
    <mergeCell ref="C39:C40"/>
    <mergeCell ref="B41:B42"/>
    <mergeCell ref="C41:C42"/>
    <mergeCell ref="E41:E42"/>
    <mergeCell ref="J25:J26"/>
    <mergeCell ref="J27:J29"/>
    <mergeCell ref="J30:J32"/>
    <mergeCell ref="J33:J35"/>
    <mergeCell ref="G41:G42"/>
    <mergeCell ref="H41:H42"/>
    <mergeCell ref="I41:I42"/>
    <mergeCell ref="H30:H32"/>
    <mergeCell ref="I30:I32"/>
    <mergeCell ref="F19:F20"/>
    <mergeCell ref="G19:G20"/>
    <mergeCell ref="H19:H20"/>
    <mergeCell ref="I36:I38"/>
    <mergeCell ref="H36:H38"/>
    <mergeCell ref="I19:I20"/>
    <mergeCell ref="F27:F29"/>
    <mergeCell ref="I9:I11"/>
    <mergeCell ref="D15:W15"/>
    <mergeCell ref="A12:W12"/>
    <mergeCell ref="A13:W13"/>
    <mergeCell ref="C14:W14"/>
    <mergeCell ref="L9:O9"/>
    <mergeCell ref="P9:S9"/>
    <mergeCell ref="T9:W9"/>
    <mergeCell ref="W10:W11"/>
    <mergeCell ref="L10:L11"/>
    <mergeCell ref="M10:N10"/>
    <mergeCell ref="O10:O11"/>
    <mergeCell ref="P10:P11"/>
    <mergeCell ref="J9:J11"/>
    <mergeCell ref="E9:E11"/>
    <mergeCell ref="F9:F11"/>
    <mergeCell ref="G9:G11"/>
    <mergeCell ref="H9:H11"/>
    <mergeCell ref="A9:A11"/>
    <mergeCell ref="H27:H29"/>
    <mergeCell ref="I27:I29"/>
    <mergeCell ref="D25:D26"/>
    <mergeCell ref="I33:I35"/>
    <mergeCell ref="H21:H22"/>
    <mergeCell ref="I21:I22"/>
    <mergeCell ref="E25:E26"/>
    <mergeCell ref="G25:G26"/>
    <mergeCell ref="H25:H26"/>
    <mergeCell ref="I23:I24"/>
    <mergeCell ref="I25:I26"/>
    <mergeCell ref="E23:E24"/>
    <mergeCell ref="H33:H35"/>
    <mergeCell ref="G21:G22"/>
    <mergeCell ref="E21:E22"/>
    <mergeCell ref="G23:G24"/>
    <mergeCell ref="F33:F35"/>
    <mergeCell ref="G33:G35"/>
    <mergeCell ref="F30:F32"/>
    <mergeCell ref="G30:G32"/>
    <mergeCell ref="D23:D24"/>
    <mergeCell ref="D33:D35"/>
    <mergeCell ref="G27:G29"/>
    <mergeCell ref="D21:D22"/>
    <mergeCell ref="A41:A42"/>
    <mergeCell ref="A39:A40"/>
    <mergeCell ref="B21:B22"/>
    <mergeCell ref="C21:C22"/>
    <mergeCell ref="A23:A24"/>
    <mergeCell ref="B23:B24"/>
    <mergeCell ref="C23:C24"/>
    <mergeCell ref="A25:A26"/>
    <mergeCell ref="B25:B26"/>
    <mergeCell ref="C25:C26"/>
    <mergeCell ref="A45:A46"/>
    <mergeCell ref="A47:A48"/>
    <mergeCell ref="C47:C48"/>
    <mergeCell ref="C59:C61"/>
    <mergeCell ref="D27:D29"/>
    <mergeCell ref="E27:E29"/>
    <mergeCell ref="E33:E35"/>
    <mergeCell ref="B45:B46"/>
    <mergeCell ref="C45:C46"/>
    <mergeCell ref="B47:B48"/>
    <mergeCell ref="A51:A52"/>
    <mergeCell ref="B51:B52"/>
    <mergeCell ref="C51:C52"/>
    <mergeCell ref="D51:D52"/>
    <mergeCell ref="E51:E52"/>
    <mergeCell ref="D59:D61"/>
    <mergeCell ref="E59:E61"/>
    <mergeCell ref="C30:C32"/>
    <mergeCell ref="A27:A29"/>
    <mergeCell ref="B27:B29"/>
    <mergeCell ref="C27:C29"/>
    <mergeCell ref="D30:D32"/>
    <mergeCell ref="E30:E32"/>
    <mergeCell ref="B59:B61"/>
    <mergeCell ref="C72:C74"/>
    <mergeCell ref="A64:A65"/>
    <mergeCell ref="B64:B65"/>
    <mergeCell ref="C64:C65"/>
    <mergeCell ref="A70:A71"/>
    <mergeCell ref="B70:B71"/>
    <mergeCell ref="C70:C71"/>
    <mergeCell ref="B66:B67"/>
    <mergeCell ref="C66:C67"/>
    <mergeCell ref="F16:F18"/>
    <mergeCell ref="G16:G18"/>
    <mergeCell ref="F25:F26"/>
    <mergeCell ref="A16:A18"/>
    <mergeCell ref="A19:A20"/>
    <mergeCell ref="A62:A63"/>
    <mergeCell ref="B62:B63"/>
    <mergeCell ref="C62:C63"/>
    <mergeCell ref="A33:A35"/>
    <mergeCell ref="B33:B35"/>
    <mergeCell ref="C33:C35"/>
    <mergeCell ref="A36:A38"/>
    <mergeCell ref="B36:B38"/>
    <mergeCell ref="C36:C38"/>
    <mergeCell ref="D36:D38"/>
    <mergeCell ref="E36:E38"/>
    <mergeCell ref="A43:A44"/>
    <mergeCell ref="B43:B44"/>
    <mergeCell ref="C43:C44"/>
    <mergeCell ref="A30:A32"/>
    <mergeCell ref="B30:B32"/>
    <mergeCell ref="F21:F22"/>
    <mergeCell ref="A21:A22"/>
    <mergeCell ref="A59:A61"/>
    <mergeCell ref="S4:W4"/>
    <mergeCell ref="I79:I80"/>
    <mergeCell ref="J79:J80"/>
    <mergeCell ref="I16:I18"/>
    <mergeCell ref="B5:W5"/>
    <mergeCell ref="B6:W6"/>
    <mergeCell ref="K9:K11"/>
    <mergeCell ref="Q10:R10"/>
    <mergeCell ref="S10:S11"/>
    <mergeCell ref="T10:T11"/>
    <mergeCell ref="U10:V10"/>
    <mergeCell ref="H23:H24"/>
    <mergeCell ref="B16:B18"/>
    <mergeCell ref="C16:C18"/>
    <mergeCell ref="D16:D18"/>
    <mergeCell ref="B19:B20"/>
    <mergeCell ref="C19:C20"/>
    <mergeCell ref="D19:D20"/>
    <mergeCell ref="E19:E20"/>
    <mergeCell ref="B9:B11"/>
    <mergeCell ref="C9:C11"/>
    <mergeCell ref="D9:D11"/>
    <mergeCell ref="H16:H18"/>
    <mergeCell ref="E16:E18"/>
  </mergeCells>
  <pageMargins left="0.39370078740157483" right="0.39370078740157483" top="0.98425196850393704" bottom="0.39370078740157483" header="0.51181102362204722" footer="0.51181102362204722"/>
  <pageSetup paperSize="9" scale="63" firstPageNumber="0" fitToHeight="0" orientation="landscape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"/>
  <sheetViews>
    <sheetView zoomScaleNormal="100" zoomScaleSheetLayoutView="100" workbookViewId="0">
      <selection activeCell="M3" sqref="M3:P3"/>
    </sheetView>
  </sheetViews>
  <sheetFormatPr defaultRowHeight="12.75" x14ac:dyDescent="0.2"/>
  <cols>
    <col min="1" max="1" width="3.7109375" style="2" customWidth="1"/>
    <col min="2" max="2" width="20" style="2" customWidth="1"/>
    <col min="3" max="3" width="15.42578125" style="2" customWidth="1"/>
    <col min="4" max="4" width="14" style="2" customWidth="1"/>
    <col min="5" max="5" width="10.28515625" style="2" customWidth="1"/>
    <col min="6" max="6" width="11" style="2" customWidth="1"/>
    <col min="7" max="7" width="10" style="2" customWidth="1"/>
    <col min="8" max="9" width="10.85546875" style="2" customWidth="1"/>
    <col min="10" max="12" width="10.140625" style="2" customWidth="1"/>
    <col min="13" max="13" width="10.28515625" style="2" customWidth="1"/>
    <col min="14" max="14" width="10.42578125" style="2" customWidth="1"/>
    <col min="15" max="15" width="10.140625" style="2" customWidth="1"/>
    <col min="16" max="16" width="11.42578125" style="2" customWidth="1"/>
    <col min="17" max="239" width="9.140625" style="2"/>
    <col min="240" max="240" width="3.28515625" style="2" customWidth="1"/>
    <col min="241" max="241" width="2.85546875" style="2" customWidth="1"/>
    <col min="242" max="242" width="10.85546875" style="2" customWidth="1"/>
    <col min="243" max="243" width="10.7109375" style="2" customWidth="1"/>
    <col min="244" max="244" width="19.42578125" style="2" customWidth="1"/>
    <col min="245" max="245" width="7.28515625" style="2" customWidth="1"/>
    <col min="246" max="246" width="7.42578125" style="2" customWidth="1"/>
    <col min="247" max="247" width="6.5703125" style="2" customWidth="1"/>
    <col min="248" max="248" width="5.7109375" style="2" customWidth="1"/>
    <col min="249" max="249" width="7.28515625" style="2" customWidth="1"/>
    <col min="250" max="250" width="7.42578125" style="2" customWidth="1"/>
    <col min="251" max="251" width="6.7109375" style="2" customWidth="1"/>
    <col min="252" max="253" width="6.42578125" style="2" customWidth="1"/>
    <col min="254" max="254" width="7" style="2" customWidth="1"/>
    <col min="255" max="255" width="6.5703125" style="2" customWidth="1"/>
    <col min="256" max="256" width="5.7109375" style="2" customWidth="1"/>
    <col min="257" max="257" width="7.140625" style="2" customWidth="1"/>
    <col min="258" max="258" width="7.42578125" style="2" customWidth="1"/>
    <col min="259" max="259" width="7.28515625" style="2" customWidth="1"/>
    <col min="260" max="260" width="6.140625" style="2" customWidth="1"/>
    <col min="261" max="495" width="9.140625" style="2"/>
    <col min="496" max="496" width="3.28515625" style="2" customWidth="1"/>
    <col min="497" max="497" width="2.85546875" style="2" customWidth="1"/>
    <col min="498" max="498" width="10.85546875" style="2" customWidth="1"/>
    <col min="499" max="499" width="10.7109375" style="2" customWidth="1"/>
    <col min="500" max="500" width="19.42578125" style="2" customWidth="1"/>
    <col min="501" max="501" width="7.28515625" style="2" customWidth="1"/>
    <col min="502" max="502" width="7.42578125" style="2" customWidth="1"/>
    <col min="503" max="503" width="6.5703125" style="2" customWidth="1"/>
    <col min="504" max="504" width="5.7109375" style="2" customWidth="1"/>
    <col min="505" max="505" width="7.28515625" style="2" customWidth="1"/>
    <col min="506" max="506" width="7.42578125" style="2" customWidth="1"/>
    <col min="507" max="507" width="6.7109375" style="2" customWidth="1"/>
    <col min="508" max="509" width="6.42578125" style="2" customWidth="1"/>
    <col min="510" max="510" width="7" style="2" customWidth="1"/>
    <col min="511" max="511" width="6.5703125" style="2" customWidth="1"/>
    <col min="512" max="512" width="5.7109375" style="2" customWidth="1"/>
    <col min="513" max="513" width="7.140625" style="2" customWidth="1"/>
    <col min="514" max="514" width="7.42578125" style="2" customWidth="1"/>
    <col min="515" max="515" width="7.28515625" style="2" customWidth="1"/>
    <col min="516" max="516" width="6.140625" style="2" customWidth="1"/>
    <col min="517" max="751" width="9.140625" style="2"/>
    <col min="752" max="752" width="3.28515625" style="2" customWidth="1"/>
    <col min="753" max="753" width="2.85546875" style="2" customWidth="1"/>
    <col min="754" max="754" width="10.85546875" style="2" customWidth="1"/>
    <col min="755" max="755" width="10.7109375" style="2" customWidth="1"/>
    <col min="756" max="756" width="19.42578125" style="2" customWidth="1"/>
    <col min="757" max="757" width="7.28515625" style="2" customWidth="1"/>
    <col min="758" max="758" width="7.42578125" style="2" customWidth="1"/>
    <col min="759" max="759" width="6.5703125" style="2" customWidth="1"/>
    <col min="760" max="760" width="5.7109375" style="2" customWidth="1"/>
    <col min="761" max="761" width="7.28515625" style="2" customWidth="1"/>
    <col min="762" max="762" width="7.42578125" style="2" customWidth="1"/>
    <col min="763" max="763" width="6.7109375" style="2" customWidth="1"/>
    <col min="764" max="765" width="6.42578125" style="2" customWidth="1"/>
    <col min="766" max="766" width="7" style="2" customWidth="1"/>
    <col min="767" max="767" width="6.5703125" style="2" customWidth="1"/>
    <col min="768" max="768" width="5.7109375" style="2" customWidth="1"/>
    <col min="769" max="769" width="7.140625" style="2" customWidth="1"/>
    <col min="770" max="770" width="7.42578125" style="2" customWidth="1"/>
    <col min="771" max="771" width="7.28515625" style="2" customWidth="1"/>
    <col min="772" max="772" width="6.140625" style="2" customWidth="1"/>
    <col min="773" max="1007" width="9.140625" style="2"/>
    <col min="1008" max="1008" width="3.28515625" style="2" customWidth="1"/>
    <col min="1009" max="1009" width="2.85546875" style="2" customWidth="1"/>
    <col min="1010" max="1010" width="10.85546875" style="2" customWidth="1"/>
    <col min="1011" max="1011" width="10.7109375" style="2" customWidth="1"/>
    <col min="1012" max="1012" width="19.42578125" style="2" customWidth="1"/>
    <col min="1013" max="1013" width="7.28515625" style="2" customWidth="1"/>
    <col min="1014" max="1014" width="7.42578125" style="2" customWidth="1"/>
    <col min="1015" max="1015" width="6.5703125" style="2" customWidth="1"/>
    <col min="1016" max="1016" width="5.7109375" style="2" customWidth="1"/>
    <col min="1017" max="1017" width="7.28515625" style="2" customWidth="1"/>
    <col min="1018" max="1018" width="7.42578125" style="2" customWidth="1"/>
    <col min="1019" max="1019" width="6.7109375" style="2" customWidth="1"/>
    <col min="1020" max="1021" width="6.42578125" style="2" customWidth="1"/>
    <col min="1022" max="1022" width="7" style="2" customWidth="1"/>
    <col min="1023" max="1023" width="6.5703125" style="2" customWidth="1"/>
    <col min="1024" max="1024" width="5.7109375" style="2" customWidth="1"/>
    <col min="1025" max="1025" width="7.140625" style="2" customWidth="1"/>
    <col min="1026" max="1026" width="7.42578125" style="2" customWidth="1"/>
    <col min="1027" max="1027" width="7.28515625" style="2" customWidth="1"/>
    <col min="1028" max="1028" width="6.140625" style="2" customWidth="1"/>
    <col min="1029" max="1263" width="9.140625" style="2"/>
    <col min="1264" max="1264" width="3.28515625" style="2" customWidth="1"/>
    <col min="1265" max="1265" width="2.85546875" style="2" customWidth="1"/>
    <col min="1266" max="1266" width="10.85546875" style="2" customWidth="1"/>
    <col min="1267" max="1267" width="10.7109375" style="2" customWidth="1"/>
    <col min="1268" max="1268" width="19.42578125" style="2" customWidth="1"/>
    <col min="1269" max="1269" width="7.28515625" style="2" customWidth="1"/>
    <col min="1270" max="1270" width="7.42578125" style="2" customWidth="1"/>
    <col min="1271" max="1271" width="6.5703125" style="2" customWidth="1"/>
    <col min="1272" max="1272" width="5.7109375" style="2" customWidth="1"/>
    <col min="1273" max="1273" width="7.28515625" style="2" customWidth="1"/>
    <col min="1274" max="1274" width="7.42578125" style="2" customWidth="1"/>
    <col min="1275" max="1275" width="6.7109375" style="2" customWidth="1"/>
    <col min="1276" max="1277" width="6.42578125" style="2" customWidth="1"/>
    <col min="1278" max="1278" width="7" style="2" customWidth="1"/>
    <col min="1279" max="1279" width="6.5703125" style="2" customWidth="1"/>
    <col min="1280" max="1280" width="5.7109375" style="2" customWidth="1"/>
    <col min="1281" max="1281" width="7.140625" style="2" customWidth="1"/>
    <col min="1282" max="1282" width="7.42578125" style="2" customWidth="1"/>
    <col min="1283" max="1283" width="7.28515625" style="2" customWidth="1"/>
    <col min="1284" max="1284" width="6.140625" style="2" customWidth="1"/>
    <col min="1285" max="1519" width="9.140625" style="2"/>
    <col min="1520" max="1520" width="3.28515625" style="2" customWidth="1"/>
    <col min="1521" max="1521" width="2.85546875" style="2" customWidth="1"/>
    <col min="1522" max="1522" width="10.85546875" style="2" customWidth="1"/>
    <col min="1523" max="1523" width="10.7109375" style="2" customWidth="1"/>
    <col min="1524" max="1524" width="19.42578125" style="2" customWidth="1"/>
    <col min="1525" max="1525" width="7.28515625" style="2" customWidth="1"/>
    <col min="1526" max="1526" width="7.42578125" style="2" customWidth="1"/>
    <col min="1527" max="1527" width="6.5703125" style="2" customWidth="1"/>
    <col min="1528" max="1528" width="5.7109375" style="2" customWidth="1"/>
    <col min="1529" max="1529" width="7.28515625" style="2" customWidth="1"/>
    <col min="1530" max="1530" width="7.42578125" style="2" customWidth="1"/>
    <col min="1531" max="1531" width="6.7109375" style="2" customWidth="1"/>
    <col min="1532" max="1533" width="6.42578125" style="2" customWidth="1"/>
    <col min="1534" max="1534" width="7" style="2" customWidth="1"/>
    <col min="1535" max="1535" width="6.5703125" style="2" customWidth="1"/>
    <col min="1536" max="1536" width="5.7109375" style="2" customWidth="1"/>
    <col min="1537" max="1537" width="7.140625" style="2" customWidth="1"/>
    <col min="1538" max="1538" width="7.42578125" style="2" customWidth="1"/>
    <col min="1539" max="1539" width="7.28515625" style="2" customWidth="1"/>
    <col min="1540" max="1540" width="6.140625" style="2" customWidth="1"/>
    <col min="1541" max="1775" width="9.140625" style="2"/>
    <col min="1776" max="1776" width="3.28515625" style="2" customWidth="1"/>
    <col min="1777" max="1777" width="2.85546875" style="2" customWidth="1"/>
    <col min="1778" max="1778" width="10.85546875" style="2" customWidth="1"/>
    <col min="1779" max="1779" width="10.7109375" style="2" customWidth="1"/>
    <col min="1780" max="1780" width="19.42578125" style="2" customWidth="1"/>
    <col min="1781" max="1781" width="7.28515625" style="2" customWidth="1"/>
    <col min="1782" max="1782" width="7.42578125" style="2" customWidth="1"/>
    <col min="1783" max="1783" width="6.5703125" style="2" customWidth="1"/>
    <col min="1784" max="1784" width="5.7109375" style="2" customWidth="1"/>
    <col min="1785" max="1785" width="7.28515625" style="2" customWidth="1"/>
    <col min="1786" max="1786" width="7.42578125" style="2" customWidth="1"/>
    <col min="1787" max="1787" width="6.7109375" style="2" customWidth="1"/>
    <col min="1788" max="1789" width="6.42578125" style="2" customWidth="1"/>
    <col min="1790" max="1790" width="7" style="2" customWidth="1"/>
    <col min="1791" max="1791" width="6.5703125" style="2" customWidth="1"/>
    <col min="1792" max="1792" width="5.7109375" style="2" customWidth="1"/>
    <col min="1793" max="1793" width="7.140625" style="2" customWidth="1"/>
    <col min="1794" max="1794" width="7.42578125" style="2" customWidth="1"/>
    <col min="1795" max="1795" width="7.28515625" style="2" customWidth="1"/>
    <col min="1796" max="1796" width="6.140625" style="2" customWidth="1"/>
    <col min="1797" max="2031" width="9.140625" style="2"/>
    <col min="2032" max="2032" width="3.28515625" style="2" customWidth="1"/>
    <col min="2033" max="2033" width="2.85546875" style="2" customWidth="1"/>
    <col min="2034" max="2034" width="10.85546875" style="2" customWidth="1"/>
    <col min="2035" max="2035" width="10.7109375" style="2" customWidth="1"/>
    <col min="2036" max="2036" width="19.42578125" style="2" customWidth="1"/>
    <col min="2037" max="2037" width="7.28515625" style="2" customWidth="1"/>
    <col min="2038" max="2038" width="7.42578125" style="2" customWidth="1"/>
    <col min="2039" max="2039" width="6.5703125" style="2" customWidth="1"/>
    <col min="2040" max="2040" width="5.7109375" style="2" customWidth="1"/>
    <col min="2041" max="2041" width="7.28515625" style="2" customWidth="1"/>
    <col min="2042" max="2042" width="7.42578125" style="2" customWidth="1"/>
    <col min="2043" max="2043" width="6.7109375" style="2" customWidth="1"/>
    <col min="2044" max="2045" width="6.42578125" style="2" customWidth="1"/>
    <col min="2046" max="2046" width="7" style="2" customWidth="1"/>
    <col min="2047" max="2047" width="6.5703125" style="2" customWidth="1"/>
    <col min="2048" max="2048" width="5.7109375" style="2" customWidth="1"/>
    <col min="2049" max="2049" width="7.140625" style="2" customWidth="1"/>
    <col min="2050" max="2050" width="7.42578125" style="2" customWidth="1"/>
    <col min="2051" max="2051" width="7.28515625" style="2" customWidth="1"/>
    <col min="2052" max="2052" width="6.140625" style="2" customWidth="1"/>
    <col min="2053" max="2287" width="9.140625" style="2"/>
    <col min="2288" max="2288" width="3.28515625" style="2" customWidth="1"/>
    <col min="2289" max="2289" width="2.85546875" style="2" customWidth="1"/>
    <col min="2290" max="2290" width="10.85546875" style="2" customWidth="1"/>
    <col min="2291" max="2291" width="10.7109375" style="2" customWidth="1"/>
    <col min="2292" max="2292" width="19.42578125" style="2" customWidth="1"/>
    <col min="2293" max="2293" width="7.28515625" style="2" customWidth="1"/>
    <col min="2294" max="2294" width="7.42578125" style="2" customWidth="1"/>
    <col min="2295" max="2295" width="6.5703125" style="2" customWidth="1"/>
    <col min="2296" max="2296" width="5.7109375" style="2" customWidth="1"/>
    <col min="2297" max="2297" width="7.28515625" style="2" customWidth="1"/>
    <col min="2298" max="2298" width="7.42578125" style="2" customWidth="1"/>
    <col min="2299" max="2299" width="6.7109375" style="2" customWidth="1"/>
    <col min="2300" max="2301" width="6.42578125" style="2" customWidth="1"/>
    <col min="2302" max="2302" width="7" style="2" customWidth="1"/>
    <col min="2303" max="2303" width="6.5703125" style="2" customWidth="1"/>
    <col min="2304" max="2304" width="5.7109375" style="2" customWidth="1"/>
    <col min="2305" max="2305" width="7.140625" style="2" customWidth="1"/>
    <col min="2306" max="2306" width="7.42578125" style="2" customWidth="1"/>
    <col min="2307" max="2307" width="7.28515625" style="2" customWidth="1"/>
    <col min="2308" max="2308" width="6.140625" style="2" customWidth="1"/>
    <col min="2309" max="2543" width="9.140625" style="2"/>
    <col min="2544" max="2544" width="3.28515625" style="2" customWidth="1"/>
    <col min="2545" max="2545" width="2.85546875" style="2" customWidth="1"/>
    <col min="2546" max="2546" width="10.85546875" style="2" customWidth="1"/>
    <col min="2547" max="2547" width="10.7109375" style="2" customWidth="1"/>
    <col min="2548" max="2548" width="19.42578125" style="2" customWidth="1"/>
    <col min="2549" max="2549" width="7.28515625" style="2" customWidth="1"/>
    <col min="2550" max="2550" width="7.42578125" style="2" customWidth="1"/>
    <col min="2551" max="2551" width="6.5703125" style="2" customWidth="1"/>
    <col min="2552" max="2552" width="5.7109375" style="2" customWidth="1"/>
    <col min="2553" max="2553" width="7.28515625" style="2" customWidth="1"/>
    <col min="2554" max="2554" width="7.42578125" style="2" customWidth="1"/>
    <col min="2555" max="2555" width="6.7109375" style="2" customWidth="1"/>
    <col min="2556" max="2557" width="6.42578125" style="2" customWidth="1"/>
    <col min="2558" max="2558" width="7" style="2" customWidth="1"/>
    <col min="2559" max="2559" width="6.5703125" style="2" customWidth="1"/>
    <col min="2560" max="2560" width="5.7109375" style="2" customWidth="1"/>
    <col min="2561" max="2561" width="7.140625" style="2" customWidth="1"/>
    <col min="2562" max="2562" width="7.42578125" style="2" customWidth="1"/>
    <col min="2563" max="2563" width="7.28515625" style="2" customWidth="1"/>
    <col min="2564" max="2564" width="6.140625" style="2" customWidth="1"/>
    <col min="2565" max="2799" width="9.140625" style="2"/>
    <col min="2800" max="2800" width="3.28515625" style="2" customWidth="1"/>
    <col min="2801" max="2801" width="2.85546875" style="2" customWidth="1"/>
    <col min="2802" max="2802" width="10.85546875" style="2" customWidth="1"/>
    <col min="2803" max="2803" width="10.7109375" style="2" customWidth="1"/>
    <col min="2804" max="2804" width="19.42578125" style="2" customWidth="1"/>
    <col min="2805" max="2805" width="7.28515625" style="2" customWidth="1"/>
    <col min="2806" max="2806" width="7.42578125" style="2" customWidth="1"/>
    <col min="2807" max="2807" width="6.5703125" style="2" customWidth="1"/>
    <col min="2808" max="2808" width="5.7109375" style="2" customWidth="1"/>
    <col min="2809" max="2809" width="7.28515625" style="2" customWidth="1"/>
    <col min="2810" max="2810" width="7.42578125" style="2" customWidth="1"/>
    <col min="2811" max="2811" width="6.7109375" style="2" customWidth="1"/>
    <col min="2812" max="2813" width="6.42578125" style="2" customWidth="1"/>
    <col min="2814" max="2814" width="7" style="2" customWidth="1"/>
    <col min="2815" max="2815" width="6.5703125" style="2" customWidth="1"/>
    <col min="2816" max="2816" width="5.7109375" style="2" customWidth="1"/>
    <col min="2817" max="2817" width="7.140625" style="2" customWidth="1"/>
    <col min="2818" max="2818" width="7.42578125" style="2" customWidth="1"/>
    <col min="2819" max="2819" width="7.28515625" style="2" customWidth="1"/>
    <col min="2820" max="2820" width="6.140625" style="2" customWidth="1"/>
    <col min="2821" max="3055" width="9.140625" style="2"/>
    <col min="3056" max="3056" width="3.28515625" style="2" customWidth="1"/>
    <col min="3057" max="3057" width="2.85546875" style="2" customWidth="1"/>
    <col min="3058" max="3058" width="10.85546875" style="2" customWidth="1"/>
    <col min="3059" max="3059" width="10.7109375" style="2" customWidth="1"/>
    <col min="3060" max="3060" width="19.42578125" style="2" customWidth="1"/>
    <col min="3061" max="3061" width="7.28515625" style="2" customWidth="1"/>
    <col min="3062" max="3062" width="7.42578125" style="2" customWidth="1"/>
    <col min="3063" max="3063" width="6.5703125" style="2" customWidth="1"/>
    <col min="3064" max="3064" width="5.7109375" style="2" customWidth="1"/>
    <col min="3065" max="3065" width="7.28515625" style="2" customWidth="1"/>
    <col min="3066" max="3066" width="7.42578125" style="2" customWidth="1"/>
    <col min="3067" max="3067" width="6.7109375" style="2" customWidth="1"/>
    <col min="3068" max="3069" width="6.42578125" style="2" customWidth="1"/>
    <col min="3070" max="3070" width="7" style="2" customWidth="1"/>
    <col min="3071" max="3071" width="6.5703125" style="2" customWidth="1"/>
    <col min="3072" max="3072" width="5.7109375" style="2" customWidth="1"/>
    <col min="3073" max="3073" width="7.140625" style="2" customWidth="1"/>
    <col min="3074" max="3074" width="7.42578125" style="2" customWidth="1"/>
    <col min="3075" max="3075" width="7.28515625" style="2" customWidth="1"/>
    <col min="3076" max="3076" width="6.140625" style="2" customWidth="1"/>
    <col min="3077" max="3311" width="9.140625" style="2"/>
    <col min="3312" max="3312" width="3.28515625" style="2" customWidth="1"/>
    <col min="3313" max="3313" width="2.85546875" style="2" customWidth="1"/>
    <col min="3314" max="3314" width="10.85546875" style="2" customWidth="1"/>
    <col min="3315" max="3315" width="10.7109375" style="2" customWidth="1"/>
    <col min="3316" max="3316" width="19.42578125" style="2" customWidth="1"/>
    <col min="3317" max="3317" width="7.28515625" style="2" customWidth="1"/>
    <col min="3318" max="3318" width="7.42578125" style="2" customWidth="1"/>
    <col min="3319" max="3319" width="6.5703125" style="2" customWidth="1"/>
    <col min="3320" max="3320" width="5.7109375" style="2" customWidth="1"/>
    <col min="3321" max="3321" width="7.28515625" style="2" customWidth="1"/>
    <col min="3322" max="3322" width="7.42578125" style="2" customWidth="1"/>
    <col min="3323" max="3323" width="6.7109375" style="2" customWidth="1"/>
    <col min="3324" max="3325" width="6.42578125" style="2" customWidth="1"/>
    <col min="3326" max="3326" width="7" style="2" customWidth="1"/>
    <col min="3327" max="3327" width="6.5703125" style="2" customWidth="1"/>
    <col min="3328" max="3328" width="5.7109375" style="2" customWidth="1"/>
    <col min="3329" max="3329" width="7.140625" style="2" customWidth="1"/>
    <col min="3330" max="3330" width="7.42578125" style="2" customWidth="1"/>
    <col min="3331" max="3331" width="7.28515625" style="2" customWidth="1"/>
    <col min="3332" max="3332" width="6.140625" style="2" customWidth="1"/>
    <col min="3333" max="3567" width="9.140625" style="2"/>
    <col min="3568" max="3568" width="3.28515625" style="2" customWidth="1"/>
    <col min="3569" max="3569" width="2.85546875" style="2" customWidth="1"/>
    <col min="3570" max="3570" width="10.85546875" style="2" customWidth="1"/>
    <col min="3571" max="3571" width="10.7109375" style="2" customWidth="1"/>
    <col min="3572" max="3572" width="19.42578125" style="2" customWidth="1"/>
    <col min="3573" max="3573" width="7.28515625" style="2" customWidth="1"/>
    <col min="3574" max="3574" width="7.42578125" style="2" customWidth="1"/>
    <col min="3575" max="3575" width="6.5703125" style="2" customWidth="1"/>
    <col min="3576" max="3576" width="5.7109375" style="2" customWidth="1"/>
    <col min="3577" max="3577" width="7.28515625" style="2" customWidth="1"/>
    <col min="3578" max="3578" width="7.42578125" style="2" customWidth="1"/>
    <col min="3579" max="3579" width="6.7109375" style="2" customWidth="1"/>
    <col min="3580" max="3581" width="6.42578125" style="2" customWidth="1"/>
    <col min="3582" max="3582" width="7" style="2" customWidth="1"/>
    <col min="3583" max="3583" width="6.5703125" style="2" customWidth="1"/>
    <col min="3584" max="3584" width="5.7109375" style="2" customWidth="1"/>
    <col min="3585" max="3585" width="7.140625" style="2" customWidth="1"/>
    <col min="3586" max="3586" width="7.42578125" style="2" customWidth="1"/>
    <col min="3587" max="3587" width="7.28515625" style="2" customWidth="1"/>
    <col min="3588" max="3588" width="6.140625" style="2" customWidth="1"/>
    <col min="3589" max="3823" width="9.140625" style="2"/>
    <col min="3824" max="3824" width="3.28515625" style="2" customWidth="1"/>
    <col min="3825" max="3825" width="2.85546875" style="2" customWidth="1"/>
    <col min="3826" max="3826" width="10.85546875" style="2" customWidth="1"/>
    <col min="3827" max="3827" width="10.7109375" style="2" customWidth="1"/>
    <col min="3828" max="3828" width="19.42578125" style="2" customWidth="1"/>
    <col min="3829" max="3829" width="7.28515625" style="2" customWidth="1"/>
    <col min="3830" max="3830" width="7.42578125" style="2" customWidth="1"/>
    <col min="3831" max="3831" width="6.5703125" style="2" customWidth="1"/>
    <col min="3832" max="3832" width="5.7109375" style="2" customWidth="1"/>
    <col min="3833" max="3833" width="7.28515625" style="2" customWidth="1"/>
    <col min="3834" max="3834" width="7.42578125" style="2" customWidth="1"/>
    <col min="3835" max="3835" width="6.7109375" style="2" customWidth="1"/>
    <col min="3836" max="3837" width="6.42578125" style="2" customWidth="1"/>
    <col min="3838" max="3838" width="7" style="2" customWidth="1"/>
    <col min="3839" max="3839" width="6.5703125" style="2" customWidth="1"/>
    <col min="3840" max="3840" width="5.7109375" style="2" customWidth="1"/>
    <col min="3841" max="3841" width="7.140625" style="2" customWidth="1"/>
    <col min="3842" max="3842" width="7.42578125" style="2" customWidth="1"/>
    <col min="3843" max="3843" width="7.28515625" style="2" customWidth="1"/>
    <col min="3844" max="3844" width="6.140625" style="2" customWidth="1"/>
    <col min="3845" max="4079" width="9.140625" style="2"/>
    <col min="4080" max="4080" width="3.28515625" style="2" customWidth="1"/>
    <col min="4081" max="4081" width="2.85546875" style="2" customWidth="1"/>
    <col min="4082" max="4082" width="10.85546875" style="2" customWidth="1"/>
    <col min="4083" max="4083" width="10.7109375" style="2" customWidth="1"/>
    <col min="4084" max="4084" width="19.42578125" style="2" customWidth="1"/>
    <col min="4085" max="4085" width="7.28515625" style="2" customWidth="1"/>
    <col min="4086" max="4086" width="7.42578125" style="2" customWidth="1"/>
    <col min="4087" max="4087" width="6.5703125" style="2" customWidth="1"/>
    <col min="4088" max="4088" width="5.7109375" style="2" customWidth="1"/>
    <col min="4089" max="4089" width="7.28515625" style="2" customWidth="1"/>
    <col min="4090" max="4090" width="7.42578125" style="2" customWidth="1"/>
    <col min="4091" max="4091" width="6.7109375" style="2" customWidth="1"/>
    <col min="4092" max="4093" width="6.42578125" style="2" customWidth="1"/>
    <col min="4094" max="4094" width="7" style="2" customWidth="1"/>
    <col min="4095" max="4095" width="6.5703125" style="2" customWidth="1"/>
    <col min="4096" max="4096" width="5.7109375" style="2" customWidth="1"/>
    <col min="4097" max="4097" width="7.140625" style="2" customWidth="1"/>
    <col min="4098" max="4098" width="7.42578125" style="2" customWidth="1"/>
    <col min="4099" max="4099" width="7.28515625" style="2" customWidth="1"/>
    <col min="4100" max="4100" width="6.140625" style="2" customWidth="1"/>
    <col min="4101" max="4335" width="9.140625" style="2"/>
    <col min="4336" max="4336" width="3.28515625" style="2" customWidth="1"/>
    <col min="4337" max="4337" width="2.85546875" style="2" customWidth="1"/>
    <col min="4338" max="4338" width="10.85546875" style="2" customWidth="1"/>
    <col min="4339" max="4339" width="10.7109375" style="2" customWidth="1"/>
    <col min="4340" max="4340" width="19.42578125" style="2" customWidth="1"/>
    <col min="4341" max="4341" width="7.28515625" style="2" customWidth="1"/>
    <col min="4342" max="4342" width="7.42578125" style="2" customWidth="1"/>
    <col min="4343" max="4343" width="6.5703125" style="2" customWidth="1"/>
    <col min="4344" max="4344" width="5.7109375" style="2" customWidth="1"/>
    <col min="4345" max="4345" width="7.28515625" style="2" customWidth="1"/>
    <col min="4346" max="4346" width="7.42578125" style="2" customWidth="1"/>
    <col min="4347" max="4347" width="6.7109375" style="2" customWidth="1"/>
    <col min="4348" max="4349" width="6.42578125" style="2" customWidth="1"/>
    <col min="4350" max="4350" width="7" style="2" customWidth="1"/>
    <col min="4351" max="4351" width="6.5703125" style="2" customWidth="1"/>
    <col min="4352" max="4352" width="5.7109375" style="2" customWidth="1"/>
    <col min="4353" max="4353" width="7.140625" style="2" customWidth="1"/>
    <col min="4354" max="4354" width="7.42578125" style="2" customWidth="1"/>
    <col min="4355" max="4355" width="7.28515625" style="2" customWidth="1"/>
    <col min="4356" max="4356" width="6.140625" style="2" customWidth="1"/>
    <col min="4357" max="4591" width="9.140625" style="2"/>
    <col min="4592" max="4592" width="3.28515625" style="2" customWidth="1"/>
    <col min="4593" max="4593" width="2.85546875" style="2" customWidth="1"/>
    <col min="4594" max="4594" width="10.85546875" style="2" customWidth="1"/>
    <col min="4595" max="4595" width="10.7109375" style="2" customWidth="1"/>
    <col min="4596" max="4596" width="19.42578125" style="2" customWidth="1"/>
    <col min="4597" max="4597" width="7.28515625" style="2" customWidth="1"/>
    <col min="4598" max="4598" width="7.42578125" style="2" customWidth="1"/>
    <col min="4599" max="4599" width="6.5703125" style="2" customWidth="1"/>
    <col min="4600" max="4600" width="5.7109375" style="2" customWidth="1"/>
    <col min="4601" max="4601" width="7.28515625" style="2" customWidth="1"/>
    <col min="4602" max="4602" width="7.42578125" style="2" customWidth="1"/>
    <col min="4603" max="4603" width="6.7109375" style="2" customWidth="1"/>
    <col min="4604" max="4605" width="6.42578125" style="2" customWidth="1"/>
    <col min="4606" max="4606" width="7" style="2" customWidth="1"/>
    <col min="4607" max="4607" width="6.5703125" style="2" customWidth="1"/>
    <col min="4608" max="4608" width="5.7109375" style="2" customWidth="1"/>
    <col min="4609" max="4609" width="7.140625" style="2" customWidth="1"/>
    <col min="4610" max="4610" width="7.42578125" style="2" customWidth="1"/>
    <col min="4611" max="4611" width="7.28515625" style="2" customWidth="1"/>
    <col min="4612" max="4612" width="6.140625" style="2" customWidth="1"/>
    <col min="4613" max="4847" width="9.140625" style="2"/>
    <col min="4848" max="4848" width="3.28515625" style="2" customWidth="1"/>
    <col min="4849" max="4849" width="2.85546875" style="2" customWidth="1"/>
    <col min="4850" max="4850" width="10.85546875" style="2" customWidth="1"/>
    <col min="4851" max="4851" width="10.7109375" style="2" customWidth="1"/>
    <col min="4852" max="4852" width="19.42578125" style="2" customWidth="1"/>
    <col min="4853" max="4853" width="7.28515625" style="2" customWidth="1"/>
    <col min="4854" max="4854" width="7.42578125" style="2" customWidth="1"/>
    <col min="4855" max="4855" width="6.5703125" style="2" customWidth="1"/>
    <col min="4856" max="4856" width="5.7109375" style="2" customWidth="1"/>
    <col min="4857" max="4857" width="7.28515625" style="2" customWidth="1"/>
    <col min="4858" max="4858" width="7.42578125" style="2" customWidth="1"/>
    <col min="4859" max="4859" width="6.7109375" style="2" customWidth="1"/>
    <col min="4860" max="4861" width="6.42578125" style="2" customWidth="1"/>
    <col min="4862" max="4862" width="7" style="2" customWidth="1"/>
    <col min="4863" max="4863" width="6.5703125" style="2" customWidth="1"/>
    <col min="4864" max="4864" width="5.7109375" style="2" customWidth="1"/>
    <col min="4865" max="4865" width="7.140625" style="2" customWidth="1"/>
    <col min="4866" max="4866" width="7.42578125" style="2" customWidth="1"/>
    <col min="4867" max="4867" width="7.28515625" style="2" customWidth="1"/>
    <col min="4868" max="4868" width="6.140625" style="2" customWidth="1"/>
    <col min="4869" max="5103" width="9.140625" style="2"/>
    <col min="5104" max="5104" width="3.28515625" style="2" customWidth="1"/>
    <col min="5105" max="5105" width="2.85546875" style="2" customWidth="1"/>
    <col min="5106" max="5106" width="10.85546875" style="2" customWidth="1"/>
    <col min="5107" max="5107" width="10.7109375" style="2" customWidth="1"/>
    <col min="5108" max="5108" width="19.42578125" style="2" customWidth="1"/>
    <col min="5109" max="5109" width="7.28515625" style="2" customWidth="1"/>
    <col min="5110" max="5110" width="7.42578125" style="2" customWidth="1"/>
    <col min="5111" max="5111" width="6.5703125" style="2" customWidth="1"/>
    <col min="5112" max="5112" width="5.7109375" style="2" customWidth="1"/>
    <col min="5113" max="5113" width="7.28515625" style="2" customWidth="1"/>
    <col min="5114" max="5114" width="7.42578125" style="2" customWidth="1"/>
    <col min="5115" max="5115" width="6.7109375" style="2" customWidth="1"/>
    <col min="5116" max="5117" width="6.42578125" style="2" customWidth="1"/>
    <col min="5118" max="5118" width="7" style="2" customWidth="1"/>
    <col min="5119" max="5119" width="6.5703125" style="2" customWidth="1"/>
    <col min="5120" max="5120" width="5.7109375" style="2" customWidth="1"/>
    <col min="5121" max="5121" width="7.140625" style="2" customWidth="1"/>
    <col min="5122" max="5122" width="7.42578125" style="2" customWidth="1"/>
    <col min="5123" max="5123" width="7.28515625" style="2" customWidth="1"/>
    <col min="5124" max="5124" width="6.140625" style="2" customWidth="1"/>
    <col min="5125" max="5359" width="9.140625" style="2"/>
    <col min="5360" max="5360" width="3.28515625" style="2" customWidth="1"/>
    <col min="5361" max="5361" width="2.85546875" style="2" customWidth="1"/>
    <col min="5362" max="5362" width="10.85546875" style="2" customWidth="1"/>
    <col min="5363" max="5363" width="10.7109375" style="2" customWidth="1"/>
    <col min="5364" max="5364" width="19.42578125" style="2" customWidth="1"/>
    <col min="5365" max="5365" width="7.28515625" style="2" customWidth="1"/>
    <col min="5366" max="5366" width="7.42578125" style="2" customWidth="1"/>
    <col min="5367" max="5367" width="6.5703125" style="2" customWidth="1"/>
    <col min="5368" max="5368" width="5.7109375" style="2" customWidth="1"/>
    <col min="5369" max="5369" width="7.28515625" style="2" customWidth="1"/>
    <col min="5370" max="5370" width="7.42578125" style="2" customWidth="1"/>
    <col min="5371" max="5371" width="6.7109375" style="2" customWidth="1"/>
    <col min="5372" max="5373" width="6.42578125" style="2" customWidth="1"/>
    <col min="5374" max="5374" width="7" style="2" customWidth="1"/>
    <col min="5375" max="5375" width="6.5703125" style="2" customWidth="1"/>
    <col min="5376" max="5376" width="5.7109375" style="2" customWidth="1"/>
    <col min="5377" max="5377" width="7.140625" style="2" customWidth="1"/>
    <col min="5378" max="5378" width="7.42578125" style="2" customWidth="1"/>
    <col min="5379" max="5379" width="7.28515625" style="2" customWidth="1"/>
    <col min="5380" max="5380" width="6.140625" style="2" customWidth="1"/>
    <col min="5381" max="5615" width="9.140625" style="2"/>
    <col min="5616" max="5616" width="3.28515625" style="2" customWidth="1"/>
    <col min="5617" max="5617" width="2.85546875" style="2" customWidth="1"/>
    <col min="5618" max="5618" width="10.85546875" style="2" customWidth="1"/>
    <col min="5619" max="5619" width="10.7109375" style="2" customWidth="1"/>
    <col min="5620" max="5620" width="19.42578125" style="2" customWidth="1"/>
    <col min="5621" max="5621" width="7.28515625" style="2" customWidth="1"/>
    <col min="5622" max="5622" width="7.42578125" style="2" customWidth="1"/>
    <col min="5623" max="5623" width="6.5703125" style="2" customWidth="1"/>
    <col min="5624" max="5624" width="5.7109375" style="2" customWidth="1"/>
    <col min="5625" max="5625" width="7.28515625" style="2" customWidth="1"/>
    <col min="5626" max="5626" width="7.42578125" style="2" customWidth="1"/>
    <col min="5627" max="5627" width="6.7109375" style="2" customWidth="1"/>
    <col min="5628" max="5629" width="6.42578125" style="2" customWidth="1"/>
    <col min="5630" max="5630" width="7" style="2" customWidth="1"/>
    <col min="5631" max="5631" width="6.5703125" style="2" customWidth="1"/>
    <col min="5632" max="5632" width="5.7109375" style="2" customWidth="1"/>
    <col min="5633" max="5633" width="7.140625" style="2" customWidth="1"/>
    <col min="5634" max="5634" width="7.42578125" style="2" customWidth="1"/>
    <col min="5635" max="5635" width="7.28515625" style="2" customWidth="1"/>
    <col min="5636" max="5636" width="6.140625" style="2" customWidth="1"/>
    <col min="5637" max="5871" width="9.140625" style="2"/>
    <col min="5872" max="5872" width="3.28515625" style="2" customWidth="1"/>
    <col min="5873" max="5873" width="2.85546875" style="2" customWidth="1"/>
    <col min="5874" max="5874" width="10.85546875" style="2" customWidth="1"/>
    <col min="5875" max="5875" width="10.7109375" style="2" customWidth="1"/>
    <col min="5876" max="5876" width="19.42578125" style="2" customWidth="1"/>
    <col min="5877" max="5877" width="7.28515625" style="2" customWidth="1"/>
    <col min="5878" max="5878" width="7.42578125" style="2" customWidth="1"/>
    <col min="5879" max="5879" width="6.5703125" style="2" customWidth="1"/>
    <col min="5880" max="5880" width="5.7109375" style="2" customWidth="1"/>
    <col min="5881" max="5881" width="7.28515625" style="2" customWidth="1"/>
    <col min="5882" max="5882" width="7.42578125" style="2" customWidth="1"/>
    <col min="5883" max="5883" width="6.7109375" style="2" customWidth="1"/>
    <col min="5884" max="5885" width="6.42578125" style="2" customWidth="1"/>
    <col min="5886" max="5886" width="7" style="2" customWidth="1"/>
    <col min="5887" max="5887" width="6.5703125" style="2" customWidth="1"/>
    <col min="5888" max="5888" width="5.7109375" style="2" customWidth="1"/>
    <col min="5889" max="5889" width="7.140625" style="2" customWidth="1"/>
    <col min="5890" max="5890" width="7.42578125" style="2" customWidth="1"/>
    <col min="5891" max="5891" width="7.28515625" style="2" customWidth="1"/>
    <col min="5892" max="5892" width="6.140625" style="2" customWidth="1"/>
    <col min="5893" max="6127" width="9.140625" style="2"/>
    <col min="6128" max="6128" width="3.28515625" style="2" customWidth="1"/>
    <col min="6129" max="6129" width="2.85546875" style="2" customWidth="1"/>
    <col min="6130" max="6130" width="10.85546875" style="2" customWidth="1"/>
    <col min="6131" max="6131" width="10.7109375" style="2" customWidth="1"/>
    <col min="6132" max="6132" width="19.42578125" style="2" customWidth="1"/>
    <col min="6133" max="6133" width="7.28515625" style="2" customWidth="1"/>
    <col min="6134" max="6134" width="7.42578125" style="2" customWidth="1"/>
    <col min="6135" max="6135" width="6.5703125" style="2" customWidth="1"/>
    <col min="6136" max="6136" width="5.7109375" style="2" customWidth="1"/>
    <col min="6137" max="6137" width="7.28515625" style="2" customWidth="1"/>
    <col min="6138" max="6138" width="7.42578125" style="2" customWidth="1"/>
    <col min="6139" max="6139" width="6.7109375" style="2" customWidth="1"/>
    <col min="6140" max="6141" width="6.42578125" style="2" customWidth="1"/>
    <col min="6142" max="6142" width="7" style="2" customWidth="1"/>
    <col min="6143" max="6143" width="6.5703125" style="2" customWidth="1"/>
    <col min="6144" max="6144" width="5.7109375" style="2" customWidth="1"/>
    <col min="6145" max="6145" width="7.140625" style="2" customWidth="1"/>
    <col min="6146" max="6146" width="7.42578125" style="2" customWidth="1"/>
    <col min="6147" max="6147" width="7.28515625" style="2" customWidth="1"/>
    <col min="6148" max="6148" width="6.140625" style="2" customWidth="1"/>
    <col min="6149" max="6383" width="9.140625" style="2"/>
    <col min="6384" max="6384" width="3.28515625" style="2" customWidth="1"/>
    <col min="6385" max="6385" width="2.85546875" style="2" customWidth="1"/>
    <col min="6386" max="6386" width="10.85546875" style="2" customWidth="1"/>
    <col min="6387" max="6387" width="10.7109375" style="2" customWidth="1"/>
    <col min="6388" max="6388" width="19.42578125" style="2" customWidth="1"/>
    <col min="6389" max="6389" width="7.28515625" style="2" customWidth="1"/>
    <col min="6390" max="6390" width="7.42578125" style="2" customWidth="1"/>
    <col min="6391" max="6391" width="6.5703125" style="2" customWidth="1"/>
    <col min="6392" max="6392" width="5.7109375" style="2" customWidth="1"/>
    <col min="6393" max="6393" width="7.28515625" style="2" customWidth="1"/>
    <col min="6394" max="6394" width="7.42578125" style="2" customWidth="1"/>
    <col min="6395" max="6395" width="6.7109375" style="2" customWidth="1"/>
    <col min="6396" max="6397" width="6.42578125" style="2" customWidth="1"/>
    <col min="6398" max="6398" width="7" style="2" customWidth="1"/>
    <col min="6399" max="6399" width="6.5703125" style="2" customWidth="1"/>
    <col min="6400" max="6400" width="5.7109375" style="2" customWidth="1"/>
    <col min="6401" max="6401" width="7.140625" style="2" customWidth="1"/>
    <col min="6402" max="6402" width="7.42578125" style="2" customWidth="1"/>
    <col min="6403" max="6403" width="7.28515625" style="2" customWidth="1"/>
    <col min="6404" max="6404" width="6.140625" style="2" customWidth="1"/>
    <col min="6405" max="6639" width="9.140625" style="2"/>
    <col min="6640" max="6640" width="3.28515625" style="2" customWidth="1"/>
    <col min="6641" max="6641" width="2.85546875" style="2" customWidth="1"/>
    <col min="6642" max="6642" width="10.85546875" style="2" customWidth="1"/>
    <col min="6643" max="6643" width="10.7109375" style="2" customWidth="1"/>
    <col min="6644" max="6644" width="19.42578125" style="2" customWidth="1"/>
    <col min="6645" max="6645" width="7.28515625" style="2" customWidth="1"/>
    <col min="6646" max="6646" width="7.42578125" style="2" customWidth="1"/>
    <col min="6647" max="6647" width="6.5703125" style="2" customWidth="1"/>
    <col min="6648" max="6648" width="5.7109375" style="2" customWidth="1"/>
    <col min="6649" max="6649" width="7.28515625" style="2" customWidth="1"/>
    <col min="6650" max="6650" width="7.42578125" style="2" customWidth="1"/>
    <col min="6651" max="6651" width="6.7109375" style="2" customWidth="1"/>
    <col min="6652" max="6653" width="6.42578125" style="2" customWidth="1"/>
    <col min="6654" max="6654" width="7" style="2" customWidth="1"/>
    <col min="6655" max="6655" width="6.5703125" style="2" customWidth="1"/>
    <col min="6656" max="6656" width="5.7109375" style="2" customWidth="1"/>
    <col min="6657" max="6657" width="7.140625" style="2" customWidth="1"/>
    <col min="6658" max="6658" width="7.42578125" style="2" customWidth="1"/>
    <col min="6659" max="6659" width="7.28515625" style="2" customWidth="1"/>
    <col min="6660" max="6660" width="6.140625" style="2" customWidth="1"/>
    <col min="6661" max="6895" width="9.140625" style="2"/>
    <col min="6896" max="6896" width="3.28515625" style="2" customWidth="1"/>
    <col min="6897" max="6897" width="2.85546875" style="2" customWidth="1"/>
    <col min="6898" max="6898" width="10.85546875" style="2" customWidth="1"/>
    <col min="6899" max="6899" width="10.7109375" style="2" customWidth="1"/>
    <col min="6900" max="6900" width="19.42578125" style="2" customWidth="1"/>
    <col min="6901" max="6901" width="7.28515625" style="2" customWidth="1"/>
    <col min="6902" max="6902" width="7.42578125" style="2" customWidth="1"/>
    <col min="6903" max="6903" width="6.5703125" style="2" customWidth="1"/>
    <col min="6904" max="6904" width="5.7109375" style="2" customWidth="1"/>
    <col min="6905" max="6905" width="7.28515625" style="2" customWidth="1"/>
    <col min="6906" max="6906" width="7.42578125" style="2" customWidth="1"/>
    <col min="6907" max="6907" width="6.7109375" style="2" customWidth="1"/>
    <col min="6908" max="6909" width="6.42578125" style="2" customWidth="1"/>
    <col min="6910" max="6910" width="7" style="2" customWidth="1"/>
    <col min="6911" max="6911" width="6.5703125" style="2" customWidth="1"/>
    <col min="6912" max="6912" width="5.7109375" style="2" customWidth="1"/>
    <col min="6913" max="6913" width="7.140625" style="2" customWidth="1"/>
    <col min="6914" max="6914" width="7.42578125" style="2" customWidth="1"/>
    <col min="6915" max="6915" width="7.28515625" style="2" customWidth="1"/>
    <col min="6916" max="6916" width="6.140625" style="2" customWidth="1"/>
    <col min="6917" max="7151" width="9.140625" style="2"/>
    <col min="7152" max="7152" width="3.28515625" style="2" customWidth="1"/>
    <col min="7153" max="7153" width="2.85546875" style="2" customWidth="1"/>
    <col min="7154" max="7154" width="10.85546875" style="2" customWidth="1"/>
    <col min="7155" max="7155" width="10.7109375" style="2" customWidth="1"/>
    <col min="7156" max="7156" width="19.42578125" style="2" customWidth="1"/>
    <col min="7157" max="7157" width="7.28515625" style="2" customWidth="1"/>
    <col min="7158" max="7158" width="7.42578125" style="2" customWidth="1"/>
    <col min="7159" max="7159" width="6.5703125" style="2" customWidth="1"/>
    <col min="7160" max="7160" width="5.7109375" style="2" customWidth="1"/>
    <col min="7161" max="7161" width="7.28515625" style="2" customWidth="1"/>
    <col min="7162" max="7162" width="7.42578125" style="2" customWidth="1"/>
    <col min="7163" max="7163" width="6.7109375" style="2" customWidth="1"/>
    <col min="7164" max="7165" width="6.42578125" style="2" customWidth="1"/>
    <col min="7166" max="7166" width="7" style="2" customWidth="1"/>
    <col min="7167" max="7167" width="6.5703125" style="2" customWidth="1"/>
    <col min="7168" max="7168" width="5.7109375" style="2" customWidth="1"/>
    <col min="7169" max="7169" width="7.140625" style="2" customWidth="1"/>
    <col min="7170" max="7170" width="7.42578125" style="2" customWidth="1"/>
    <col min="7171" max="7171" width="7.28515625" style="2" customWidth="1"/>
    <col min="7172" max="7172" width="6.140625" style="2" customWidth="1"/>
    <col min="7173" max="7407" width="9.140625" style="2"/>
    <col min="7408" max="7408" width="3.28515625" style="2" customWidth="1"/>
    <col min="7409" max="7409" width="2.85546875" style="2" customWidth="1"/>
    <col min="7410" max="7410" width="10.85546875" style="2" customWidth="1"/>
    <col min="7411" max="7411" width="10.7109375" style="2" customWidth="1"/>
    <col min="7412" max="7412" width="19.42578125" style="2" customWidth="1"/>
    <col min="7413" max="7413" width="7.28515625" style="2" customWidth="1"/>
    <col min="7414" max="7414" width="7.42578125" style="2" customWidth="1"/>
    <col min="7415" max="7415" width="6.5703125" style="2" customWidth="1"/>
    <col min="7416" max="7416" width="5.7109375" style="2" customWidth="1"/>
    <col min="7417" max="7417" width="7.28515625" style="2" customWidth="1"/>
    <col min="7418" max="7418" width="7.42578125" style="2" customWidth="1"/>
    <col min="7419" max="7419" width="6.7109375" style="2" customWidth="1"/>
    <col min="7420" max="7421" width="6.42578125" style="2" customWidth="1"/>
    <col min="7422" max="7422" width="7" style="2" customWidth="1"/>
    <col min="7423" max="7423" width="6.5703125" style="2" customWidth="1"/>
    <col min="7424" max="7424" width="5.7109375" style="2" customWidth="1"/>
    <col min="7425" max="7425" width="7.140625" style="2" customWidth="1"/>
    <col min="7426" max="7426" width="7.42578125" style="2" customWidth="1"/>
    <col min="7427" max="7427" width="7.28515625" style="2" customWidth="1"/>
    <col min="7428" max="7428" width="6.140625" style="2" customWidth="1"/>
    <col min="7429" max="7663" width="9.140625" style="2"/>
    <col min="7664" max="7664" width="3.28515625" style="2" customWidth="1"/>
    <col min="7665" max="7665" width="2.85546875" style="2" customWidth="1"/>
    <col min="7666" max="7666" width="10.85546875" style="2" customWidth="1"/>
    <col min="7667" max="7667" width="10.7109375" style="2" customWidth="1"/>
    <col min="7668" max="7668" width="19.42578125" style="2" customWidth="1"/>
    <col min="7669" max="7669" width="7.28515625" style="2" customWidth="1"/>
    <col min="7670" max="7670" width="7.42578125" style="2" customWidth="1"/>
    <col min="7671" max="7671" width="6.5703125" style="2" customWidth="1"/>
    <col min="7672" max="7672" width="5.7109375" style="2" customWidth="1"/>
    <col min="7673" max="7673" width="7.28515625" style="2" customWidth="1"/>
    <col min="7674" max="7674" width="7.42578125" style="2" customWidth="1"/>
    <col min="7675" max="7675" width="6.7109375" style="2" customWidth="1"/>
    <col min="7676" max="7677" width="6.42578125" style="2" customWidth="1"/>
    <col min="7678" max="7678" width="7" style="2" customWidth="1"/>
    <col min="7679" max="7679" width="6.5703125" style="2" customWidth="1"/>
    <col min="7680" max="7680" width="5.7109375" style="2" customWidth="1"/>
    <col min="7681" max="7681" width="7.140625" style="2" customWidth="1"/>
    <col min="7682" max="7682" width="7.42578125" style="2" customWidth="1"/>
    <col min="7683" max="7683" width="7.28515625" style="2" customWidth="1"/>
    <col min="7684" max="7684" width="6.140625" style="2" customWidth="1"/>
    <col min="7685" max="7919" width="9.140625" style="2"/>
    <col min="7920" max="7920" width="3.28515625" style="2" customWidth="1"/>
    <col min="7921" max="7921" width="2.85546875" style="2" customWidth="1"/>
    <col min="7922" max="7922" width="10.85546875" style="2" customWidth="1"/>
    <col min="7923" max="7923" width="10.7109375" style="2" customWidth="1"/>
    <col min="7924" max="7924" width="19.42578125" style="2" customWidth="1"/>
    <col min="7925" max="7925" width="7.28515625" style="2" customWidth="1"/>
    <col min="7926" max="7926" width="7.42578125" style="2" customWidth="1"/>
    <col min="7927" max="7927" width="6.5703125" style="2" customWidth="1"/>
    <col min="7928" max="7928" width="5.7109375" style="2" customWidth="1"/>
    <col min="7929" max="7929" width="7.28515625" style="2" customWidth="1"/>
    <col min="7930" max="7930" width="7.42578125" style="2" customWidth="1"/>
    <col min="7931" max="7931" width="6.7109375" style="2" customWidth="1"/>
    <col min="7932" max="7933" width="6.42578125" style="2" customWidth="1"/>
    <col min="7934" max="7934" width="7" style="2" customWidth="1"/>
    <col min="7935" max="7935" width="6.5703125" style="2" customWidth="1"/>
    <col min="7936" max="7936" width="5.7109375" style="2" customWidth="1"/>
    <col min="7937" max="7937" width="7.140625" style="2" customWidth="1"/>
    <col min="7938" max="7938" width="7.42578125" style="2" customWidth="1"/>
    <col min="7939" max="7939" width="7.28515625" style="2" customWidth="1"/>
    <col min="7940" max="7940" width="6.140625" style="2" customWidth="1"/>
    <col min="7941" max="8175" width="9.140625" style="2"/>
    <col min="8176" max="8176" width="3.28515625" style="2" customWidth="1"/>
    <col min="8177" max="8177" width="2.85546875" style="2" customWidth="1"/>
    <col min="8178" max="8178" width="10.85546875" style="2" customWidth="1"/>
    <col min="8179" max="8179" width="10.7109375" style="2" customWidth="1"/>
    <col min="8180" max="8180" width="19.42578125" style="2" customWidth="1"/>
    <col min="8181" max="8181" width="7.28515625" style="2" customWidth="1"/>
    <col min="8182" max="8182" width="7.42578125" style="2" customWidth="1"/>
    <col min="8183" max="8183" width="6.5703125" style="2" customWidth="1"/>
    <col min="8184" max="8184" width="5.7109375" style="2" customWidth="1"/>
    <col min="8185" max="8185" width="7.28515625" style="2" customWidth="1"/>
    <col min="8186" max="8186" width="7.42578125" style="2" customWidth="1"/>
    <col min="8187" max="8187" width="6.7109375" style="2" customWidth="1"/>
    <col min="8188" max="8189" width="6.42578125" style="2" customWidth="1"/>
    <col min="8190" max="8190" width="7" style="2" customWidth="1"/>
    <col min="8191" max="8191" width="6.5703125" style="2" customWidth="1"/>
    <col min="8192" max="8192" width="5.7109375" style="2" customWidth="1"/>
    <col min="8193" max="8193" width="7.140625" style="2" customWidth="1"/>
    <col min="8194" max="8194" width="7.42578125" style="2" customWidth="1"/>
    <col min="8195" max="8195" width="7.28515625" style="2" customWidth="1"/>
    <col min="8196" max="8196" width="6.140625" style="2" customWidth="1"/>
    <col min="8197" max="8431" width="9.140625" style="2"/>
    <col min="8432" max="8432" width="3.28515625" style="2" customWidth="1"/>
    <col min="8433" max="8433" width="2.85546875" style="2" customWidth="1"/>
    <col min="8434" max="8434" width="10.85546875" style="2" customWidth="1"/>
    <col min="8435" max="8435" width="10.7109375" style="2" customWidth="1"/>
    <col min="8436" max="8436" width="19.42578125" style="2" customWidth="1"/>
    <col min="8437" max="8437" width="7.28515625" style="2" customWidth="1"/>
    <col min="8438" max="8438" width="7.42578125" style="2" customWidth="1"/>
    <col min="8439" max="8439" width="6.5703125" style="2" customWidth="1"/>
    <col min="8440" max="8440" width="5.7109375" style="2" customWidth="1"/>
    <col min="8441" max="8441" width="7.28515625" style="2" customWidth="1"/>
    <col min="8442" max="8442" width="7.42578125" style="2" customWidth="1"/>
    <col min="8443" max="8443" width="6.7109375" style="2" customWidth="1"/>
    <col min="8444" max="8445" width="6.42578125" style="2" customWidth="1"/>
    <col min="8446" max="8446" width="7" style="2" customWidth="1"/>
    <col min="8447" max="8447" width="6.5703125" style="2" customWidth="1"/>
    <col min="8448" max="8448" width="5.7109375" style="2" customWidth="1"/>
    <col min="8449" max="8449" width="7.140625" style="2" customWidth="1"/>
    <col min="8450" max="8450" width="7.42578125" style="2" customWidth="1"/>
    <col min="8451" max="8451" width="7.28515625" style="2" customWidth="1"/>
    <col min="8452" max="8452" width="6.140625" style="2" customWidth="1"/>
    <col min="8453" max="8687" width="9.140625" style="2"/>
    <col min="8688" max="8688" width="3.28515625" style="2" customWidth="1"/>
    <col min="8689" max="8689" width="2.85546875" style="2" customWidth="1"/>
    <col min="8690" max="8690" width="10.85546875" style="2" customWidth="1"/>
    <col min="8691" max="8691" width="10.7109375" style="2" customWidth="1"/>
    <col min="8692" max="8692" width="19.42578125" style="2" customWidth="1"/>
    <col min="8693" max="8693" width="7.28515625" style="2" customWidth="1"/>
    <col min="8694" max="8694" width="7.42578125" style="2" customWidth="1"/>
    <col min="8695" max="8695" width="6.5703125" style="2" customWidth="1"/>
    <col min="8696" max="8696" width="5.7109375" style="2" customWidth="1"/>
    <col min="8697" max="8697" width="7.28515625" style="2" customWidth="1"/>
    <col min="8698" max="8698" width="7.42578125" style="2" customWidth="1"/>
    <col min="8699" max="8699" width="6.7109375" style="2" customWidth="1"/>
    <col min="8700" max="8701" width="6.42578125" style="2" customWidth="1"/>
    <col min="8702" max="8702" width="7" style="2" customWidth="1"/>
    <col min="8703" max="8703" width="6.5703125" style="2" customWidth="1"/>
    <col min="8704" max="8704" width="5.7109375" style="2" customWidth="1"/>
    <col min="8705" max="8705" width="7.140625" style="2" customWidth="1"/>
    <col min="8706" max="8706" width="7.42578125" style="2" customWidth="1"/>
    <col min="8707" max="8707" width="7.28515625" style="2" customWidth="1"/>
    <col min="8708" max="8708" width="6.140625" style="2" customWidth="1"/>
    <col min="8709" max="8943" width="9.140625" style="2"/>
    <col min="8944" max="8944" width="3.28515625" style="2" customWidth="1"/>
    <col min="8945" max="8945" width="2.85546875" style="2" customWidth="1"/>
    <col min="8946" max="8946" width="10.85546875" style="2" customWidth="1"/>
    <col min="8947" max="8947" width="10.7109375" style="2" customWidth="1"/>
    <col min="8948" max="8948" width="19.42578125" style="2" customWidth="1"/>
    <col min="8949" max="8949" width="7.28515625" style="2" customWidth="1"/>
    <col min="8950" max="8950" width="7.42578125" style="2" customWidth="1"/>
    <col min="8951" max="8951" width="6.5703125" style="2" customWidth="1"/>
    <col min="8952" max="8952" width="5.7109375" style="2" customWidth="1"/>
    <col min="8953" max="8953" width="7.28515625" style="2" customWidth="1"/>
    <col min="8954" max="8954" width="7.42578125" style="2" customWidth="1"/>
    <col min="8955" max="8955" width="6.7109375" style="2" customWidth="1"/>
    <col min="8956" max="8957" width="6.42578125" style="2" customWidth="1"/>
    <col min="8958" max="8958" width="7" style="2" customWidth="1"/>
    <col min="8959" max="8959" width="6.5703125" style="2" customWidth="1"/>
    <col min="8960" max="8960" width="5.7109375" style="2" customWidth="1"/>
    <col min="8961" max="8961" width="7.140625" style="2" customWidth="1"/>
    <col min="8962" max="8962" width="7.42578125" style="2" customWidth="1"/>
    <col min="8963" max="8963" width="7.28515625" style="2" customWidth="1"/>
    <col min="8964" max="8964" width="6.140625" style="2" customWidth="1"/>
    <col min="8965" max="9199" width="9.140625" style="2"/>
    <col min="9200" max="9200" width="3.28515625" style="2" customWidth="1"/>
    <col min="9201" max="9201" width="2.85546875" style="2" customWidth="1"/>
    <col min="9202" max="9202" width="10.85546875" style="2" customWidth="1"/>
    <col min="9203" max="9203" width="10.7109375" style="2" customWidth="1"/>
    <col min="9204" max="9204" width="19.42578125" style="2" customWidth="1"/>
    <col min="9205" max="9205" width="7.28515625" style="2" customWidth="1"/>
    <col min="9206" max="9206" width="7.42578125" style="2" customWidth="1"/>
    <col min="9207" max="9207" width="6.5703125" style="2" customWidth="1"/>
    <col min="9208" max="9208" width="5.7109375" style="2" customWidth="1"/>
    <col min="9209" max="9209" width="7.28515625" style="2" customWidth="1"/>
    <col min="9210" max="9210" width="7.42578125" style="2" customWidth="1"/>
    <col min="9211" max="9211" width="6.7109375" style="2" customWidth="1"/>
    <col min="9212" max="9213" width="6.42578125" style="2" customWidth="1"/>
    <col min="9214" max="9214" width="7" style="2" customWidth="1"/>
    <col min="9215" max="9215" width="6.5703125" style="2" customWidth="1"/>
    <col min="9216" max="9216" width="5.7109375" style="2" customWidth="1"/>
    <col min="9217" max="9217" width="7.140625" style="2" customWidth="1"/>
    <col min="9218" max="9218" width="7.42578125" style="2" customWidth="1"/>
    <col min="9219" max="9219" width="7.28515625" style="2" customWidth="1"/>
    <col min="9220" max="9220" width="6.140625" style="2" customWidth="1"/>
    <col min="9221" max="9455" width="9.140625" style="2"/>
    <col min="9456" max="9456" width="3.28515625" style="2" customWidth="1"/>
    <col min="9457" max="9457" width="2.85546875" style="2" customWidth="1"/>
    <col min="9458" max="9458" width="10.85546875" style="2" customWidth="1"/>
    <col min="9459" max="9459" width="10.7109375" style="2" customWidth="1"/>
    <col min="9460" max="9460" width="19.42578125" style="2" customWidth="1"/>
    <col min="9461" max="9461" width="7.28515625" style="2" customWidth="1"/>
    <col min="9462" max="9462" width="7.42578125" style="2" customWidth="1"/>
    <col min="9463" max="9463" width="6.5703125" style="2" customWidth="1"/>
    <col min="9464" max="9464" width="5.7109375" style="2" customWidth="1"/>
    <col min="9465" max="9465" width="7.28515625" style="2" customWidth="1"/>
    <col min="9466" max="9466" width="7.42578125" style="2" customWidth="1"/>
    <col min="9467" max="9467" width="6.7109375" style="2" customWidth="1"/>
    <col min="9468" max="9469" width="6.42578125" style="2" customWidth="1"/>
    <col min="9470" max="9470" width="7" style="2" customWidth="1"/>
    <col min="9471" max="9471" width="6.5703125" style="2" customWidth="1"/>
    <col min="9472" max="9472" width="5.7109375" style="2" customWidth="1"/>
    <col min="9473" max="9473" width="7.140625" style="2" customWidth="1"/>
    <col min="9474" max="9474" width="7.42578125" style="2" customWidth="1"/>
    <col min="9475" max="9475" width="7.28515625" style="2" customWidth="1"/>
    <col min="9476" max="9476" width="6.140625" style="2" customWidth="1"/>
    <col min="9477" max="9711" width="9.140625" style="2"/>
    <col min="9712" max="9712" width="3.28515625" style="2" customWidth="1"/>
    <col min="9713" max="9713" width="2.85546875" style="2" customWidth="1"/>
    <col min="9714" max="9714" width="10.85546875" style="2" customWidth="1"/>
    <col min="9715" max="9715" width="10.7109375" style="2" customWidth="1"/>
    <col min="9716" max="9716" width="19.42578125" style="2" customWidth="1"/>
    <col min="9717" max="9717" width="7.28515625" style="2" customWidth="1"/>
    <col min="9718" max="9718" width="7.42578125" style="2" customWidth="1"/>
    <col min="9719" max="9719" width="6.5703125" style="2" customWidth="1"/>
    <col min="9720" max="9720" width="5.7109375" style="2" customWidth="1"/>
    <col min="9721" max="9721" width="7.28515625" style="2" customWidth="1"/>
    <col min="9722" max="9722" width="7.42578125" style="2" customWidth="1"/>
    <col min="9723" max="9723" width="6.7109375" style="2" customWidth="1"/>
    <col min="9724" max="9725" width="6.42578125" style="2" customWidth="1"/>
    <col min="9726" max="9726" width="7" style="2" customWidth="1"/>
    <col min="9727" max="9727" width="6.5703125" style="2" customWidth="1"/>
    <col min="9728" max="9728" width="5.7109375" style="2" customWidth="1"/>
    <col min="9729" max="9729" width="7.140625" style="2" customWidth="1"/>
    <col min="9730" max="9730" width="7.42578125" style="2" customWidth="1"/>
    <col min="9731" max="9731" width="7.28515625" style="2" customWidth="1"/>
    <col min="9732" max="9732" width="6.140625" style="2" customWidth="1"/>
    <col min="9733" max="9967" width="9.140625" style="2"/>
    <col min="9968" max="9968" width="3.28515625" style="2" customWidth="1"/>
    <col min="9969" max="9969" width="2.85546875" style="2" customWidth="1"/>
    <col min="9970" max="9970" width="10.85546875" style="2" customWidth="1"/>
    <col min="9971" max="9971" width="10.7109375" style="2" customWidth="1"/>
    <col min="9972" max="9972" width="19.42578125" style="2" customWidth="1"/>
    <col min="9973" max="9973" width="7.28515625" style="2" customWidth="1"/>
    <col min="9974" max="9974" width="7.42578125" style="2" customWidth="1"/>
    <col min="9975" max="9975" width="6.5703125" style="2" customWidth="1"/>
    <col min="9976" max="9976" width="5.7109375" style="2" customWidth="1"/>
    <col min="9977" max="9977" width="7.28515625" style="2" customWidth="1"/>
    <col min="9978" max="9978" width="7.42578125" style="2" customWidth="1"/>
    <col min="9979" max="9979" width="6.7109375" style="2" customWidth="1"/>
    <col min="9980" max="9981" width="6.42578125" style="2" customWidth="1"/>
    <col min="9982" max="9982" width="7" style="2" customWidth="1"/>
    <col min="9983" max="9983" width="6.5703125" style="2" customWidth="1"/>
    <col min="9984" max="9984" width="5.7109375" style="2" customWidth="1"/>
    <col min="9985" max="9985" width="7.140625" style="2" customWidth="1"/>
    <col min="9986" max="9986" width="7.42578125" style="2" customWidth="1"/>
    <col min="9987" max="9987" width="7.28515625" style="2" customWidth="1"/>
    <col min="9988" max="9988" width="6.140625" style="2" customWidth="1"/>
    <col min="9989" max="10223" width="9.140625" style="2"/>
    <col min="10224" max="10224" width="3.28515625" style="2" customWidth="1"/>
    <col min="10225" max="10225" width="2.85546875" style="2" customWidth="1"/>
    <col min="10226" max="10226" width="10.85546875" style="2" customWidth="1"/>
    <col min="10227" max="10227" width="10.7109375" style="2" customWidth="1"/>
    <col min="10228" max="10228" width="19.42578125" style="2" customWidth="1"/>
    <col min="10229" max="10229" width="7.28515625" style="2" customWidth="1"/>
    <col min="10230" max="10230" width="7.42578125" style="2" customWidth="1"/>
    <col min="10231" max="10231" width="6.5703125" style="2" customWidth="1"/>
    <col min="10232" max="10232" width="5.7109375" style="2" customWidth="1"/>
    <col min="10233" max="10233" width="7.28515625" style="2" customWidth="1"/>
    <col min="10234" max="10234" width="7.42578125" style="2" customWidth="1"/>
    <col min="10235" max="10235" width="6.7109375" style="2" customWidth="1"/>
    <col min="10236" max="10237" width="6.42578125" style="2" customWidth="1"/>
    <col min="10238" max="10238" width="7" style="2" customWidth="1"/>
    <col min="10239" max="10239" width="6.5703125" style="2" customWidth="1"/>
    <col min="10240" max="10240" width="5.7109375" style="2" customWidth="1"/>
    <col min="10241" max="10241" width="7.140625" style="2" customWidth="1"/>
    <col min="10242" max="10242" width="7.42578125" style="2" customWidth="1"/>
    <col min="10243" max="10243" width="7.28515625" style="2" customWidth="1"/>
    <col min="10244" max="10244" width="6.140625" style="2" customWidth="1"/>
    <col min="10245" max="10479" width="9.140625" style="2"/>
    <col min="10480" max="10480" width="3.28515625" style="2" customWidth="1"/>
    <col min="10481" max="10481" width="2.85546875" style="2" customWidth="1"/>
    <col min="10482" max="10482" width="10.85546875" style="2" customWidth="1"/>
    <col min="10483" max="10483" width="10.7109375" style="2" customWidth="1"/>
    <col min="10484" max="10484" width="19.42578125" style="2" customWidth="1"/>
    <col min="10485" max="10485" width="7.28515625" style="2" customWidth="1"/>
    <col min="10486" max="10486" width="7.42578125" style="2" customWidth="1"/>
    <col min="10487" max="10487" width="6.5703125" style="2" customWidth="1"/>
    <col min="10488" max="10488" width="5.7109375" style="2" customWidth="1"/>
    <col min="10489" max="10489" width="7.28515625" style="2" customWidth="1"/>
    <col min="10490" max="10490" width="7.42578125" style="2" customWidth="1"/>
    <col min="10491" max="10491" width="6.7109375" style="2" customWidth="1"/>
    <col min="10492" max="10493" width="6.42578125" style="2" customWidth="1"/>
    <col min="10494" max="10494" width="7" style="2" customWidth="1"/>
    <col min="10495" max="10495" width="6.5703125" style="2" customWidth="1"/>
    <col min="10496" max="10496" width="5.7109375" style="2" customWidth="1"/>
    <col min="10497" max="10497" width="7.140625" style="2" customWidth="1"/>
    <col min="10498" max="10498" width="7.42578125" style="2" customWidth="1"/>
    <col min="10499" max="10499" width="7.28515625" style="2" customWidth="1"/>
    <col min="10500" max="10500" width="6.140625" style="2" customWidth="1"/>
    <col min="10501" max="10735" width="9.140625" style="2"/>
    <col min="10736" max="10736" width="3.28515625" style="2" customWidth="1"/>
    <col min="10737" max="10737" width="2.85546875" style="2" customWidth="1"/>
    <col min="10738" max="10738" width="10.85546875" style="2" customWidth="1"/>
    <col min="10739" max="10739" width="10.7109375" style="2" customWidth="1"/>
    <col min="10740" max="10740" width="19.42578125" style="2" customWidth="1"/>
    <col min="10741" max="10741" width="7.28515625" style="2" customWidth="1"/>
    <col min="10742" max="10742" width="7.42578125" style="2" customWidth="1"/>
    <col min="10743" max="10743" width="6.5703125" style="2" customWidth="1"/>
    <col min="10744" max="10744" width="5.7109375" style="2" customWidth="1"/>
    <col min="10745" max="10745" width="7.28515625" style="2" customWidth="1"/>
    <col min="10746" max="10746" width="7.42578125" style="2" customWidth="1"/>
    <col min="10747" max="10747" width="6.7109375" style="2" customWidth="1"/>
    <col min="10748" max="10749" width="6.42578125" style="2" customWidth="1"/>
    <col min="10750" max="10750" width="7" style="2" customWidth="1"/>
    <col min="10751" max="10751" width="6.5703125" style="2" customWidth="1"/>
    <col min="10752" max="10752" width="5.7109375" style="2" customWidth="1"/>
    <col min="10753" max="10753" width="7.140625" style="2" customWidth="1"/>
    <col min="10754" max="10754" width="7.42578125" style="2" customWidth="1"/>
    <col min="10755" max="10755" width="7.28515625" style="2" customWidth="1"/>
    <col min="10756" max="10756" width="6.140625" style="2" customWidth="1"/>
    <col min="10757" max="10991" width="9.140625" style="2"/>
    <col min="10992" max="10992" width="3.28515625" style="2" customWidth="1"/>
    <col min="10993" max="10993" width="2.85546875" style="2" customWidth="1"/>
    <col min="10994" max="10994" width="10.85546875" style="2" customWidth="1"/>
    <col min="10995" max="10995" width="10.7109375" style="2" customWidth="1"/>
    <col min="10996" max="10996" width="19.42578125" style="2" customWidth="1"/>
    <col min="10997" max="10997" width="7.28515625" style="2" customWidth="1"/>
    <col min="10998" max="10998" width="7.42578125" style="2" customWidth="1"/>
    <col min="10999" max="10999" width="6.5703125" style="2" customWidth="1"/>
    <col min="11000" max="11000" width="5.7109375" style="2" customWidth="1"/>
    <col min="11001" max="11001" width="7.28515625" style="2" customWidth="1"/>
    <col min="11002" max="11002" width="7.42578125" style="2" customWidth="1"/>
    <col min="11003" max="11003" width="6.7109375" style="2" customWidth="1"/>
    <col min="11004" max="11005" width="6.42578125" style="2" customWidth="1"/>
    <col min="11006" max="11006" width="7" style="2" customWidth="1"/>
    <col min="11007" max="11007" width="6.5703125" style="2" customWidth="1"/>
    <col min="11008" max="11008" width="5.7109375" style="2" customWidth="1"/>
    <col min="11009" max="11009" width="7.140625" style="2" customWidth="1"/>
    <col min="11010" max="11010" width="7.42578125" style="2" customWidth="1"/>
    <col min="11011" max="11011" width="7.28515625" style="2" customWidth="1"/>
    <col min="11012" max="11012" width="6.140625" style="2" customWidth="1"/>
    <col min="11013" max="11247" width="9.140625" style="2"/>
    <col min="11248" max="11248" width="3.28515625" style="2" customWidth="1"/>
    <col min="11249" max="11249" width="2.85546875" style="2" customWidth="1"/>
    <col min="11250" max="11250" width="10.85546875" style="2" customWidth="1"/>
    <col min="11251" max="11251" width="10.7109375" style="2" customWidth="1"/>
    <col min="11252" max="11252" width="19.42578125" style="2" customWidth="1"/>
    <col min="11253" max="11253" width="7.28515625" style="2" customWidth="1"/>
    <col min="11254" max="11254" width="7.42578125" style="2" customWidth="1"/>
    <col min="11255" max="11255" width="6.5703125" style="2" customWidth="1"/>
    <col min="11256" max="11256" width="5.7109375" style="2" customWidth="1"/>
    <col min="11257" max="11257" width="7.28515625" style="2" customWidth="1"/>
    <col min="11258" max="11258" width="7.42578125" style="2" customWidth="1"/>
    <col min="11259" max="11259" width="6.7109375" style="2" customWidth="1"/>
    <col min="11260" max="11261" width="6.42578125" style="2" customWidth="1"/>
    <col min="11262" max="11262" width="7" style="2" customWidth="1"/>
    <col min="11263" max="11263" width="6.5703125" style="2" customWidth="1"/>
    <col min="11264" max="11264" width="5.7109375" style="2" customWidth="1"/>
    <col min="11265" max="11265" width="7.140625" style="2" customWidth="1"/>
    <col min="11266" max="11266" width="7.42578125" style="2" customWidth="1"/>
    <col min="11267" max="11267" width="7.28515625" style="2" customWidth="1"/>
    <col min="11268" max="11268" width="6.140625" style="2" customWidth="1"/>
    <col min="11269" max="11503" width="9.140625" style="2"/>
    <col min="11504" max="11504" width="3.28515625" style="2" customWidth="1"/>
    <col min="11505" max="11505" width="2.85546875" style="2" customWidth="1"/>
    <col min="11506" max="11506" width="10.85546875" style="2" customWidth="1"/>
    <col min="11507" max="11507" width="10.7109375" style="2" customWidth="1"/>
    <col min="11508" max="11508" width="19.42578125" style="2" customWidth="1"/>
    <col min="11509" max="11509" width="7.28515625" style="2" customWidth="1"/>
    <col min="11510" max="11510" width="7.42578125" style="2" customWidth="1"/>
    <col min="11511" max="11511" width="6.5703125" style="2" customWidth="1"/>
    <col min="11512" max="11512" width="5.7109375" style="2" customWidth="1"/>
    <col min="11513" max="11513" width="7.28515625" style="2" customWidth="1"/>
    <col min="11514" max="11514" width="7.42578125" style="2" customWidth="1"/>
    <col min="11515" max="11515" width="6.7109375" style="2" customWidth="1"/>
    <col min="11516" max="11517" width="6.42578125" style="2" customWidth="1"/>
    <col min="11518" max="11518" width="7" style="2" customWidth="1"/>
    <col min="11519" max="11519" width="6.5703125" style="2" customWidth="1"/>
    <col min="11520" max="11520" width="5.7109375" style="2" customWidth="1"/>
    <col min="11521" max="11521" width="7.140625" style="2" customWidth="1"/>
    <col min="11522" max="11522" width="7.42578125" style="2" customWidth="1"/>
    <col min="11523" max="11523" width="7.28515625" style="2" customWidth="1"/>
    <col min="11524" max="11524" width="6.140625" style="2" customWidth="1"/>
    <col min="11525" max="11759" width="9.140625" style="2"/>
    <col min="11760" max="11760" width="3.28515625" style="2" customWidth="1"/>
    <col min="11761" max="11761" width="2.85546875" style="2" customWidth="1"/>
    <col min="11762" max="11762" width="10.85546875" style="2" customWidth="1"/>
    <col min="11763" max="11763" width="10.7109375" style="2" customWidth="1"/>
    <col min="11764" max="11764" width="19.42578125" style="2" customWidth="1"/>
    <col min="11765" max="11765" width="7.28515625" style="2" customWidth="1"/>
    <col min="11766" max="11766" width="7.42578125" style="2" customWidth="1"/>
    <col min="11767" max="11767" width="6.5703125" style="2" customWidth="1"/>
    <col min="11768" max="11768" width="5.7109375" style="2" customWidth="1"/>
    <col min="11769" max="11769" width="7.28515625" style="2" customWidth="1"/>
    <col min="11770" max="11770" width="7.42578125" style="2" customWidth="1"/>
    <col min="11771" max="11771" width="6.7109375" style="2" customWidth="1"/>
    <col min="11772" max="11773" width="6.42578125" style="2" customWidth="1"/>
    <col min="11774" max="11774" width="7" style="2" customWidth="1"/>
    <col min="11775" max="11775" width="6.5703125" style="2" customWidth="1"/>
    <col min="11776" max="11776" width="5.7109375" style="2" customWidth="1"/>
    <col min="11777" max="11777" width="7.140625" style="2" customWidth="1"/>
    <col min="11778" max="11778" width="7.42578125" style="2" customWidth="1"/>
    <col min="11779" max="11779" width="7.28515625" style="2" customWidth="1"/>
    <col min="11780" max="11780" width="6.140625" style="2" customWidth="1"/>
    <col min="11781" max="12015" width="9.140625" style="2"/>
    <col min="12016" max="12016" width="3.28515625" style="2" customWidth="1"/>
    <col min="12017" max="12017" width="2.85546875" style="2" customWidth="1"/>
    <col min="12018" max="12018" width="10.85546875" style="2" customWidth="1"/>
    <col min="12019" max="12019" width="10.7109375" style="2" customWidth="1"/>
    <col min="12020" max="12020" width="19.42578125" style="2" customWidth="1"/>
    <col min="12021" max="12021" width="7.28515625" style="2" customWidth="1"/>
    <col min="12022" max="12022" width="7.42578125" style="2" customWidth="1"/>
    <col min="12023" max="12023" width="6.5703125" style="2" customWidth="1"/>
    <col min="12024" max="12024" width="5.7109375" style="2" customWidth="1"/>
    <col min="12025" max="12025" width="7.28515625" style="2" customWidth="1"/>
    <col min="12026" max="12026" width="7.42578125" style="2" customWidth="1"/>
    <col min="12027" max="12027" width="6.7109375" style="2" customWidth="1"/>
    <col min="12028" max="12029" width="6.42578125" style="2" customWidth="1"/>
    <col min="12030" max="12030" width="7" style="2" customWidth="1"/>
    <col min="12031" max="12031" width="6.5703125" style="2" customWidth="1"/>
    <col min="12032" max="12032" width="5.7109375" style="2" customWidth="1"/>
    <col min="12033" max="12033" width="7.140625" style="2" customWidth="1"/>
    <col min="12034" max="12034" width="7.42578125" style="2" customWidth="1"/>
    <col min="12035" max="12035" width="7.28515625" style="2" customWidth="1"/>
    <col min="12036" max="12036" width="6.140625" style="2" customWidth="1"/>
    <col min="12037" max="12271" width="9.140625" style="2"/>
    <col min="12272" max="12272" width="3.28515625" style="2" customWidth="1"/>
    <col min="12273" max="12273" width="2.85546875" style="2" customWidth="1"/>
    <col min="12274" max="12274" width="10.85546875" style="2" customWidth="1"/>
    <col min="12275" max="12275" width="10.7109375" style="2" customWidth="1"/>
    <col min="12276" max="12276" width="19.42578125" style="2" customWidth="1"/>
    <col min="12277" max="12277" width="7.28515625" style="2" customWidth="1"/>
    <col min="12278" max="12278" width="7.42578125" style="2" customWidth="1"/>
    <col min="12279" max="12279" width="6.5703125" style="2" customWidth="1"/>
    <col min="12280" max="12280" width="5.7109375" style="2" customWidth="1"/>
    <col min="12281" max="12281" width="7.28515625" style="2" customWidth="1"/>
    <col min="12282" max="12282" width="7.42578125" style="2" customWidth="1"/>
    <col min="12283" max="12283" width="6.7109375" style="2" customWidth="1"/>
    <col min="12284" max="12285" width="6.42578125" style="2" customWidth="1"/>
    <col min="12286" max="12286" width="7" style="2" customWidth="1"/>
    <col min="12287" max="12287" width="6.5703125" style="2" customWidth="1"/>
    <col min="12288" max="12288" width="5.7109375" style="2" customWidth="1"/>
    <col min="12289" max="12289" width="7.140625" style="2" customWidth="1"/>
    <col min="12290" max="12290" width="7.42578125" style="2" customWidth="1"/>
    <col min="12291" max="12291" width="7.28515625" style="2" customWidth="1"/>
    <col min="12292" max="12292" width="6.140625" style="2" customWidth="1"/>
    <col min="12293" max="12527" width="9.140625" style="2"/>
    <col min="12528" max="12528" width="3.28515625" style="2" customWidth="1"/>
    <col min="12529" max="12529" width="2.85546875" style="2" customWidth="1"/>
    <col min="12530" max="12530" width="10.85546875" style="2" customWidth="1"/>
    <col min="12531" max="12531" width="10.7109375" style="2" customWidth="1"/>
    <col min="12532" max="12532" width="19.42578125" style="2" customWidth="1"/>
    <col min="12533" max="12533" width="7.28515625" style="2" customWidth="1"/>
    <col min="12534" max="12534" width="7.42578125" style="2" customWidth="1"/>
    <col min="12535" max="12535" width="6.5703125" style="2" customWidth="1"/>
    <col min="12536" max="12536" width="5.7109375" style="2" customWidth="1"/>
    <col min="12537" max="12537" width="7.28515625" style="2" customWidth="1"/>
    <col min="12538" max="12538" width="7.42578125" style="2" customWidth="1"/>
    <col min="12539" max="12539" width="6.7109375" style="2" customWidth="1"/>
    <col min="12540" max="12541" width="6.42578125" style="2" customWidth="1"/>
    <col min="12542" max="12542" width="7" style="2" customWidth="1"/>
    <col min="12543" max="12543" width="6.5703125" style="2" customWidth="1"/>
    <col min="12544" max="12544" width="5.7109375" style="2" customWidth="1"/>
    <col min="12545" max="12545" width="7.140625" style="2" customWidth="1"/>
    <col min="12546" max="12546" width="7.42578125" style="2" customWidth="1"/>
    <col min="12547" max="12547" width="7.28515625" style="2" customWidth="1"/>
    <col min="12548" max="12548" width="6.140625" style="2" customWidth="1"/>
    <col min="12549" max="12783" width="9.140625" style="2"/>
    <col min="12784" max="12784" width="3.28515625" style="2" customWidth="1"/>
    <col min="12785" max="12785" width="2.85546875" style="2" customWidth="1"/>
    <col min="12786" max="12786" width="10.85546875" style="2" customWidth="1"/>
    <col min="12787" max="12787" width="10.7109375" style="2" customWidth="1"/>
    <col min="12788" max="12788" width="19.42578125" style="2" customWidth="1"/>
    <col min="12789" max="12789" width="7.28515625" style="2" customWidth="1"/>
    <col min="12790" max="12790" width="7.42578125" style="2" customWidth="1"/>
    <col min="12791" max="12791" width="6.5703125" style="2" customWidth="1"/>
    <col min="12792" max="12792" width="5.7109375" style="2" customWidth="1"/>
    <col min="12793" max="12793" width="7.28515625" style="2" customWidth="1"/>
    <col min="12794" max="12794" width="7.42578125" style="2" customWidth="1"/>
    <col min="12795" max="12795" width="6.7109375" style="2" customWidth="1"/>
    <col min="12796" max="12797" width="6.42578125" style="2" customWidth="1"/>
    <col min="12798" max="12798" width="7" style="2" customWidth="1"/>
    <col min="12799" max="12799" width="6.5703125" style="2" customWidth="1"/>
    <col min="12800" max="12800" width="5.7109375" style="2" customWidth="1"/>
    <col min="12801" max="12801" width="7.140625" style="2" customWidth="1"/>
    <col min="12802" max="12802" width="7.42578125" style="2" customWidth="1"/>
    <col min="12803" max="12803" width="7.28515625" style="2" customWidth="1"/>
    <col min="12804" max="12804" width="6.140625" style="2" customWidth="1"/>
    <col min="12805" max="13039" width="9.140625" style="2"/>
    <col min="13040" max="13040" width="3.28515625" style="2" customWidth="1"/>
    <col min="13041" max="13041" width="2.85546875" style="2" customWidth="1"/>
    <col min="13042" max="13042" width="10.85546875" style="2" customWidth="1"/>
    <col min="13043" max="13043" width="10.7109375" style="2" customWidth="1"/>
    <col min="13044" max="13044" width="19.42578125" style="2" customWidth="1"/>
    <col min="13045" max="13045" width="7.28515625" style="2" customWidth="1"/>
    <col min="13046" max="13046" width="7.42578125" style="2" customWidth="1"/>
    <col min="13047" max="13047" width="6.5703125" style="2" customWidth="1"/>
    <col min="13048" max="13048" width="5.7109375" style="2" customWidth="1"/>
    <col min="13049" max="13049" width="7.28515625" style="2" customWidth="1"/>
    <col min="13050" max="13050" width="7.42578125" style="2" customWidth="1"/>
    <col min="13051" max="13051" width="6.7109375" style="2" customWidth="1"/>
    <col min="13052" max="13053" width="6.42578125" style="2" customWidth="1"/>
    <col min="13054" max="13054" width="7" style="2" customWidth="1"/>
    <col min="13055" max="13055" width="6.5703125" style="2" customWidth="1"/>
    <col min="13056" max="13056" width="5.7109375" style="2" customWidth="1"/>
    <col min="13057" max="13057" width="7.140625" style="2" customWidth="1"/>
    <col min="13058" max="13058" width="7.42578125" style="2" customWidth="1"/>
    <col min="13059" max="13059" width="7.28515625" style="2" customWidth="1"/>
    <col min="13060" max="13060" width="6.140625" style="2" customWidth="1"/>
    <col min="13061" max="13295" width="9.140625" style="2"/>
    <col min="13296" max="13296" width="3.28515625" style="2" customWidth="1"/>
    <col min="13297" max="13297" width="2.85546875" style="2" customWidth="1"/>
    <col min="13298" max="13298" width="10.85546875" style="2" customWidth="1"/>
    <col min="13299" max="13299" width="10.7109375" style="2" customWidth="1"/>
    <col min="13300" max="13300" width="19.42578125" style="2" customWidth="1"/>
    <col min="13301" max="13301" width="7.28515625" style="2" customWidth="1"/>
    <col min="13302" max="13302" width="7.42578125" style="2" customWidth="1"/>
    <col min="13303" max="13303" width="6.5703125" style="2" customWidth="1"/>
    <col min="13304" max="13304" width="5.7109375" style="2" customWidth="1"/>
    <col min="13305" max="13305" width="7.28515625" style="2" customWidth="1"/>
    <col min="13306" max="13306" width="7.42578125" style="2" customWidth="1"/>
    <col min="13307" max="13307" width="6.7109375" style="2" customWidth="1"/>
    <col min="13308" max="13309" width="6.42578125" style="2" customWidth="1"/>
    <col min="13310" max="13310" width="7" style="2" customWidth="1"/>
    <col min="13311" max="13311" width="6.5703125" style="2" customWidth="1"/>
    <col min="13312" max="13312" width="5.7109375" style="2" customWidth="1"/>
    <col min="13313" max="13313" width="7.140625" style="2" customWidth="1"/>
    <col min="13314" max="13314" width="7.42578125" style="2" customWidth="1"/>
    <col min="13315" max="13315" width="7.28515625" style="2" customWidth="1"/>
    <col min="13316" max="13316" width="6.140625" style="2" customWidth="1"/>
    <col min="13317" max="13551" width="9.140625" style="2"/>
    <col min="13552" max="13552" width="3.28515625" style="2" customWidth="1"/>
    <col min="13553" max="13553" width="2.85546875" style="2" customWidth="1"/>
    <col min="13554" max="13554" width="10.85546875" style="2" customWidth="1"/>
    <col min="13555" max="13555" width="10.7109375" style="2" customWidth="1"/>
    <col min="13556" max="13556" width="19.42578125" style="2" customWidth="1"/>
    <col min="13557" max="13557" width="7.28515625" style="2" customWidth="1"/>
    <col min="13558" max="13558" width="7.42578125" style="2" customWidth="1"/>
    <col min="13559" max="13559" width="6.5703125" style="2" customWidth="1"/>
    <col min="13560" max="13560" width="5.7109375" style="2" customWidth="1"/>
    <col min="13561" max="13561" width="7.28515625" style="2" customWidth="1"/>
    <col min="13562" max="13562" width="7.42578125" style="2" customWidth="1"/>
    <col min="13563" max="13563" width="6.7109375" style="2" customWidth="1"/>
    <col min="13564" max="13565" width="6.42578125" style="2" customWidth="1"/>
    <col min="13566" max="13566" width="7" style="2" customWidth="1"/>
    <col min="13567" max="13567" width="6.5703125" style="2" customWidth="1"/>
    <col min="13568" max="13568" width="5.7109375" style="2" customWidth="1"/>
    <col min="13569" max="13569" width="7.140625" style="2" customWidth="1"/>
    <col min="13570" max="13570" width="7.42578125" style="2" customWidth="1"/>
    <col min="13571" max="13571" width="7.28515625" style="2" customWidth="1"/>
    <col min="13572" max="13572" width="6.140625" style="2" customWidth="1"/>
    <col min="13573" max="13807" width="9.140625" style="2"/>
    <col min="13808" max="13808" width="3.28515625" style="2" customWidth="1"/>
    <col min="13809" max="13809" width="2.85546875" style="2" customWidth="1"/>
    <col min="13810" max="13810" width="10.85546875" style="2" customWidth="1"/>
    <col min="13811" max="13811" width="10.7109375" style="2" customWidth="1"/>
    <col min="13812" max="13812" width="19.42578125" style="2" customWidth="1"/>
    <col min="13813" max="13813" width="7.28515625" style="2" customWidth="1"/>
    <col min="13814" max="13814" width="7.42578125" style="2" customWidth="1"/>
    <col min="13815" max="13815" width="6.5703125" style="2" customWidth="1"/>
    <col min="13816" max="13816" width="5.7109375" style="2" customWidth="1"/>
    <col min="13817" max="13817" width="7.28515625" style="2" customWidth="1"/>
    <col min="13818" max="13818" width="7.42578125" style="2" customWidth="1"/>
    <col min="13819" max="13819" width="6.7109375" style="2" customWidth="1"/>
    <col min="13820" max="13821" width="6.42578125" style="2" customWidth="1"/>
    <col min="13822" max="13822" width="7" style="2" customWidth="1"/>
    <col min="13823" max="13823" width="6.5703125" style="2" customWidth="1"/>
    <col min="13824" max="13824" width="5.7109375" style="2" customWidth="1"/>
    <col min="13825" max="13825" width="7.140625" style="2" customWidth="1"/>
    <col min="13826" max="13826" width="7.42578125" style="2" customWidth="1"/>
    <col min="13827" max="13827" width="7.28515625" style="2" customWidth="1"/>
    <col min="13828" max="13828" width="6.140625" style="2" customWidth="1"/>
    <col min="13829" max="14063" width="9.140625" style="2"/>
    <col min="14064" max="14064" width="3.28515625" style="2" customWidth="1"/>
    <col min="14065" max="14065" width="2.85546875" style="2" customWidth="1"/>
    <col min="14066" max="14066" width="10.85546875" style="2" customWidth="1"/>
    <col min="14067" max="14067" width="10.7109375" style="2" customWidth="1"/>
    <col min="14068" max="14068" width="19.42578125" style="2" customWidth="1"/>
    <col min="14069" max="14069" width="7.28515625" style="2" customWidth="1"/>
    <col min="14070" max="14070" width="7.42578125" style="2" customWidth="1"/>
    <col min="14071" max="14071" width="6.5703125" style="2" customWidth="1"/>
    <col min="14072" max="14072" width="5.7109375" style="2" customWidth="1"/>
    <col min="14073" max="14073" width="7.28515625" style="2" customWidth="1"/>
    <col min="14074" max="14074" width="7.42578125" style="2" customWidth="1"/>
    <col min="14075" max="14075" width="6.7109375" style="2" customWidth="1"/>
    <col min="14076" max="14077" width="6.42578125" style="2" customWidth="1"/>
    <col min="14078" max="14078" width="7" style="2" customWidth="1"/>
    <col min="14079" max="14079" width="6.5703125" style="2" customWidth="1"/>
    <col min="14080" max="14080" width="5.7109375" style="2" customWidth="1"/>
    <col min="14081" max="14081" width="7.140625" style="2" customWidth="1"/>
    <col min="14082" max="14082" width="7.42578125" style="2" customWidth="1"/>
    <col min="14083" max="14083" width="7.28515625" style="2" customWidth="1"/>
    <col min="14084" max="14084" width="6.140625" style="2" customWidth="1"/>
    <col min="14085" max="14319" width="9.140625" style="2"/>
    <col min="14320" max="14320" width="3.28515625" style="2" customWidth="1"/>
    <col min="14321" max="14321" width="2.85546875" style="2" customWidth="1"/>
    <col min="14322" max="14322" width="10.85546875" style="2" customWidth="1"/>
    <col min="14323" max="14323" width="10.7109375" style="2" customWidth="1"/>
    <col min="14324" max="14324" width="19.42578125" style="2" customWidth="1"/>
    <col min="14325" max="14325" width="7.28515625" style="2" customWidth="1"/>
    <col min="14326" max="14326" width="7.42578125" style="2" customWidth="1"/>
    <col min="14327" max="14327" width="6.5703125" style="2" customWidth="1"/>
    <col min="14328" max="14328" width="5.7109375" style="2" customWidth="1"/>
    <col min="14329" max="14329" width="7.28515625" style="2" customWidth="1"/>
    <col min="14330" max="14330" width="7.42578125" style="2" customWidth="1"/>
    <col min="14331" max="14331" width="6.7109375" style="2" customWidth="1"/>
    <col min="14332" max="14333" width="6.42578125" style="2" customWidth="1"/>
    <col min="14334" max="14334" width="7" style="2" customWidth="1"/>
    <col min="14335" max="14335" width="6.5703125" style="2" customWidth="1"/>
    <col min="14336" max="14336" width="5.7109375" style="2" customWidth="1"/>
    <col min="14337" max="14337" width="7.140625" style="2" customWidth="1"/>
    <col min="14338" max="14338" width="7.42578125" style="2" customWidth="1"/>
    <col min="14339" max="14339" width="7.28515625" style="2" customWidth="1"/>
    <col min="14340" max="14340" width="6.140625" style="2" customWidth="1"/>
    <col min="14341" max="14575" width="9.140625" style="2"/>
    <col min="14576" max="14576" width="3.28515625" style="2" customWidth="1"/>
    <col min="14577" max="14577" width="2.85546875" style="2" customWidth="1"/>
    <col min="14578" max="14578" width="10.85546875" style="2" customWidth="1"/>
    <col min="14579" max="14579" width="10.7109375" style="2" customWidth="1"/>
    <col min="14580" max="14580" width="19.42578125" style="2" customWidth="1"/>
    <col min="14581" max="14581" width="7.28515625" style="2" customWidth="1"/>
    <col min="14582" max="14582" width="7.42578125" style="2" customWidth="1"/>
    <col min="14583" max="14583" width="6.5703125" style="2" customWidth="1"/>
    <col min="14584" max="14584" width="5.7109375" style="2" customWidth="1"/>
    <col min="14585" max="14585" width="7.28515625" style="2" customWidth="1"/>
    <col min="14586" max="14586" width="7.42578125" style="2" customWidth="1"/>
    <col min="14587" max="14587" width="6.7109375" style="2" customWidth="1"/>
    <col min="14588" max="14589" width="6.42578125" style="2" customWidth="1"/>
    <col min="14590" max="14590" width="7" style="2" customWidth="1"/>
    <col min="14591" max="14591" width="6.5703125" style="2" customWidth="1"/>
    <col min="14592" max="14592" width="5.7109375" style="2" customWidth="1"/>
    <col min="14593" max="14593" width="7.140625" style="2" customWidth="1"/>
    <col min="14594" max="14594" width="7.42578125" style="2" customWidth="1"/>
    <col min="14595" max="14595" width="7.28515625" style="2" customWidth="1"/>
    <col min="14596" max="14596" width="6.140625" style="2" customWidth="1"/>
    <col min="14597" max="14831" width="9.140625" style="2"/>
    <col min="14832" max="14832" width="3.28515625" style="2" customWidth="1"/>
    <col min="14833" max="14833" width="2.85546875" style="2" customWidth="1"/>
    <col min="14834" max="14834" width="10.85546875" style="2" customWidth="1"/>
    <col min="14835" max="14835" width="10.7109375" style="2" customWidth="1"/>
    <col min="14836" max="14836" width="19.42578125" style="2" customWidth="1"/>
    <col min="14837" max="14837" width="7.28515625" style="2" customWidth="1"/>
    <col min="14838" max="14838" width="7.42578125" style="2" customWidth="1"/>
    <col min="14839" max="14839" width="6.5703125" style="2" customWidth="1"/>
    <col min="14840" max="14840" width="5.7109375" style="2" customWidth="1"/>
    <col min="14841" max="14841" width="7.28515625" style="2" customWidth="1"/>
    <col min="14842" max="14842" width="7.42578125" style="2" customWidth="1"/>
    <col min="14843" max="14843" width="6.7109375" style="2" customWidth="1"/>
    <col min="14844" max="14845" width="6.42578125" style="2" customWidth="1"/>
    <col min="14846" max="14846" width="7" style="2" customWidth="1"/>
    <col min="14847" max="14847" width="6.5703125" style="2" customWidth="1"/>
    <col min="14848" max="14848" width="5.7109375" style="2" customWidth="1"/>
    <col min="14849" max="14849" width="7.140625" style="2" customWidth="1"/>
    <col min="14850" max="14850" width="7.42578125" style="2" customWidth="1"/>
    <col min="14851" max="14851" width="7.28515625" style="2" customWidth="1"/>
    <col min="14852" max="14852" width="6.140625" style="2" customWidth="1"/>
    <col min="14853" max="15087" width="9.140625" style="2"/>
    <col min="15088" max="15088" width="3.28515625" style="2" customWidth="1"/>
    <col min="15089" max="15089" width="2.85546875" style="2" customWidth="1"/>
    <col min="15090" max="15090" width="10.85546875" style="2" customWidth="1"/>
    <col min="15091" max="15091" width="10.7109375" style="2" customWidth="1"/>
    <col min="15092" max="15092" width="19.42578125" style="2" customWidth="1"/>
    <col min="15093" max="15093" width="7.28515625" style="2" customWidth="1"/>
    <col min="15094" max="15094" width="7.42578125" style="2" customWidth="1"/>
    <col min="15095" max="15095" width="6.5703125" style="2" customWidth="1"/>
    <col min="15096" max="15096" width="5.7109375" style="2" customWidth="1"/>
    <col min="15097" max="15097" width="7.28515625" style="2" customWidth="1"/>
    <col min="15098" max="15098" width="7.42578125" style="2" customWidth="1"/>
    <col min="15099" max="15099" width="6.7109375" style="2" customWidth="1"/>
    <col min="15100" max="15101" width="6.42578125" style="2" customWidth="1"/>
    <col min="15102" max="15102" width="7" style="2" customWidth="1"/>
    <col min="15103" max="15103" width="6.5703125" style="2" customWidth="1"/>
    <col min="15104" max="15104" width="5.7109375" style="2" customWidth="1"/>
    <col min="15105" max="15105" width="7.140625" style="2" customWidth="1"/>
    <col min="15106" max="15106" width="7.42578125" style="2" customWidth="1"/>
    <col min="15107" max="15107" width="7.28515625" style="2" customWidth="1"/>
    <col min="15108" max="15108" width="6.140625" style="2" customWidth="1"/>
    <col min="15109" max="15343" width="9.140625" style="2"/>
    <col min="15344" max="15344" width="3.28515625" style="2" customWidth="1"/>
    <col min="15345" max="15345" width="2.85546875" style="2" customWidth="1"/>
    <col min="15346" max="15346" width="10.85546875" style="2" customWidth="1"/>
    <col min="15347" max="15347" width="10.7109375" style="2" customWidth="1"/>
    <col min="15348" max="15348" width="19.42578125" style="2" customWidth="1"/>
    <col min="15349" max="15349" width="7.28515625" style="2" customWidth="1"/>
    <col min="15350" max="15350" width="7.42578125" style="2" customWidth="1"/>
    <col min="15351" max="15351" width="6.5703125" style="2" customWidth="1"/>
    <col min="15352" max="15352" width="5.7109375" style="2" customWidth="1"/>
    <col min="15353" max="15353" width="7.28515625" style="2" customWidth="1"/>
    <col min="15354" max="15354" width="7.42578125" style="2" customWidth="1"/>
    <col min="15355" max="15355" width="6.7109375" style="2" customWidth="1"/>
    <col min="15356" max="15357" width="6.42578125" style="2" customWidth="1"/>
    <col min="15358" max="15358" width="7" style="2" customWidth="1"/>
    <col min="15359" max="15359" width="6.5703125" style="2" customWidth="1"/>
    <col min="15360" max="15360" width="5.7109375" style="2" customWidth="1"/>
    <col min="15361" max="15361" width="7.140625" style="2" customWidth="1"/>
    <col min="15362" max="15362" width="7.42578125" style="2" customWidth="1"/>
    <col min="15363" max="15363" width="7.28515625" style="2" customWidth="1"/>
    <col min="15364" max="15364" width="6.140625" style="2" customWidth="1"/>
    <col min="15365" max="15599" width="9.140625" style="2"/>
    <col min="15600" max="15600" width="3.28515625" style="2" customWidth="1"/>
    <col min="15601" max="15601" width="2.85546875" style="2" customWidth="1"/>
    <col min="15602" max="15602" width="10.85546875" style="2" customWidth="1"/>
    <col min="15603" max="15603" width="10.7109375" style="2" customWidth="1"/>
    <col min="15604" max="15604" width="19.42578125" style="2" customWidth="1"/>
    <col min="15605" max="15605" width="7.28515625" style="2" customWidth="1"/>
    <col min="15606" max="15606" width="7.42578125" style="2" customWidth="1"/>
    <col min="15607" max="15607" width="6.5703125" style="2" customWidth="1"/>
    <col min="15608" max="15608" width="5.7109375" style="2" customWidth="1"/>
    <col min="15609" max="15609" width="7.28515625" style="2" customWidth="1"/>
    <col min="15610" max="15610" width="7.42578125" style="2" customWidth="1"/>
    <col min="15611" max="15611" width="6.7109375" style="2" customWidth="1"/>
    <col min="15612" max="15613" width="6.42578125" style="2" customWidth="1"/>
    <col min="15614" max="15614" width="7" style="2" customWidth="1"/>
    <col min="15615" max="15615" width="6.5703125" style="2" customWidth="1"/>
    <col min="15616" max="15616" width="5.7109375" style="2" customWidth="1"/>
    <col min="15617" max="15617" width="7.140625" style="2" customWidth="1"/>
    <col min="15618" max="15618" width="7.42578125" style="2" customWidth="1"/>
    <col min="15619" max="15619" width="7.28515625" style="2" customWidth="1"/>
    <col min="15620" max="15620" width="6.140625" style="2" customWidth="1"/>
    <col min="15621" max="15855" width="9.140625" style="2"/>
    <col min="15856" max="15856" width="3.28515625" style="2" customWidth="1"/>
    <col min="15857" max="15857" width="2.85546875" style="2" customWidth="1"/>
    <col min="15858" max="15858" width="10.85546875" style="2" customWidth="1"/>
    <col min="15859" max="15859" width="10.7109375" style="2" customWidth="1"/>
    <col min="15860" max="15860" width="19.42578125" style="2" customWidth="1"/>
    <col min="15861" max="15861" width="7.28515625" style="2" customWidth="1"/>
    <col min="15862" max="15862" width="7.42578125" style="2" customWidth="1"/>
    <col min="15863" max="15863" width="6.5703125" style="2" customWidth="1"/>
    <col min="15864" max="15864" width="5.7109375" style="2" customWidth="1"/>
    <col min="15865" max="15865" width="7.28515625" style="2" customWidth="1"/>
    <col min="15866" max="15866" width="7.42578125" style="2" customWidth="1"/>
    <col min="15867" max="15867" width="6.7109375" style="2" customWidth="1"/>
    <col min="15868" max="15869" width="6.42578125" style="2" customWidth="1"/>
    <col min="15870" max="15870" width="7" style="2" customWidth="1"/>
    <col min="15871" max="15871" width="6.5703125" style="2" customWidth="1"/>
    <col min="15872" max="15872" width="5.7109375" style="2" customWidth="1"/>
    <col min="15873" max="15873" width="7.140625" style="2" customWidth="1"/>
    <col min="15874" max="15874" width="7.42578125" style="2" customWidth="1"/>
    <col min="15875" max="15875" width="7.28515625" style="2" customWidth="1"/>
    <col min="15876" max="15876" width="6.140625" style="2" customWidth="1"/>
    <col min="15877" max="16111" width="9.140625" style="2"/>
    <col min="16112" max="16112" width="3.28515625" style="2" customWidth="1"/>
    <col min="16113" max="16113" width="2.85546875" style="2" customWidth="1"/>
    <col min="16114" max="16114" width="10.85546875" style="2" customWidth="1"/>
    <col min="16115" max="16115" width="10.7109375" style="2" customWidth="1"/>
    <col min="16116" max="16116" width="19.42578125" style="2" customWidth="1"/>
    <col min="16117" max="16117" width="7.28515625" style="2" customWidth="1"/>
    <col min="16118" max="16118" width="7.42578125" style="2" customWidth="1"/>
    <col min="16119" max="16119" width="6.5703125" style="2" customWidth="1"/>
    <col min="16120" max="16120" width="5.7109375" style="2" customWidth="1"/>
    <col min="16121" max="16121" width="7.28515625" style="2" customWidth="1"/>
    <col min="16122" max="16122" width="7.42578125" style="2" customWidth="1"/>
    <col min="16123" max="16123" width="6.7109375" style="2" customWidth="1"/>
    <col min="16124" max="16125" width="6.42578125" style="2" customWidth="1"/>
    <col min="16126" max="16126" width="7" style="2" customWidth="1"/>
    <col min="16127" max="16127" width="6.5703125" style="2" customWidth="1"/>
    <col min="16128" max="16128" width="5.7109375" style="2" customWidth="1"/>
    <col min="16129" max="16129" width="7.140625" style="2" customWidth="1"/>
    <col min="16130" max="16130" width="7.42578125" style="2" customWidth="1"/>
    <col min="16131" max="16131" width="7.28515625" style="2" customWidth="1"/>
    <col min="16132" max="16132" width="6.140625" style="2" customWidth="1"/>
    <col min="16133" max="16384" width="9.140625" style="2"/>
  </cols>
  <sheetData>
    <row r="1" spans="1:16" ht="15" customHeight="1" x14ac:dyDescent="0.2">
      <c r="A1" s="574" t="s">
        <v>222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</row>
    <row r="2" spans="1:16" ht="15.75" customHeight="1" thickBot="1" x14ac:dyDescent="0.25">
      <c r="A2" s="573" t="s">
        <v>87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</row>
    <row r="3" spans="1:16" ht="19.5" customHeight="1" x14ac:dyDescent="0.2">
      <c r="A3" s="583" t="s">
        <v>0</v>
      </c>
      <c r="B3" s="583" t="s">
        <v>68</v>
      </c>
      <c r="C3" s="583" t="s">
        <v>6</v>
      </c>
      <c r="D3" s="586" t="s">
        <v>7</v>
      </c>
      <c r="E3" s="577" t="s">
        <v>232</v>
      </c>
      <c r="F3" s="578"/>
      <c r="G3" s="578"/>
      <c r="H3" s="579"/>
      <c r="I3" s="580" t="s">
        <v>235</v>
      </c>
      <c r="J3" s="581"/>
      <c r="K3" s="581"/>
      <c r="L3" s="582"/>
      <c r="M3" s="580" t="s">
        <v>234</v>
      </c>
      <c r="N3" s="581"/>
      <c r="O3" s="581"/>
      <c r="P3" s="582"/>
    </row>
    <row r="4" spans="1:16" x14ac:dyDescent="0.2">
      <c r="A4" s="584"/>
      <c r="B4" s="584"/>
      <c r="C4" s="584"/>
      <c r="D4" s="587"/>
      <c r="E4" s="571" t="s">
        <v>10</v>
      </c>
      <c r="F4" s="567" t="s">
        <v>11</v>
      </c>
      <c r="G4" s="568"/>
      <c r="H4" s="569" t="s">
        <v>85</v>
      </c>
      <c r="I4" s="571" t="s">
        <v>10</v>
      </c>
      <c r="J4" s="567" t="s">
        <v>11</v>
      </c>
      <c r="K4" s="568"/>
      <c r="L4" s="569" t="s">
        <v>85</v>
      </c>
      <c r="M4" s="571" t="s">
        <v>10</v>
      </c>
      <c r="N4" s="567" t="s">
        <v>11</v>
      </c>
      <c r="O4" s="568"/>
      <c r="P4" s="569" t="s">
        <v>85</v>
      </c>
    </row>
    <row r="5" spans="1:16" ht="116.25" customHeight="1" thickBot="1" x14ac:dyDescent="0.25">
      <c r="A5" s="585"/>
      <c r="B5" s="585"/>
      <c r="C5" s="585"/>
      <c r="D5" s="588"/>
      <c r="E5" s="572"/>
      <c r="F5" s="12" t="s">
        <v>10</v>
      </c>
      <c r="G5" s="13" t="s">
        <v>69</v>
      </c>
      <c r="H5" s="570"/>
      <c r="I5" s="572"/>
      <c r="J5" s="12" t="s">
        <v>10</v>
      </c>
      <c r="K5" s="13" t="s">
        <v>69</v>
      </c>
      <c r="L5" s="570"/>
      <c r="M5" s="572"/>
      <c r="N5" s="12" t="s">
        <v>10</v>
      </c>
      <c r="O5" s="13" t="s">
        <v>69</v>
      </c>
      <c r="P5" s="570"/>
    </row>
    <row r="6" spans="1:16" ht="214.5" customHeight="1" thickBot="1" x14ac:dyDescent="0.25">
      <c r="A6" s="244" t="s">
        <v>13</v>
      </c>
      <c r="B6" s="3" t="s">
        <v>80</v>
      </c>
      <c r="C6" s="6" t="s">
        <v>204</v>
      </c>
      <c r="D6" s="245" t="s">
        <v>205</v>
      </c>
      <c r="E6" s="7">
        <f>'06 Programa'!L97</f>
        <v>14274.6</v>
      </c>
      <c r="F6" s="4">
        <f>'06 Programa'!M97</f>
        <v>11505.4</v>
      </c>
      <c r="G6" s="4">
        <f>'06 Programa'!N97</f>
        <v>8931.3000000000011</v>
      </c>
      <c r="H6" s="5">
        <f>'06 Programa'!O97</f>
        <v>2769.2</v>
      </c>
      <c r="I6" s="7">
        <f>'06 Programa'!P97</f>
        <v>14774.699999999999</v>
      </c>
      <c r="J6" s="4">
        <f>'06 Programa'!Q97</f>
        <v>11138.199999999999</v>
      </c>
      <c r="K6" s="4">
        <f>'06 Programa'!R97</f>
        <v>8547.2000000000007</v>
      </c>
      <c r="L6" s="5">
        <f>'06 Programa'!S97</f>
        <v>3636.5</v>
      </c>
      <c r="M6" s="14">
        <f>'06 Programa'!T97</f>
        <v>14058.9</v>
      </c>
      <c r="N6" s="15">
        <f>'06 Programa'!U97</f>
        <v>10543.5</v>
      </c>
      <c r="O6" s="4">
        <f>'06 Programa'!V97</f>
        <v>8279.1</v>
      </c>
      <c r="P6" s="5">
        <f>'06 Programa'!W97</f>
        <v>3515.4</v>
      </c>
    </row>
    <row r="7" spans="1:16" ht="20.25" customHeight="1" thickBot="1" x14ac:dyDescent="0.25">
      <c r="A7" s="575"/>
      <c r="B7" s="575"/>
      <c r="C7" s="575"/>
      <c r="D7" s="576"/>
      <c r="E7" s="16">
        <f t="shared" ref="E7:P7" si="0">SUM(E6)</f>
        <v>14274.6</v>
      </c>
      <c r="F7" s="17">
        <f t="shared" si="0"/>
        <v>11505.4</v>
      </c>
      <c r="G7" s="17">
        <f t="shared" si="0"/>
        <v>8931.3000000000011</v>
      </c>
      <c r="H7" s="18">
        <f t="shared" si="0"/>
        <v>2769.2</v>
      </c>
      <c r="I7" s="16">
        <f t="shared" si="0"/>
        <v>14774.699999999999</v>
      </c>
      <c r="J7" s="8">
        <f>J6</f>
        <v>11138.199999999999</v>
      </c>
      <c r="K7" s="8">
        <f t="shared" si="0"/>
        <v>8547.2000000000007</v>
      </c>
      <c r="L7" s="19">
        <f>'06 Programa'!S97</f>
        <v>3636.5</v>
      </c>
      <c r="M7" s="16">
        <f t="shared" si="0"/>
        <v>14058.9</v>
      </c>
      <c r="N7" s="8">
        <f t="shared" si="0"/>
        <v>10543.5</v>
      </c>
      <c r="O7" s="8">
        <f t="shared" si="0"/>
        <v>8279.1</v>
      </c>
      <c r="P7" s="19">
        <f t="shared" si="0"/>
        <v>3515.4</v>
      </c>
    </row>
  </sheetData>
  <mergeCells count="19">
    <mergeCell ref="A1:P1"/>
    <mergeCell ref="A7:D7"/>
    <mergeCell ref="E3:H3"/>
    <mergeCell ref="I3:L3"/>
    <mergeCell ref="M3:P3"/>
    <mergeCell ref="E4:E5"/>
    <mergeCell ref="F4:G4"/>
    <mergeCell ref="H4:H5"/>
    <mergeCell ref="I4:I5"/>
    <mergeCell ref="A3:A5"/>
    <mergeCell ref="B3:B5"/>
    <mergeCell ref="C3:C5"/>
    <mergeCell ref="P4:P5"/>
    <mergeCell ref="D3:D5"/>
    <mergeCell ref="J4:K4"/>
    <mergeCell ref="L4:L5"/>
    <mergeCell ref="M4:M5"/>
    <mergeCell ref="N4:O4"/>
    <mergeCell ref="A2:P2"/>
  </mergeCells>
  <printOptions horizontalCentered="1" verticalCentered="1"/>
  <pageMargins left="0.39370078740157483" right="0.39370078740157483" top="0.94488188976377963" bottom="0.74803149606299213" header="0.51181102362204722" footer="0.51181102362204722"/>
  <pageSetup paperSize="9" scale="77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"/>
  <sheetViews>
    <sheetView zoomScaleNormal="100" zoomScaleSheetLayoutView="100" workbookViewId="0">
      <selection activeCell="D32" sqref="D32"/>
    </sheetView>
  </sheetViews>
  <sheetFormatPr defaultRowHeight="12.75" x14ac:dyDescent="0.2"/>
  <cols>
    <col min="1" max="1" width="68.7109375" style="2" customWidth="1"/>
    <col min="2" max="2" width="20.28515625" style="2" customWidth="1"/>
    <col min="3" max="3" width="19.28515625" style="2" customWidth="1"/>
    <col min="4" max="4" width="21.28515625" style="2" customWidth="1"/>
    <col min="5" max="1001" width="8.7109375" style="2" customWidth="1"/>
    <col min="1002" max="16384" width="9.140625" style="2"/>
  </cols>
  <sheetData>
    <row r="1" spans="1:4" ht="15.75" customHeight="1" x14ac:dyDescent="0.2">
      <c r="A1" s="589" t="s">
        <v>223</v>
      </c>
      <c r="B1" s="589"/>
      <c r="C1" s="589"/>
      <c r="D1" s="589"/>
    </row>
    <row r="2" spans="1:4" ht="13.5" customHeight="1" thickBot="1" x14ac:dyDescent="0.25">
      <c r="A2" s="590" t="s">
        <v>87</v>
      </c>
      <c r="B2" s="590"/>
      <c r="C2" s="590"/>
      <c r="D2" s="590"/>
    </row>
    <row r="3" spans="1:4" ht="33" customHeight="1" thickBot="1" x14ac:dyDescent="0.25">
      <c r="A3" s="28" t="s">
        <v>67</v>
      </c>
      <c r="B3" s="23" t="s">
        <v>232</v>
      </c>
      <c r="C3" s="23" t="s">
        <v>235</v>
      </c>
      <c r="D3" s="24" t="s">
        <v>234</v>
      </c>
    </row>
    <row r="4" spans="1:4" x14ac:dyDescent="0.2">
      <c r="A4" s="29" t="s">
        <v>88</v>
      </c>
      <c r="B4" s="11">
        <f>'06 Programa'!L16+'06 Programa'!L19+'06 Programa'!L21+'06 Programa'!L23+'06 Programa'!L25+'06 Programa'!L27+'06 Programa'!L30+'06 Programa'!L33+'06 Programa'!L36+'06 Programa'!L39+'06 Programa'!L41+'06 Programa'!L43+'06 Programa'!L45+'06 Programa'!L47+'06 Programa'!L60+'06 Programa'!L85+'06 Programa'!L91+'06 Programa'!L93</f>
        <v>13570.800000000001</v>
      </c>
      <c r="C4" s="11">
        <f>'06 Programa'!P93+'06 Programa'!P91+'06 Programa'!P85+'06 Programa'!P60+'06 Programa'!P47+'06 Programa'!P45+'06 Programa'!P43+'06 Programa'!P41+'06 Programa'!P39+'06 Programa'!P36+'06 Programa'!P33+'06 Programa'!P30+'06 Programa'!P27+'06 Programa'!P25+'06 Programa'!P23+'06 Programa'!P21+'06 Programa'!P19+'06 Programa'!P16</f>
        <v>14057.3</v>
      </c>
      <c r="D4" s="25">
        <f>'06 Programa'!T16+'06 Programa'!T19+'06 Programa'!T21+'06 Programa'!T23+'06 Programa'!T25+'06 Programa'!T27+'06 Programa'!T30+'06 Programa'!T33+'06 Programa'!T36+'06 Programa'!T39+'06 Programa'!T41+'06 Programa'!T43+'06 Programa'!T45+'06 Programa'!T47+'06 Programa'!T60+'06 Programa'!T85+'06 Programa'!T91+'06 Programa'!T93</f>
        <v>13341.500000000004</v>
      </c>
    </row>
    <row r="5" spans="1:4" x14ac:dyDescent="0.2">
      <c r="A5" s="26" t="s">
        <v>93</v>
      </c>
      <c r="B5" s="10">
        <f>'06 Programa'!L31+'06 Programa'!L28+'06 Programa'!L34+'06 Programa'!L37+'06 Programa'!L51+'06 Programa'!L53+'06 Programa'!L55+'06 Programa'!L57+'06 Programa'!L59+'06 Programa'!L62+'06 Programa'!L64+'06 Programa'!L66+'06 Programa'!L68+'06 Programa'!L70+'06 Programa'!L75+'06 Programa'!L81+'06 Programa'!L77+'06 Programa'!L79</f>
        <v>638.79999999999995</v>
      </c>
      <c r="C5" s="10">
        <f>'06 Programa'!P81+'06 Programa'!P75+'06 Programa'!P73+'06 Programa'!P70+'06 Programa'!P68+'06 Programa'!P66+'06 Programa'!P64+'06 Programa'!P62+'06 Programa'!P59+'06 Programa'!P57+'06 Programa'!P55+'06 Programa'!P53+'06 Programa'!P51+'06 Programa'!P37+'06 Programa'!P34+'06 Programa'!P31+'06 Programa'!P28+'06 Programa'!P77+'06 Programa'!P79</f>
        <v>652.4</v>
      </c>
      <c r="D5" s="22">
        <f>'06 Programa'!T28+'06 Programa'!T31+'06 Programa'!T34+'06 Programa'!T37+'06 Programa'!T51+'06 Programa'!T53+'06 Programa'!T55+'06 Programa'!T57+'06 Programa'!T59+'06 Programa'!T62+'06 Programa'!T64+'06 Programa'!T66+'06 Programa'!T68+'06 Programa'!T70+'06 Programa'!T73+'06 Programa'!T75+'06 Programa'!T81+'06 Programa'!T77+'06 Programa'!T79</f>
        <v>652.39999999999986</v>
      </c>
    </row>
    <row r="6" spans="1:4" x14ac:dyDescent="0.2">
      <c r="A6" s="26" t="s">
        <v>94</v>
      </c>
      <c r="B6" s="10">
        <v>0</v>
      </c>
      <c r="C6" s="10">
        <v>0</v>
      </c>
      <c r="D6" s="22">
        <v>0</v>
      </c>
    </row>
    <row r="7" spans="1:4" x14ac:dyDescent="0.2">
      <c r="A7" s="26" t="s">
        <v>95</v>
      </c>
      <c r="B7" s="10">
        <f>'06 Programa'!L72</f>
        <v>65</v>
      </c>
      <c r="C7" s="10">
        <f>'06 Programa'!P72</f>
        <v>65</v>
      </c>
      <c r="D7" s="22">
        <f>'06 Programa'!T72</f>
        <v>65</v>
      </c>
    </row>
    <row r="8" spans="1:4" x14ac:dyDescent="0.2">
      <c r="A8" s="27" t="s">
        <v>89</v>
      </c>
      <c r="B8" s="10">
        <v>0</v>
      </c>
      <c r="C8" s="21">
        <v>0</v>
      </c>
      <c r="D8" s="22">
        <v>0</v>
      </c>
    </row>
    <row r="9" spans="1:4" ht="13.5" customHeight="1" x14ac:dyDescent="0.2">
      <c r="A9" s="30" t="s">
        <v>96</v>
      </c>
      <c r="B9" s="20">
        <v>0</v>
      </c>
      <c r="C9" s="20">
        <v>0</v>
      </c>
      <c r="D9" s="34">
        <v>0</v>
      </c>
    </row>
    <row r="10" spans="1:4" x14ac:dyDescent="0.2">
      <c r="A10" s="26" t="s">
        <v>97</v>
      </c>
      <c r="B10" s="10">
        <v>0</v>
      </c>
      <c r="C10" s="10">
        <v>0</v>
      </c>
      <c r="D10" s="22">
        <v>0</v>
      </c>
    </row>
    <row r="11" spans="1:4" x14ac:dyDescent="0.2">
      <c r="A11" s="27" t="s">
        <v>98</v>
      </c>
      <c r="B11" s="10">
        <v>0</v>
      </c>
      <c r="C11" s="21">
        <v>0</v>
      </c>
      <c r="D11" s="22">
        <v>0</v>
      </c>
    </row>
    <row r="12" spans="1:4" x14ac:dyDescent="0.2">
      <c r="A12" s="246" t="s">
        <v>208</v>
      </c>
      <c r="B12" s="247">
        <v>0</v>
      </c>
      <c r="C12" s="247">
        <v>0</v>
      </c>
      <c r="D12" s="248">
        <v>0</v>
      </c>
    </row>
    <row r="13" spans="1:4" x14ac:dyDescent="0.2">
      <c r="A13" s="27" t="s">
        <v>124</v>
      </c>
      <c r="B13" s="10">
        <v>0</v>
      </c>
      <c r="C13" s="10">
        <v>0</v>
      </c>
      <c r="D13" s="22">
        <v>0</v>
      </c>
    </row>
    <row r="14" spans="1:4" x14ac:dyDescent="0.2">
      <c r="A14" s="26" t="s">
        <v>99</v>
      </c>
      <c r="B14" s="10">
        <v>0</v>
      </c>
      <c r="C14" s="10">
        <v>0</v>
      </c>
      <c r="D14" s="22">
        <v>0</v>
      </c>
    </row>
    <row r="15" spans="1:4" x14ac:dyDescent="0.2">
      <c r="A15" s="26" t="s">
        <v>209</v>
      </c>
      <c r="B15" s="10">
        <v>0</v>
      </c>
      <c r="C15" s="10">
        <v>0</v>
      </c>
      <c r="D15" s="22">
        <v>0</v>
      </c>
    </row>
    <row r="16" spans="1:4" ht="20.25" customHeight="1" thickBot="1" x14ac:dyDescent="0.25">
      <c r="A16" s="31" t="s">
        <v>10</v>
      </c>
      <c r="B16" s="32">
        <f>SUM(B4:B15)</f>
        <v>14274.6</v>
      </c>
      <c r="C16" s="32">
        <f>SUM(C4:C15)</f>
        <v>14774.699999999999</v>
      </c>
      <c r="D16" s="33">
        <f>SUM(D4:D15)</f>
        <v>14058.900000000003</v>
      </c>
    </row>
    <row r="18" spans="1:4" ht="13.5" thickBot="1" x14ac:dyDescent="0.25">
      <c r="A18" s="1"/>
      <c r="B18" s="1"/>
      <c r="C18" s="1"/>
      <c r="D18" s="35" t="s">
        <v>125</v>
      </c>
    </row>
    <row r="19" spans="1:4" ht="29.25" customHeight="1" thickBot="1" x14ac:dyDescent="0.25">
      <c r="A19" s="36" t="s">
        <v>67</v>
      </c>
      <c r="B19" s="37" t="str">
        <f>B3</f>
        <v>Patvirtintas biudžeto lėšų planas</v>
      </c>
      <c r="C19" s="37" t="str">
        <f>C3</f>
        <v>Patikslintas biudžeto lėšų planas</v>
      </c>
      <c r="D19" s="37" t="str">
        <f>D3</f>
        <v>Panaudotos lėšos per ataskaitinį laikotarpį</v>
      </c>
    </row>
    <row r="20" spans="1:4" x14ac:dyDescent="0.2">
      <c r="A20" s="38" t="s">
        <v>126</v>
      </c>
      <c r="B20" s="39">
        <f t="shared" ref="B20:D20" si="0">SUM(B21:B26)</f>
        <v>14274.6</v>
      </c>
      <c r="C20" s="39">
        <f t="shared" si="0"/>
        <v>14774.699999999999</v>
      </c>
      <c r="D20" s="39">
        <f t="shared" si="0"/>
        <v>14058.900000000003</v>
      </c>
    </row>
    <row r="21" spans="1:4" x14ac:dyDescent="0.2">
      <c r="A21" s="40" t="s">
        <v>127</v>
      </c>
      <c r="B21" s="41">
        <f t="shared" ref="B21:D22" si="1">B4</f>
        <v>13570.800000000001</v>
      </c>
      <c r="C21" s="41">
        <f t="shared" si="1"/>
        <v>14057.3</v>
      </c>
      <c r="D21" s="41">
        <f t="shared" si="1"/>
        <v>13341.500000000004</v>
      </c>
    </row>
    <row r="22" spans="1:4" x14ac:dyDescent="0.2">
      <c r="A22" s="42" t="s">
        <v>128</v>
      </c>
      <c r="B22" s="43">
        <f t="shared" si="1"/>
        <v>638.79999999999995</v>
      </c>
      <c r="C22" s="43">
        <f t="shared" si="1"/>
        <v>652.4</v>
      </c>
      <c r="D22" s="43">
        <f t="shared" si="1"/>
        <v>652.39999999999986</v>
      </c>
    </row>
    <row r="23" spans="1:4" x14ac:dyDescent="0.2">
      <c r="A23" s="42" t="s">
        <v>129</v>
      </c>
      <c r="B23" s="43">
        <f>B7</f>
        <v>65</v>
      </c>
      <c r="C23" s="43">
        <f>C7</f>
        <v>65</v>
      </c>
      <c r="D23" s="43">
        <f>D7</f>
        <v>65</v>
      </c>
    </row>
    <row r="24" spans="1:4" x14ac:dyDescent="0.2">
      <c r="A24" s="42" t="s">
        <v>130</v>
      </c>
      <c r="B24" s="43">
        <f>B9</f>
        <v>0</v>
      </c>
      <c r="C24" s="43">
        <f>C9</f>
        <v>0</v>
      </c>
      <c r="D24" s="43">
        <f>D9</f>
        <v>0</v>
      </c>
    </row>
    <row r="25" spans="1:4" x14ac:dyDescent="0.2">
      <c r="A25" s="42" t="s">
        <v>131</v>
      </c>
      <c r="B25" s="43">
        <v>0</v>
      </c>
      <c r="C25" s="43">
        <v>0</v>
      </c>
      <c r="D25" s="43">
        <v>0</v>
      </c>
    </row>
    <row r="26" spans="1:4" ht="13.5" thickBot="1" x14ac:dyDescent="0.25">
      <c r="A26" s="42" t="s">
        <v>132</v>
      </c>
      <c r="B26" s="43">
        <v>0</v>
      </c>
      <c r="C26" s="43">
        <v>0</v>
      </c>
      <c r="D26" s="43">
        <v>0</v>
      </c>
    </row>
    <row r="27" spans="1:4" ht="13.5" thickBot="1" x14ac:dyDescent="0.25">
      <c r="A27" s="44" t="s">
        <v>133</v>
      </c>
      <c r="B27" s="45">
        <f t="shared" ref="B27:D27" si="2">SUM(B28)</f>
        <v>0</v>
      </c>
      <c r="C27" s="45">
        <f t="shared" si="2"/>
        <v>0</v>
      </c>
      <c r="D27" s="45">
        <f t="shared" si="2"/>
        <v>0</v>
      </c>
    </row>
    <row r="28" spans="1:4" ht="26.25" thickBot="1" x14ac:dyDescent="0.25">
      <c r="A28" s="46" t="s">
        <v>134</v>
      </c>
      <c r="B28" s="47">
        <v>0</v>
      </c>
      <c r="C28" s="47">
        <v>0</v>
      </c>
      <c r="D28" s="47">
        <v>0</v>
      </c>
    </row>
    <row r="29" spans="1:4" ht="13.5" thickBot="1" x14ac:dyDescent="0.25">
      <c r="A29" s="44" t="s">
        <v>135</v>
      </c>
      <c r="B29" s="45">
        <f t="shared" ref="B29:D29" si="3">B20+B27</f>
        <v>14274.6</v>
      </c>
      <c r="C29" s="45">
        <f t="shared" si="3"/>
        <v>14774.699999999999</v>
      </c>
      <c r="D29" s="45">
        <f t="shared" si="3"/>
        <v>14058.900000000003</v>
      </c>
    </row>
    <row r="30" spans="1:4" x14ac:dyDescent="0.2">
      <c r="A30" s="42" t="s">
        <v>136</v>
      </c>
      <c r="B30" s="43">
        <v>0</v>
      </c>
      <c r="C30" s="43">
        <v>0</v>
      </c>
      <c r="D30" s="43">
        <v>0</v>
      </c>
    </row>
    <row r="31" spans="1:4" ht="26.25" thickBot="1" x14ac:dyDescent="0.25">
      <c r="A31" s="42" t="s">
        <v>137</v>
      </c>
      <c r="B31" s="43">
        <f>B29-12847.4</f>
        <v>1427.2000000000007</v>
      </c>
      <c r="C31" s="43">
        <f>C29-13432.7</f>
        <v>1341.9999999999982</v>
      </c>
      <c r="D31" s="43">
        <f>D29-12511.8</f>
        <v>1547.100000000004</v>
      </c>
    </row>
    <row r="32" spans="1:4" ht="13.5" thickBot="1" x14ac:dyDescent="0.25">
      <c r="A32" s="48" t="s">
        <v>116</v>
      </c>
      <c r="B32" s="49">
        <f t="shared" ref="B32:D32" si="4">B29</f>
        <v>14274.6</v>
      </c>
      <c r="C32" s="49">
        <f t="shared" si="4"/>
        <v>14774.699999999999</v>
      </c>
      <c r="D32" s="49">
        <f t="shared" si="4"/>
        <v>14058.900000000003</v>
      </c>
    </row>
  </sheetData>
  <mergeCells count="2">
    <mergeCell ref="A1:D1"/>
    <mergeCell ref="A2:D2"/>
  </mergeCells>
  <pageMargins left="0.39370078740157483" right="0.39370078740157483" top="0.78740157480314965" bottom="0.39370078740157483" header="0.51181102362204722" footer="0.11811023622047245"/>
  <pageSetup paperSize="9" scale="90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4"/>
  <sheetViews>
    <sheetView zoomScale="90" zoomScaleNormal="90" zoomScaleSheetLayoutView="100" workbookViewId="0">
      <selection activeCell="F16" sqref="F16"/>
    </sheetView>
  </sheetViews>
  <sheetFormatPr defaultRowHeight="15.75" x14ac:dyDescent="0.25"/>
  <cols>
    <col min="1" max="1" width="43" style="9" customWidth="1"/>
    <col min="2" max="2" width="17.140625" style="9" customWidth="1"/>
    <col min="3" max="3" width="13.28515625" style="9" customWidth="1"/>
    <col min="4" max="4" width="17.140625" style="9" customWidth="1"/>
    <col min="5" max="5" width="17.7109375" style="9" customWidth="1"/>
    <col min="6" max="6" width="18.42578125" style="9" customWidth="1"/>
    <col min="7" max="7" width="4.42578125" style="9" customWidth="1"/>
    <col min="8" max="225" width="9.140625" style="9"/>
    <col min="226" max="226" width="29.85546875" style="9" customWidth="1"/>
    <col min="227" max="227" width="10.140625" style="9" customWidth="1"/>
    <col min="228" max="481" width="9.140625" style="9"/>
    <col min="482" max="482" width="29.85546875" style="9" customWidth="1"/>
    <col min="483" max="483" width="10.140625" style="9" customWidth="1"/>
    <col min="484" max="737" width="9.140625" style="9"/>
    <col min="738" max="738" width="29.85546875" style="9" customWidth="1"/>
    <col min="739" max="739" width="10.140625" style="9" customWidth="1"/>
    <col min="740" max="993" width="9.140625" style="9"/>
    <col min="994" max="994" width="29.85546875" style="9" customWidth="1"/>
    <col min="995" max="995" width="10.140625" style="9" customWidth="1"/>
    <col min="996" max="1249" width="9.140625" style="9"/>
    <col min="1250" max="1250" width="29.85546875" style="9" customWidth="1"/>
    <col min="1251" max="1251" width="10.140625" style="9" customWidth="1"/>
    <col min="1252" max="1505" width="9.140625" style="9"/>
    <col min="1506" max="1506" width="29.85546875" style="9" customWidth="1"/>
    <col min="1507" max="1507" width="10.140625" style="9" customWidth="1"/>
    <col min="1508" max="1761" width="9.140625" style="9"/>
    <col min="1762" max="1762" width="29.85546875" style="9" customWidth="1"/>
    <col min="1763" max="1763" width="10.140625" style="9" customWidth="1"/>
    <col min="1764" max="2017" width="9.140625" style="9"/>
    <col min="2018" max="2018" width="29.85546875" style="9" customWidth="1"/>
    <col min="2019" max="2019" width="10.140625" style="9" customWidth="1"/>
    <col min="2020" max="2273" width="9.140625" style="9"/>
    <col min="2274" max="2274" width="29.85546875" style="9" customWidth="1"/>
    <col min="2275" max="2275" width="10.140625" style="9" customWidth="1"/>
    <col min="2276" max="2529" width="9.140625" style="9"/>
    <col min="2530" max="2530" width="29.85546875" style="9" customWidth="1"/>
    <col min="2531" max="2531" width="10.140625" style="9" customWidth="1"/>
    <col min="2532" max="2785" width="9.140625" style="9"/>
    <col min="2786" max="2786" width="29.85546875" style="9" customWidth="1"/>
    <col min="2787" max="2787" width="10.140625" style="9" customWidth="1"/>
    <col min="2788" max="3041" width="9.140625" style="9"/>
    <col min="3042" max="3042" width="29.85546875" style="9" customWidth="1"/>
    <col min="3043" max="3043" width="10.140625" style="9" customWidth="1"/>
    <col min="3044" max="3297" width="9.140625" style="9"/>
    <col min="3298" max="3298" width="29.85546875" style="9" customWidth="1"/>
    <col min="3299" max="3299" width="10.140625" style="9" customWidth="1"/>
    <col min="3300" max="3553" width="9.140625" style="9"/>
    <col min="3554" max="3554" width="29.85546875" style="9" customWidth="1"/>
    <col min="3555" max="3555" width="10.140625" style="9" customWidth="1"/>
    <col min="3556" max="3809" width="9.140625" style="9"/>
    <col min="3810" max="3810" width="29.85546875" style="9" customWidth="1"/>
    <col min="3811" max="3811" width="10.140625" style="9" customWidth="1"/>
    <col min="3812" max="4065" width="9.140625" style="9"/>
    <col min="4066" max="4066" width="29.85546875" style="9" customWidth="1"/>
    <col min="4067" max="4067" width="10.140625" style="9" customWidth="1"/>
    <col min="4068" max="4321" width="9.140625" style="9"/>
    <col min="4322" max="4322" width="29.85546875" style="9" customWidth="1"/>
    <col min="4323" max="4323" width="10.140625" style="9" customWidth="1"/>
    <col min="4324" max="4577" width="9.140625" style="9"/>
    <col min="4578" max="4578" width="29.85546875" style="9" customWidth="1"/>
    <col min="4579" max="4579" width="10.140625" style="9" customWidth="1"/>
    <col min="4580" max="4833" width="9.140625" style="9"/>
    <col min="4834" max="4834" width="29.85546875" style="9" customWidth="1"/>
    <col min="4835" max="4835" width="10.140625" style="9" customWidth="1"/>
    <col min="4836" max="5089" width="9.140625" style="9"/>
    <col min="5090" max="5090" width="29.85546875" style="9" customWidth="1"/>
    <col min="5091" max="5091" width="10.140625" style="9" customWidth="1"/>
    <col min="5092" max="5345" width="9.140625" style="9"/>
    <col min="5346" max="5346" width="29.85546875" style="9" customWidth="1"/>
    <col min="5347" max="5347" width="10.140625" style="9" customWidth="1"/>
    <col min="5348" max="5601" width="9.140625" style="9"/>
    <col min="5602" max="5602" width="29.85546875" style="9" customWidth="1"/>
    <col min="5603" max="5603" width="10.140625" style="9" customWidth="1"/>
    <col min="5604" max="5857" width="9.140625" style="9"/>
    <col min="5858" max="5858" width="29.85546875" style="9" customWidth="1"/>
    <col min="5859" max="5859" width="10.140625" style="9" customWidth="1"/>
    <col min="5860" max="6113" width="9.140625" style="9"/>
    <col min="6114" max="6114" width="29.85546875" style="9" customWidth="1"/>
    <col min="6115" max="6115" width="10.140625" style="9" customWidth="1"/>
    <col min="6116" max="6369" width="9.140625" style="9"/>
    <col min="6370" max="6370" width="29.85546875" style="9" customWidth="1"/>
    <col min="6371" max="6371" width="10.140625" style="9" customWidth="1"/>
    <col min="6372" max="6625" width="9.140625" style="9"/>
    <col min="6626" max="6626" width="29.85546875" style="9" customWidth="1"/>
    <col min="6627" max="6627" width="10.140625" style="9" customWidth="1"/>
    <col min="6628" max="6881" width="9.140625" style="9"/>
    <col min="6882" max="6882" width="29.85546875" style="9" customWidth="1"/>
    <col min="6883" max="6883" width="10.140625" style="9" customWidth="1"/>
    <col min="6884" max="7137" width="9.140625" style="9"/>
    <col min="7138" max="7138" width="29.85546875" style="9" customWidth="1"/>
    <col min="7139" max="7139" width="10.140625" style="9" customWidth="1"/>
    <col min="7140" max="7393" width="9.140625" style="9"/>
    <col min="7394" max="7394" width="29.85546875" style="9" customWidth="1"/>
    <col min="7395" max="7395" width="10.140625" style="9" customWidth="1"/>
    <col min="7396" max="7649" width="9.140625" style="9"/>
    <col min="7650" max="7650" width="29.85546875" style="9" customWidth="1"/>
    <col min="7651" max="7651" width="10.140625" style="9" customWidth="1"/>
    <col min="7652" max="7905" width="9.140625" style="9"/>
    <col min="7906" max="7906" width="29.85546875" style="9" customWidth="1"/>
    <col min="7907" max="7907" width="10.140625" style="9" customWidth="1"/>
    <col min="7908" max="8161" width="9.140625" style="9"/>
    <col min="8162" max="8162" width="29.85546875" style="9" customWidth="1"/>
    <col min="8163" max="8163" width="10.140625" style="9" customWidth="1"/>
    <col min="8164" max="8417" width="9.140625" style="9"/>
    <col min="8418" max="8418" width="29.85546875" style="9" customWidth="1"/>
    <col min="8419" max="8419" width="10.140625" style="9" customWidth="1"/>
    <col min="8420" max="8673" width="9.140625" style="9"/>
    <col min="8674" max="8674" width="29.85546875" style="9" customWidth="1"/>
    <col min="8675" max="8675" width="10.140625" style="9" customWidth="1"/>
    <col min="8676" max="8929" width="9.140625" style="9"/>
    <col min="8930" max="8930" width="29.85546875" style="9" customWidth="1"/>
    <col min="8931" max="8931" width="10.140625" style="9" customWidth="1"/>
    <col min="8932" max="9185" width="9.140625" style="9"/>
    <col min="9186" max="9186" width="29.85546875" style="9" customWidth="1"/>
    <col min="9187" max="9187" width="10.140625" style="9" customWidth="1"/>
    <col min="9188" max="9441" width="9.140625" style="9"/>
    <col min="9442" max="9442" width="29.85546875" style="9" customWidth="1"/>
    <col min="9443" max="9443" width="10.140625" style="9" customWidth="1"/>
    <col min="9444" max="9697" width="9.140625" style="9"/>
    <col min="9698" max="9698" width="29.85546875" style="9" customWidth="1"/>
    <col min="9699" max="9699" width="10.140625" style="9" customWidth="1"/>
    <col min="9700" max="9953" width="9.140625" style="9"/>
    <col min="9954" max="9954" width="29.85546875" style="9" customWidth="1"/>
    <col min="9955" max="9955" width="10.140625" style="9" customWidth="1"/>
    <col min="9956" max="10209" width="9.140625" style="9"/>
    <col min="10210" max="10210" width="29.85546875" style="9" customWidth="1"/>
    <col min="10211" max="10211" width="10.140625" style="9" customWidth="1"/>
    <col min="10212" max="10465" width="9.140625" style="9"/>
    <col min="10466" max="10466" width="29.85546875" style="9" customWidth="1"/>
    <col min="10467" max="10467" width="10.140625" style="9" customWidth="1"/>
    <col min="10468" max="10721" width="9.140625" style="9"/>
    <col min="10722" max="10722" width="29.85546875" style="9" customWidth="1"/>
    <col min="10723" max="10723" width="10.140625" style="9" customWidth="1"/>
    <col min="10724" max="10977" width="9.140625" style="9"/>
    <col min="10978" max="10978" width="29.85546875" style="9" customWidth="1"/>
    <col min="10979" max="10979" width="10.140625" style="9" customWidth="1"/>
    <col min="10980" max="11233" width="9.140625" style="9"/>
    <col min="11234" max="11234" width="29.85546875" style="9" customWidth="1"/>
    <col min="11235" max="11235" width="10.140625" style="9" customWidth="1"/>
    <col min="11236" max="11489" width="9.140625" style="9"/>
    <col min="11490" max="11490" width="29.85546875" style="9" customWidth="1"/>
    <col min="11491" max="11491" width="10.140625" style="9" customWidth="1"/>
    <col min="11492" max="11745" width="9.140625" style="9"/>
    <col min="11746" max="11746" width="29.85546875" style="9" customWidth="1"/>
    <col min="11747" max="11747" width="10.140625" style="9" customWidth="1"/>
    <col min="11748" max="12001" width="9.140625" style="9"/>
    <col min="12002" max="12002" width="29.85546875" style="9" customWidth="1"/>
    <col min="12003" max="12003" width="10.140625" style="9" customWidth="1"/>
    <col min="12004" max="12257" width="9.140625" style="9"/>
    <col min="12258" max="12258" width="29.85546875" style="9" customWidth="1"/>
    <col min="12259" max="12259" width="10.140625" style="9" customWidth="1"/>
    <col min="12260" max="12513" width="9.140625" style="9"/>
    <col min="12514" max="12514" width="29.85546875" style="9" customWidth="1"/>
    <col min="12515" max="12515" width="10.140625" style="9" customWidth="1"/>
    <col min="12516" max="12769" width="9.140625" style="9"/>
    <col min="12770" max="12770" width="29.85546875" style="9" customWidth="1"/>
    <col min="12771" max="12771" width="10.140625" style="9" customWidth="1"/>
    <col min="12772" max="13025" width="9.140625" style="9"/>
    <col min="13026" max="13026" width="29.85546875" style="9" customWidth="1"/>
    <col min="13027" max="13027" width="10.140625" style="9" customWidth="1"/>
    <col min="13028" max="13281" width="9.140625" style="9"/>
    <col min="13282" max="13282" width="29.85546875" style="9" customWidth="1"/>
    <col min="13283" max="13283" width="10.140625" style="9" customWidth="1"/>
    <col min="13284" max="13537" width="9.140625" style="9"/>
    <col min="13538" max="13538" width="29.85546875" style="9" customWidth="1"/>
    <col min="13539" max="13539" width="10.140625" style="9" customWidth="1"/>
    <col min="13540" max="13793" width="9.140625" style="9"/>
    <col min="13794" max="13794" width="29.85546875" style="9" customWidth="1"/>
    <col min="13795" max="13795" width="10.140625" style="9" customWidth="1"/>
    <col min="13796" max="14049" width="9.140625" style="9"/>
    <col min="14050" max="14050" width="29.85546875" style="9" customWidth="1"/>
    <col min="14051" max="14051" width="10.140625" style="9" customWidth="1"/>
    <col min="14052" max="14305" width="9.140625" style="9"/>
    <col min="14306" max="14306" width="29.85546875" style="9" customWidth="1"/>
    <col min="14307" max="14307" width="10.140625" style="9" customWidth="1"/>
    <col min="14308" max="14561" width="9.140625" style="9"/>
    <col min="14562" max="14562" width="29.85546875" style="9" customWidth="1"/>
    <col min="14563" max="14563" width="10.140625" style="9" customWidth="1"/>
    <col min="14564" max="14817" width="9.140625" style="9"/>
    <col min="14818" max="14818" width="29.85546875" style="9" customWidth="1"/>
    <col min="14819" max="14819" width="10.140625" style="9" customWidth="1"/>
    <col min="14820" max="15073" width="9.140625" style="9"/>
    <col min="15074" max="15074" width="29.85546875" style="9" customWidth="1"/>
    <col min="15075" max="15075" width="10.140625" style="9" customWidth="1"/>
    <col min="15076" max="15329" width="9.140625" style="9"/>
    <col min="15330" max="15330" width="29.85546875" style="9" customWidth="1"/>
    <col min="15331" max="15331" width="10.140625" style="9" customWidth="1"/>
    <col min="15332" max="15585" width="9.140625" style="9"/>
    <col min="15586" max="15586" width="29.85546875" style="9" customWidth="1"/>
    <col min="15587" max="15587" width="10.140625" style="9" customWidth="1"/>
    <col min="15588" max="15841" width="9.140625" style="9"/>
    <col min="15842" max="15842" width="29.85546875" style="9" customWidth="1"/>
    <col min="15843" max="15843" width="10.140625" style="9" customWidth="1"/>
    <col min="15844" max="16097" width="9.140625" style="9"/>
    <col min="16098" max="16098" width="29.85546875" style="9" customWidth="1"/>
    <col min="16099" max="16099" width="10.140625" style="9" customWidth="1"/>
    <col min="16100" max="16384" width="9.140625" style="9"/>
  </cols>
  <sheetData>
    <row r="1" spans="1:7" ht="18" customHeight="1" thickBot="1" x14ac:dyDescent="0.3">
      <c r="A1" s="591" t="s">
        <v>210</v>
      </c>
      <c r="B1" s="591"/>
      <c r="C1" s="591"/>
      <c r="D1" s="591"/>
      <c r="E1" s="591"/>
      <c r="F1" s="591"/>
      <c r="G1" s="2"/>
    </row>
    <row r="2" spans="1:7" ht="16.5" customHeight="1" thickTop="1" x14ac:dyDescent="0.25">
      <c r="A2" s="592" t="s">
        <v>70</v>
      </c>
      <c r="B2" s="594" t="s">
        <v>236</v>
      </c>
      <c r="C2" s="595"/>
      <c r="D2" s="595"/>
      <c r="E2" s="598" t="s">
        <v>237</v>
      </c>
      <c r="F2" s="598" t="s">
        <v>238</v>
      </c>
    </row>
    <row r="3" spans="1:7" ht="28.5" customHeight="1" x14ac:dyDescent="0.25">
      <c r="A3" s="593"/>
      <c r="B3" s="596"/>
      <c r="C3" s="597"/>
      <c r="D3" s="597"/>
      <c r="E3" s="599"/>
      <c r="F3" s="599"/>
    </row>
    <row r="4" spans="1:7" ht="15.75" customHeight="1" x14ac:dyDescent="0.25">
      <c r="A4" s="593"/>
      <c r="B4" s="600" t="s">
        <v>232</v>
      </c>
      <c r="C4" s="602" t="s">
        <v>71</v>
      </c>
      <c r="D4" s="604" t="s">
        <v>235</v>
      </c>
      <c r="E4" s="599"/>
      <c r="F4" s="599"/>
    </row>
    <row r="5" spans="1:7" x14ac:dyDescent="0.25">
      <c r="A5" s="593"/>
      <c r="B5" s="601"/>
      <c r="C5" s="603"/>
      <c r="D5" s="605"/>
      <c r="E5" s="599"/>
      <c r="F5" s="599"/>
    </row>
    <row r="6" spans="1:7" ht="17.25" customHeight="1" thickBot="1" x14ac:dyDescent="0.3">
      <c r="A6" s="593"/>
      <c r="B6" s="601"/>
      <c r="C6" s="603"/>
      <c r="D6" s="605"/>
      <c r="E6" s="599"/>
      <c r="F6" s="599"/>
    </row>
    <row r="7" spans="1:7" ht="18.75" customHeight="1" thickBot="1" x14ac:dyDescent="0.3">
      <c r="A7" s="250" t="s">
        <v>72</v>
      </c>
      <c r="B7" s="251">
        <f>B8+B10</f>
        <v>14274.599999999999</v>
      </c>
      <c r="C7" s="252">
        <f t="shared" ref="C7:C11" si="0">D7-B7</f>
        <v>500.10000000000036</v>
      </c>
      <c r="D7" s="252">
        <f>D8+D10</f>
        <v>14774.699999999999</v>
      </c>
      <c r="E7" s="253">
        <f>E8+E10</f>
        <v>14058.9</v>
      </c>
      <c r="F7" s="253">
        <f>E7*100/D7</f>
        <v>95.155231578306172</v>
      </c>
    </row>
    <row r="8" spans="1:7" ht="18.75" customHeight="1" x14ac:dyDescent="0.25">
      <c r="A8" s="51" t="s">
        <v>73</v>
      </c>
      <c r="B8" s="52">
        <f>'06 Išlaidų suvestinė'!F7</f>
        <v>11505.4</v>
      </c>
      <c r="C8" s="53">
        <f t="shared" si="0"/>
        <v>-367.20000000000073</v>
      </c>
      <c r="D8" s="54">
        <f>'06 Išlaidų suvestinė'!J7</f>
        <v>11138.199999999999</v>
      </c>
      <c r="E8" s="55">
        <f>'06 Išlaidų suvestinė'!N7</f>
        <v>10543.5</v>
      </c>
      <c r="F8" s="343">
        <f t="shared" ref="F8:F10" si="1">E8*100/D8</f>
        <v>94.660717171535808</v>
      </c>
    </row>
    <row r="9" spans="1:7" ht="20.25" customHeight="1" x14ac:dyDescent="0.25">
      <c r="A9" s="56" t="s">
        <v>74</v>
      </c>
      <c r="B9" s="52">
        <f>'06 Išlaidų suvestinė'!G7</f>
        <v>8931.3000000000011</v>
      </c>
      <c r="C9" s="53">
        <f t="shared" si="0"/>
        <v>-384.10000000000036</v>
      </c>
      <c r="D9" s="57">
        <f>'06 Išlaidų suvestinė'!K7</f>
        <v>8547.2000000000007</v>
      </c>
      <c r="E9" s="58">
        <f>'06 Išlaidų suvestinė'!O7</f>
        <v>8279.1</v>
      </c>
      <c r="F9" s="344">
        <f t="shared" si="1"/>
        <v>96.863300262074119</v>
      </c>
    </row>
    <row r="10" spans="1:7" ht="26.25" thickBot="1" x14ac:dyDescent="0.3">
      <c r="A10" s="254" t="s">
        <v>75</v>
      </c>
      <c r="B10" s="59">
        <f>'06 Išlaidų suvestinė'!H7</f>
        <v>2769.2</v>
      </c>
      <c r="C10" s="60">
        <f t="shared" si="0"/>
        <v>867.30000000000018</v>
      </c>
      <c r="D10" s="61">
        <f>'06 Išlaidų suvestinė'!L7</f>
        <v>3636.5</v>
      </c>
      <c r="E10" s="62">
        <f>'06 Išlaidų suvestinė'!P7</f>
        <v>3515.4</v>
      </c>
      <c r="F10" s="342">
        <f t="shared" si="1"/>
        <v>96.669874879692017</v>
      </c>
    </row>
    <row r="11" spans="1:7" ht="19.5" customHeight="1" thickBot="1" x14ac:dyDescent="0.3">
      <c r="A11" s="259" t="s">
        <v>76</v>
      </c>
      <c r="B11" s="260">
        <f>B12+B16</f>
        <v>14274.599999999999</v>
      </c>
      <c r="C11" s="261">
        <f t="shared" si="0"/>
        <v>500.10000000000036</v>
      </c>
      <c r="D11" s="252">
        <f>D12+D16</f>
        <v>14774.699999999999</v>
      </c>
      <c r="E11" s="253">
        <f>E12+E16</f>
        <v>14058.9</v>
      </c>
      <c r="F11" s="253">
        <f>E11*100/D11</f>
        <v>95.155231578306172</v>
      </c>
    </row>
    <row r="12" spans="1:7" ht="18.75" customHeight="1" x14ac:dyDescent="0.25">
      <c r="A12" s="255" t="s">
        <v>77</v>
      </c>
      <c r="B12" s="256">
        <f>B7-B16</f>
        <v>14274.599999999999</v>
      </c>
      <c r="C12" s="257">
        <f>C7-C16</f>
        <v>500.10000000000036</v>
      </c>
      <c r="D12" s="50">
        <f>D7-D16</f>
        <v>14774.699999999999</v>
      </c>
      <c r="E12" s="258">
        <f>+E7-E16</f>
        <v>14058.9</v>
      </c>
      <c r="F12" s="273">
        <f>E12*100/D12</f>
        <v>95.155231578306172</v>
      </c>
    </row>
    <row r="13" spans="1:7" ht="25.5" x14ac:dyDescent="0.25">
      <c r="A13" s="63" t="s">
        <v>78</v>
      </c>
      <c r="B13" s="64">
        <f>'06 Šaltiniai'!B5</f>
        <v>638.79999999999995</v>
      </c>
      <c r="C13" s="65">
        <f>D13-B13</f>
        <v>13.600000000000023</v>
      </c>
      <c r="D13" s="66">
        <f>'06 Šaltiniai'!C5</f>
        <v>652.4</v>
      </c>
      <c r="E13" s="58">
        <f>'06 Šaltiniai'!D5</f>
        <v>652.39999999999986</v>
      </c>
      <c r="F13" s="272">
        <f>E13*100/D13</f>
        <v>99.999999999999986</v>
      </c>
    </row>
    <row r="14" spans="1:7" ht="25.5" x14ac:dyDescent="0.25">
      <c r="A14" s="67" t="s">
        <v>212</v>
      </c>
      <c r="B14" s="68">
        <v>0</v>
      </c>
      <c r="C14" s="65">
        <f t="shared" ref="C14:C15" si="2">D14-B14</f>
        <v>0</v>
      </c>
      <c r="D14" s="54">
        <v>0</v>
      </c>
      <c r="E14" s="55">
        <v>0</v>
      </c>
      <c r="F14" s="271">
        <f>'[1]01 Šaltiniai'!E5</f>
        <v>0</v>
      </c>
    </row>
    <row r="15" spans="1:7" ht="18.75" customHeight="1" thickBot="1" x14ac:dyDescent="0.3">
      <c r="A15" s="262" t="s">
        <v>211</v>
      </c>
      <c r="B15" s="263">
        <f>'06 Šaltiniai'!B7</f>
        <v>65</v>
      </c>
      <c r="C15" s="264">
        <f t="shared" si="2"/>
        <v>0</v>
      </c>
      <c r="D15" s="61">
        <f>'06 Šaltiniai'!C7</f>
        <v>65</v>
      </c>
      <c r="E15" s="265">
        <f>'06 Šaltiniai'!D7</f>
        <v>65</v>
      </c>
      <c r="F15" s="274">
        <f>E15*100/D15</f>
        <v>100</v>
      </c>
    </row>
    <row r="16" spans="1:7" ht="18.75" customHeight="1" thickBot="1" x14ac:dyDescent="0.3">
      <c r="A16" s="266" t="s">
        <v>79</v>
      </c>
      <c r="B16" s="267">
        <f>SUM(B17:B24)</f>
        <v>0</v>
      </c>
      <c r="C16" s="268">
        <f>D16-B16</f>
        <v>0</v>
      </c>
      <c r="D16" s="269">
        <f>SUM(D17:D24)</f>
        <v>0</v>
      </c>
      <c r="E16" s="270">
        <f>SUM(E17:E24)</f>
        <v>0</v>
      </c>
      <c r="F16" s="253">
        <f>SUM(F17:F24)</f>
        <v>0</v>
      </c>
    </row>
    <row r="17" spans="1:6" ht="20.25" customHeight="1" x14ac:dyDescent="0.25">
      <c r="A17" s="69" t="s">
        <v>213</v>
      </c>
      <c r="B17" s="68">
        <v>0</v>
      </c>
      <c r="C17" s="53">
        <f>D17-B17</f>
        <v>0</v>
      </c>
      <c r="D17" s="54">
        <f>'[1]01 Šaltiniai'!C10</f>
        <v>0</v>
      </c>
      <c r="E17" s="55">
        <f>'[1]01 Šaltiniai'!D10</f>
        <v>0</v>
      </c>
      <c r="F17" s="271">
        <v>0</v>
      </c>
    </row>
    <row r="18" spans="1:6" ht="26.25" customHeight="1" x14ac:dyDescent="0.25">
      <c r="A18" s="69" t="s">
        <v>214</v>
      </c>
      <c r="B18" s="68">
        <v>0</v>
      </c>
      <c r="C18" s="53">
        <f t="shared" ref="C18:C21" si="3">D18-B18</f>
        <v>0</v>
      </c>
      <c r="D18" s="249">
        <v>0</v>
      </c>
      <c r="E18" s="55">
        <v>0</v>
      </c>
      <c r="F18" s="271">
        <v>0</v>
      </c>
    </row>
    <row r="19" spans="1:6" ht="17.25" customHeight="1" x14ac:dyDescent="0.25">
      <c r="A19" s="69" t="s">
        <v>215</v>
      </c>
      <c r="B19" s="68">
        <v>0</v>
      </c>
      <c r="C19" s="53">
        <f t="shared" si="3"/>
        <v>0</v>
      </c>
      <c r="D19" s="249">
        <v>0</v>
      </c>
      <c r="E19" s="55">
        <v>0</v>
      </c>
      <c r="F19" s="271">
        <v>0</v>
      </c>
    </row>
    <row r="20" spans="1:6" ht="18" customHeight="1" x14ac:dyDescent="0.25">
      <c r="A20" s="69" t="s">
        <v>216</v>
      </c>
      <c r="B20" s="68">
        <v>0</v>
      </c>
      <c r="C20" s="53">
        <f t="shared" si="3"/>
        <v>0</v>
      </c>
      <c r="D20" s="249">
        <v>0</v>
      </c>
      <c r="E20" s="55">
        <v>0</v>
      </c>
      <c r="F20" s="271">
        <v>0</v>
      </c>
    </row>
    <row r="21" spans="1:6" ht="18" customHeight="1" x14ac:dyDescent="0.25">
      <c r="A21" s="69" t="s">
        <v>217</v>
      </c>
      <c r="B21" s="68">
        <v>0</v>
      </c>
      <c r="C21" s="53">
        <f t="shared" si="3"/>
        <v>0</v>
      </c>
      <c r="D21" s="249">
        <v>0</v>
      </c>
      <c r="E21" s="55">
        <v>0</v>
      </c>
      <c r="F21" s="271">
        <v>0</v>
      </c>
    </row>
    <row r="22" spans="1:6" ht="18" customHeight="1" x14ac:dyDescent="0.25">
      <c r="A22" s="69" t="s">
        <v>218</v>
      </c>
      <c r="B22" s="68">
        <v>0</v>
      </c>
      <c r="C22" s="53">
        <f t="shared" ref="C22:C24" si="4">D22-B22</f>
        <v>0</v>
      </c>
      <c r="D22" s="54">
        <v>0</v>
      </c>
      <c r="E22" s="55">
        <v>0</v>
      </c>
      <c r="F22" s="271">
        <v>0</v>
      </c>
    </row>
    <row r="23" spans="1:6" x14ac:dyDescent="0.25">
      <c r="A23" s="69" t="s">
        <v>220</v>
      </c>
      <c r="B23" s="68">
        <v>0</v>
      </c>
      <c r="C23" s="53">
        <f>'06 Šaltiniai'!C9</f>
        <v>0</v>
      </c>
      <c r="D23" s="54">
        <f>'06 Šaltiniai'!B9</f>
        <v>0</v>
      </c>
      <c r="E23" s="55">
        <f>'06 Šaltiniai'!C9</f>
        <v>0</v>
      </c>
      <c r="F23" s="271">
        <f>'06 Šaltiniai'!D9</f>
        <v>0</v>
      </c>
    </row>
    <row r="24" spans="1:6" ht="17.25" customHeight="1" thickBot="1" x14ac:dyDescent="0.3">
      <c r="A24" s="70" t="s">
        <v>219</v>
      </c>
      <c r="B24" s="71">
        <v>0</v>
      </c>
      <c r="C24" s="72">
        <f t="shared" si="4"/>
        <v>0</v>
      </c>
      <c r="D24" s="73">
        <f>'[1]01 Šaltiniai'!C15</f>
        <v>0</v>
      </c>
      <c r="E24" s="74">
        <v>0</v>
      </c>
      <c r="F24" s="275">
        <v>0</v>
      </c>
    </row>
  </sheetData>
  <mergeCells count="8">
    <mergeCell ref="A1:F1"/>
    <mergeCell ref="A2:A6"/>
    <mergeCell ref="B2:D3"/>
    <mergeCell ref="E2:E6"/>
    <mergeCell ref="F2:F6"/>
    <mergeCell ref="B4:B6"/>
    <mergeCell ref="C4:C6"/>
    <mergeCell ref="D4:D6"/>
  </mergeCells>
  <pageMargins left="0.78740157480314965" right="0.39370078740157483" top="0.39370078740157483" bottom="0.39370078740157483" header="0.51181102362204722" footer="0.51181102362204722"/>
  <pageSetup paperSize="9" scale="68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6A95E-F25E-4B26-ABD9-F2AB76AF367D}">
  <dimension ref="A1:F42"/>
  <sheetViews>
    <sheetView workbookViewId="0">
      <selection activeCell="E25" sqref="E25"/>
    </sheetView>
  </sheetViews>
  <sheetFormatPr defaultRowHeight="12.75" x14ac:dyDescent="0.2"/>
  <cols>
    <col min="1" max="1" width="25.28515625" style="75" customWidth="1"/>
    <col min="2" max="2" width="42.7109375" style="75" customWidth="1"/>
    <col min="3" max="3" width="14.7109375" style="75" customWidth="1"/>
    <col min="4" max="4" width="14.42578125" style="75" customWidth="1"/>
    <col min="5" max="5" width="18.85546875" style="75" customWidth="1"/>
    <col min="6" max="6" width="23.7109375" style="75" customWidth="1"/>
    <col min="7" max="16384" width="9.140625" style="75"/>
  </cols>
  <sheetData>
    <row r="1" spans="1:6" ht="13.5" thickBot="1" x14ac:dyDescent="0.25">
      <c r="A1" s="589" t="s">
        <v>239</v>
      </c>
      <c r="B1" s="589"/>
      <c r="C1" s="589"/>
      <c r="D1" s="589"/>
      <c r="E1" s="589"/>
      <c r="F1" s="589"/>
    </row>
    <row r="2" spans="1:6" ht="26.25" customHeight="1" x14ac:dyDescent="0.2">
      <c r="A2" s="609" t="s">
        <v>145</v>
      </c>
      <c r="B2" s="609" t="s">
        <v>146</v>
      </c>
      <c r="C2" s="613" t="s">
        <v>240</v>
      </c>
      <c r="D2" s="614"/>
      <c r="E2" s="278" t="s">
        <v>147</v>
      </c>
      <c r="F2" s="611" t="s">
        <v>149</v>
      </c>
    </row>
    <row r="3" spans="1:6" ht="13.5" thickBot="1" x14ac:dyDescent="0.25">
      <c r="A3" s="610"/>
      <c r="B3" s="610"/>
      <c r="C3" s="80" t="s">
        <v>241</v>
      </c>
      <c r="D3" s="81" t="s">
        <v>242</v>
      </c>
      <c r="E3" s="276" t="s">
        <v>148</v>
      </c>
      <c r="F3" s="612"/>
    </row>
    <row r="4" spans="1:6" ht="13.5" thickBot="1" x14ac:dyDescent="0.25">
      <c r="A4" s="105">
        <v>1</v>
      </c>
      <c r="B4" s="105">
        <v>2</v>
      </c>
      <c r="C4" s="106">
        <v>3</v>
      </c>
      <c r="D4" s="279">
        <v>4</v>
      </c>
      <c r="E4" s="277">
        <v>5</v>
      </c>
      <c r="F4" s="105">
        <v>6</v>
      </c>
    </row>
    <row r="5" spans="1:6" ht="13.5" thickBot="1" x14ac:dyDescent="0.25">
      <c r="A5" s="606" t="s">
        <v>150</v>
      </c>
      <c r="B5" s="607"/>
      <c r="C5" s="607"/>
      <c r="D5" s="607"/>
      <c r="E5" s="607"/>
      <c r="F5" s="608"/>
    </row>
    <row r="6" spans="1:6" x14ac:dyDescent="0.2">
      <c r="A6" s="82" t="s">
        <v>151</v>
      </c>
      <c r="B6" s="85" t="s">
        <v>165</v>
      </c>
      <c r="C6" s="90">
        <v>100</v>
      </c>
      <c r="D6" s="91">
        <v>100</v>
      </c>
      <c r="E6" s="280">
        <v>100</v>
      </c>
      <c r="F6" s="82" t="s">
        <v>123</v>
      </c>
    </row>
    <row r="7" spans="1:6" x14ac:dyDescent="0.2">
      <c r="A7" s="83" t="s">
        <v>152</v>
      </c>
      <c r="B7" s="86" t="s">
        <v>166</v>
      </c>
      <c r="C7" s="76">
        <v>100</v>
      </c>
      <c r="D7" s="77">
        <v>100</v>
      </c>
      <c r="E7" s="281">
        <v>100</v>
      </c>
      <c r="F7" s="83" t="s">
        <v>123</v>
      </c>
    </row>
    <row r="8" spans="1:6" ht="25.5" x14ac:dyDescent="0.2">
      <c r="A8" s="83" t="s">
        <v>153</v>
      </c>
      <c r="B8" s="87" t="s">
        <v>167</v>
      </c>
      <c r="C8" s="76">
        <v>100</v>
      </c>
      <c r="D8" s="77">
        <v>100</v>
      </c>
      <c r="E8" s="281">
        <v>100</v>
      </c>
      <c r="F8" s="83" t="s">
        <v>123</v>
      </c>
    </row>
    <row r="9" spans="1:6" x14ac:dyDescent="0.2">
      <c r="A9" s="83" t="s">
        <v>154</v>
      </c>
      <c r="B9" s="86" t="s">
        <v>168</v>
      </c>
      <c r="C9" s="76">
        <v>100</v>
      </c>
      <c r="D9" s="77">
        <v>100</v>
      </c>
      <c r="E9" s="281">
        <v>100</v>
      </c>
      <c r="F9" s="83" t="s">
        <v>226</v>
      </c>
    </row>
    <row r="10" spans="1:6" x14ac:dyDescent="0.2">
      <c r="A10" s="83" t="s">
        <v>155</v>
      </c>
      <c r="B10" s="86" t="s">
        <v>165</v>
      </c>
      <c r="C10" s="76">
        <v>100</v>
      </c>
      <c r="D10" s="77">
        <v>100</v>
      </c>
      <c r="E10" s="281">
        <v>100</v>
      </c>
      <c r="F10" s="83" t="s">
        <v>123</v>
      </c>
    </row>
    <row r="11" spans="1:6" ht="25.5" x14ac:dyDescent="0.2">
      <c r="A11" s="83" t="s">
        <v>156</v>
      </c>
      <c r="B11" s="88" t="s">
        <v>169</v>
      </c>
      <c r="C11" s="76">
        <v>100</v>
      </c>
      <c r="D11" s="77">
        <v>100</v>
      </c>
      <c r="E11" s="281">
        <v>100</v>
      </c>
      <c r="F11" s="83" t="s">
        <v>123</v>
      </c>
    </row>
    <row r="12" spans="1:6" x14ac:dyDescent="0.2">
      <c r="A12" s="83" t="s">
        <v>157</v>
      </c>
      <c r="B12" s="86" t="s">
        <v>170</v>
      </c>
      <c r="C12" s="76">
        <v>100</v>
      </c>
      <c r="D12" s="77">
        <v>100</v>
      </c>
      <c r="E12" s="281">
        <v>100</v>
      </c>
      <c r="F12" s="83" t="s">
        <v>123</v>
      </c>
    </row>
    <row r="13" spans="1:6" x14ac:dyDescent="0.2">
      <c r="A13" s="83" t="s">
        <v>158</v>
      </c>
      <c r="B13" s="86" t="s">
        <v>170</v>
      </c>
      <c r="C13" s="76">
        <v>100</v>
      </c>
      <c r="D13" s="77">
        <v>100</v>
      </c>
      <c r="E13" s="281">
        <v>100</v>
      </c>
      <c r="F13" s="83" t="s">
        <v>123</v>
      </c>
    </row>
    <row r="14" spans="1:6" x14ac:dyDescent="0.2">
      <c r="A14" s="83" t="s">
        <v>159</v>
      </c>
      <c r="B14" s="86" t="s">
        <v>170</v>
      </c>
      <c r="C14" s="76">
        <v>100</v>
      </c>
      <c r="D14" s="77">
        <v>100</v>
      </c>
      <c r="E14" s="281">
        <v>100</v>
      </c>
      <c r="F14" s="83" t="s">
        <v>123</v>
      </c>
    </row>
    <row r="15" spans="1:6" x14ac:dyDescent="0.2">
      <c r="A15" s="83" t="s">
        <v>160</v>
      </c>
      <c r="B15" s="86" t="s">
        <v>170</v>
      </c>
      <c r="C15" s="76">
        <v>100</v>
      </c>
      <c r="D15" s="77">
        <v>100</v>
      </c>
      <c r="E15" s="281">
        <v>100</v>
      </c>
      <c r="F15" s="83" t="s">
        <v>123</v>
      </c>
    </row>
    <row r="16" spans="1:6" x14ac:dyDescent="0.2">
      <c r="A16" s="83" t="s">
        <v>161</v>
      </c>
      <c r="B16" s="86" t="s">
        <v>170</v>
      </c>
      <c r="C16" s="76">
        <v>100</v>
      </c>
      <c r="D16" s="77">
        <v>100</v>
      </c>
      <c r="E16" s="281">
        <v>100</v>
      </c>
      <c r="F16" s="83" t="s">
        <v>123</v>
      </c>
    </row>
    <row r="17" spans="1:6" x14ac:dyDescent="0.2">
      <c r="A17" s="83" t="s">
        <v>162</v>
      </c>
      <c r="B17" s="86" t="s">
        <v>171</v>
      </c>
      <c r="C17" s="76">
        <v>10</v>
      </c>
      <c r="D17" s="77">
        <v>10</v>
      </c>
      <c r="E17" s="281">
        <v>10</v>
      </c>
      <c r="F17" s="83" t="s">
        <v>123</v>
      </c>
    </row>
    <row r="18" spans="1:6" ht="25.5" x14ac:dyDescent="0.2">
      <c r="A18" s="83" t="s">
        <v>163</v>
      </c>
      <c r="B18" s="96" t="s">
        <v>172</v>
      </c>
      <c r="C18" s="76">
        <v>30</v>
      </c>
      <c r="D18" s="77">
        <v>34</v>
      </c>
      <c r="E18" s="281">
        <v>30</v>
      </c>
      <c r="F18" s="94" t="s">
        <v>228</v>
      </c>
    </row>
    <row r="19" spans="1:6" x14ac:dyDescent="0.2">
      <c r="A19" s="83" t="s">
        <v>164</v>
      </c>
      <c r="B19" s="86" t="s">
        <v>173</v>
      </c>
      <c r="C19" s="76">
        <v>1500</v>
      </c>
      <c r="D19" s="77">
        <v>1500</v>
      </c>
      <c r="E19" s="281">
        <v>1500</v>
      </c>
      <c r="F19" s="83" t="s">
        <v>123</v>
      </c>
    </row>
    <row r="20" spans="1:6" ht="26.25" thickBot="1" x14ac:dyDescent="0.25">
      <c r="A20" s="84" t="s">
        <v>164</v>
      </c>
      <c r="B20" s="107" t="s">
        <v>174</v>
      </c>
      <c r="C20" s="242" t="s">
        <v>203</v>
      </c>
      <c r="D20" s="243" t="s">
        <v>244</v>
      </c>
      <c r="E20" s="282" t="s">
        <v>244</v>
      </c>
      <c r="F20" s="84" t="s">
        <v>123</v>
      </c>
    </row>
    <row r="21" spans="1:6" ht="13.5" thickBot="1" x14ac:dyDescent="0.25">
      <c r="A21" s="606" t="s">
        <v>175</v>
      </c>
      <c r="B21" s="607"/>
      <c r="C21" s="607"/>
      <c r="D21" s="607"/>
      <c r="E21" s="607"/>
      <c r="F21" s="608"/>
    </row>
    <row r="22" spans="1:6" x14ac:dyDescent="0.2">
      <c r="A22" s="82" t="s">
        <v>176</v>
      </c>
      <c r="B22" s="95" t="s">
        <v>165</v>
      </c>
      <c r="C22" s="90">
        <v>100</v>
      </c>
      <c r="D22" s="91">
        <v>100</v>
      </c>
      <c r="E22" s="280">
        <v>100</v>
      </c>
      <c r="F22" s="82" t="s">
        <v>123</v>
      </c>
    </row>
    <row r="23" spans="1:6" x14ac:dyDescent="0.2">
      <c r="A23" s="83" t="s">
        <v>177</v>
      </c>
      <c r="B23" s="96" t="s">
        <v>165</v>
      </c>
      <c r="C23" s="76">
        <v>100</v>
      </c>
      <c r="D23" s="77">
        <v>100</v>
      </c>
      <c r="E23" s="281">
        <v>100</v>
      </c>
      <c r="F23" s="83" t="s">
        <v>123</v>
      </c>
    </row>
    <row r="24" spans="1:6" ht="25.5" x14ac:dyDescent="0.2">
      <c r="A24" s="83" t="s">
        <v>178</v>
      </c>
      <c r="B24" s="97" t="s">
        <v>167</v>
      </c>
      <c r="C24" s="76">
        <v>0</v>
      </c>
      <c r="D24" s="77">
        <v>0</v>
      </c>
      <c r="E24" s="281">
        <v>0</v>
      </c>
      <c r="F24" s="83" t="s">
        <v>123</v>
      </c>
    </row>
    <row r="25" spans="1:6" x14ac:dyDescent="0.2">
      <c r="A25" s="83" t="s">
        <v>179</v>
      </c>
      <c r="B25" s="96" t="s">
        <v>165</v>
      </c>
      <c r="C25" s="76">
        <v>100</v>
      </c>
      <c r="D25" s="77">
        <v>100</v>
      </c>
      <c r="E25" s="281">
        <v>100</v>
      </c>
      <c r="F25" s="83" t="s">
        <v>123</v>
      </c>
    </row>
    <row r="26" spans="1:6" ht="25.5" x14ac:dyDescent="0.2">
      <c r="A26" s="83" t="s">
        <v>180</v>
      </c>
      <c r="B26" s="97" t="s">
        <v>167</v>
      </c>
      <c r="C26" s="76">
        <v>100</v>
      </c>
      <c r="D26" s="77">
        <v>100</v>
      </c>
      <c r="E26" s="281">
        <v>100</v>
      </c>
      <c r="F26" s="83" t="s">
        <v>123</v>
      </c>
    </row>
    <row r="27" spans="1:6" ht="25.5" x14ac:dyDescent="0.2">
      <c r="A27" s="83" t="s">
        <v>181</v>
      </c>
      <c r="B27" s="97" t="s">
        <v>167</v>
      </c>
      <c r="C27" s="76">
        <v>100</v>
      </c>
      <c r="D27" s="77">
        <v>100</v>
      </c>
      <c r="E27" s="281">
        <v>100</v>
      </c>
      <c r="F27" s="83" t="s">
        <v>123</v>
      </c>
    </row>
    <row r="28" spans="1:6" ht="25.5" x14ac:dyDescent="0.2">
      <c r="A28" s="83" t="s">
        <v>182</v>
      </c>
      <c r="B28" s="97" t="s">
        <v>167</v>
      </c>
      <c r="C28" s="76">
        <v>100</v>
      </c>
      <c r="D28" s="77">
        <v>100</v>
      </c>
      <c r="E28" s="281">
        <v>100</v>
      </c>
      <c r="F28" s="83" t="s">
        <v>123</v>
      </c>
    </row>
    <row r="29" spans="1:6" ht="25.5" x14ac:dyDescent="0.2">
      <c r="A29" s="83" t="s">
        <v>183</v>
      </c>
      <c r="B29" s="97" t="s">
        <v>167</v>
      </c>
      <c r="C29" s="76">
        <v>100</v>
      </c>
      <c r="D29" s="77">
        <v>100</v>
      </c>
      <c r="E29" s="281">
        <v>100</v>
      </c>
      <c r="F29" s="83" t="s">
        <v>123</v>
      </c>
    </row>
    <row r="30" spans="1:6" x14ac:dyDescent="0.2">
      <c r="A30" s="83" t="s">
        <v>184</v>
      </c>
      <c r="B30" s="96" t="s">
        <v>165</v>
      </c>
      <c r="C30" s="76">
        <v>100</v>
      </c>
      <c r="D30" s="77">
        <v>100</v>
      </c>
      <c r="E30" s="281">
        <v>100</v>
      </c>
      <c r="F30" s="83" t="s">
        <v>123</v>
      </c>
    </row>
    <row r="31" spans="1:6" ht="25.5" x14ac:dyDescent="0.2">
      <c r="A31" s="83" t="s">
        <v>185</v>
      </c>
      <c r="B31" s="97" t="s">
        <v>167</v>
      </c>
      <c r="C31" s="76">
        <v>100</v>
      </c>
      <c r="D31" s="77">
        <v>100</v>
      </c>
      <c r="E31" s="281">
        <v>100</v>
      </c>
      <c r="F31" s="83" t="s">
        <v>123</v>
      </c>
    </row>
    <row r="32" spans="1:6" x14ac:dyDescent="0.2">
      <c r="A32" s="83" t="s">
        <v>186</v>
      </c>
      <c r="B32" s="96" t="s">
        <v>170</v>
      </c>
      <c r="C32" s="76">
        <v>100</v>
      </c>
      <c r="D32" s="77">
        <v>100</v>
      </c>
      <c r="E32" s="281">
        <v>100</v>
      </c>
      <c r="F32" s="83" t="s">
        <v>123</v>
      </c>
    </row>
    <row r="33" spans="1:6" x14ac:dyDescent="0.2">
      <c r="A33" s="83" t="s">
        <v>187</v>
      </c>
      <c r="B33" s="96" t="s">
        <v>165</v>
      </c>
      <c r="C33" s="76">
        <v>100</v>
      </c>
      <c r="D33" s="77">
        <v>100</v>
      </c>
      <c r="E33" s="281">
        <v>100</v>
      </c>
      <c r="F33" s="83" t="s">
        <v>123</v>
      </c>
    </row>
    <row r="34" spans="1:6" x14ac:dyDescent="0.2">
      <c r="A34" s="83" t="s">
        <v>188</v>
      </c>
      <c r="B34" s="96" t="s">
        <v>190</v>
      </c>
      <c r="C34" s="76">
        <v>100</v>
      </c>
      <c r="D34" s="77">
        <v>100</v>
      </c>
      <c r="E34" s="281">
        <v>100</v>
      </c>
      <c r="F34" s="83" t="s">
        <v>123</v>
      </c>
    </row>
    <row r="35" spans="1:6" x14ac:dyDescent="0.2">
      <c r="A35" s="83" t="s">
        <v>188</v>
      </c>
      <c r="B35" s="96" t="s">
        <v>191</v>
      </c>
      <c r="C35" s="76">
        <v>40</v>
      </c>
      <c r="D35" s="77">
        <v>40</v>
      </c>
      <c r="E35" s="281">
        <v>40</v>
      </c>
      <c r="F35" s="83" t="s">
        <v>123</v>
      </c>
    </row>
    <row r="36" spans="1:6" x14ac:dyDescent="0.2">
      <c r="A36" s="83" t="s">
        <v>189</v>
      </c>
      <c r="B36" s="96" t="s">
        <v>165</v>
      </c>
      <c r="C36" s="76">
        <v>100</v>
      </c>
      <c r="D36" s="77">
        <v>100</v>
      </c>
      <c r="E36" s="281">
        <v>100</v>
      </c>
      <c r="F36" s="83" t="s">
        <v>123</v>
      </c>
    </row>
    <row r="37" spans="1:6" ht="13.5" thickBot="1" x14ac:dyDescent="0.25">
      <c r="A37" s="84" t="s">
        <v>201</v>
      </c>
      <c r="B37" s="107" t="s">
        <v>165</v>
      </c>
      <c r="C37" s="92">
        <v>100</v>
      </c>
      <c r="D37" s="93">
        <v>100</v>
      </c>
      <c r="E37" s="283">
        <v>100</v>
      </c>
      <c r="F37" s="84" t="s">
        <v>123</v>
      </c>
    </row>
    <row r="38" spans="1:6" ht="13.5" thickBot="1" x14ac:dyDescent="0.25">
      <c r="A38" s="606" t="s">
        <v>192</v>
      </c>
      <c r="B38" s="607"/>
      <c r="C38" s="607"/>
      <c r="D38" s="607"/>
      <c r="E38" s="607"/>
      <c r="F38" s="608"/>
    </row>
    <row r="39" spans="1:6" ht="13.5" thickBot="1" x14ac:dyDescent="0.25">
      <c r="A39" s="98" t="s">
        <v>193</v>
      </c>
      <c r="B39" s="99" t="s">
        <v>194</v>
      </c>
      <c r="C39" s="100">
        <v>100</v>
      </c>
      <c r="D39" s="285">
        <v>100</v>
      </c>
      <c r="E39" s="284">
        <v>100</v>
      </c>
      <c r="F39" s="98" t="s">
        <v>123</v>
      </c>
    </row>
    <row r="40" spans="1:6" ht="13.5" thickBot="1" x14ac:dyDescent="0.25">
      <c r="A40" s="606" t="s">
        <v>195</v>
      </c>
      <c r="B40" s="607"/>
      <c r="C40" s="607"/>
      <c r="D40" s="607"/>
      <c r="E40" s="607"/>
      <c r="F40" s="608"/>
    </row>
    <row r="41" spans="1:6" x14ac:dyDescent="0.2">
      <c r="A41" s="101" t="s">
        <v>196</v>
      </c>
      <c r="B41" s="85" t="s">
        <v>198</v>
      </c>
      <c r="C41" s="103">
        <v>100</v>
      </c>
      <c r="D41" s="104">
        <v>100</v>
      </c>
      <c r="E41" s="286">
        <v>100</v>
      </c>
      <c r="F41" s="101" t="s">
        <v>123</v>
      </c>
    </row>
    <row r="42" spans="1:6" ht="13.5" thickBot="1" x14ac:dyDescent="0.25">
      <c r="A42" s="102" t="s">
        <v>197</v>
      </c>
      <c r="B42" s="89" t="s">
        <v>199</v>
      </c>
      <c r="C42" s="78">
        <v>100</v>
      </c>
      <c r="D42" s="79">
        <v>100</v>
      </c>
      <c r="E42" s="287">
        <v>100</v>
      </c>
      <c r="F42" s="102" t="s">
        <v>123</v>
      </c>
    </row>
  </sheetData>
  <mergeCells count="9">
    <mergeCell ref="A21:F21"/>
    <mergeCell ref="A38:F38"/>
    <mergeCell ref="A40:F40"/>
    <mergeCell ref="A1:F1"/>
    <mergeCell ref="A2:A3"/>
    <mergeCell ref="B2:B3"/>
    <mergeCell ref="F2:F3"/>
    <mergeCell ref="A5:F5"/>
    <mergeCell ref="C2:D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321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29</vt:i4>
      </vt:variant>
    </vt:vector>
  </HeadingPairs>
  <TitlesOfParts>
    <vt:vector size="34" baseType="lpstr">
      <vt:lpstr>06 Programa</vt:lpstr>
      <vt:lpstr>06 Išlaidų suvestinė</vt:lpstr>
      <vt:lpstr>06 Šaltiniai</vt:lpstr>
      <vt:lpstr>06 Bendros lėšos</vt:lpstr>
      <vt:lpstr>06 Rodikliai</vt:lpstr>
      <vt:lpstr>'06 Bendros lėšos'!Print_Area</vt:lpstr>
      <vt:lpstr>'06 Išlaidų suvestinė'!Print_Area</vt:lpstr>
      <vt:lpstr>'06 Programa'!Print_Area</vt:lpstr>
      <vt:lpstr>'06 Šaltiniai'!Print_Area</vt:lpstr>
      <vt:lpstr>'06 Bendros lėšos'!Print_Area_0</vt:lpstr>
      <vt:lpstr>'06 Išlaidų suvestinė'!Print_Area_0</vt:lpstr>
      <vt:lpstr>'06 Programa'!Print_Area_0</vt:lpstr>
      <vt:lpstr>'06 Bendros lėšos'!Print_Area_0_0</vt:lpstr>
      <vt:lpstr>'06 Išlaidų suvestinė'!Print_Area_0_0</vt:lpstr>
      <vt:lpstr>'06 Programa'!Print_Area_0_0</vt:lpstr>
      <vt:lpstr>'06 Bendros lėšos'!Print_Area_0_0_0</vt:lpstr>
      <vt:lpstr>'06 Išlaidų suvestinė'!Print_Area_0_0_0</vt:lpstr>
      <vt:lpstr>'06 Programa'!Print_Area_0_0_0</vt:lpstr>
      <vt:lpstr>'06 Bendros lėšos'!Print_Area_0_0_0_0</vt:lpstr>
      <vt:lpstr>'06 Išlaidų suvestinė'!Print_Area_0_0_0_0</vt:lpstr>
      <vt:lpstr>'06 Programa'!Print_Area_0_0_0_0</vt:lpstr>
      <vt:lpstr>'06 Bendros lėšos'!Print_Area_0_0_0_0_0</vt:lpstr>
      <vt:lpstr>'06 Išlaidų suvestinė'!Print_Area_0_0_0_0_0</vt:lpstr>
      <vt:lpstr>'06 Programa'!Print_Area_0_0_0_0_0</vt:lpstr>
      <vt:lpstr>'06 Bendros lėšos'!Print_Area_0_0_0_0_0_0</vt:lpstr>
      <vt:lpstr>'06 Išlaidų suvestinė'!Print_Area_0_0_0_0_0_0</vt:lpstr>
      <vt:lpstr>'06 Programa'!Print_Area_0_0_0_0_0_0</vt:lpstr>
      <vt:lpstr>'06 Bendros lėšos'!Print_Area_0_0_0_0_0_0_0</vt:lpstr>
      <vt:lpstr>'06 Išlaidų suvestinė'!Print_Area_0_0_0_0_0_0_0</vt:lpstr>
      <vt:lpstr>'06 Programa'!Print_Area_0_0_0_0_0_0_0</vt:lpstr>
      <vt:lpstr>'06 Bendros lėšos'!Print_Area_0_0_0_0_0_0_0_0</vt:lpstr>
      <vt:lpstr>'06 Išlaidų suvestinė'!Print_Area_0_0_0_0_0_0_0_0</vt:lpstr>
      <vt:lpstr>'06 Programa'!Print_Area_0_0_0_0_0_0_0_0</vt:lpstr>
      <vt:lpstr>'06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Pletra_IP</dc:creator>
  <dc:description/>
  <cp:lastModifiedBy>Pletra_AS</cp:lastModifiedBy>
  <cp:revision>16</cp:revision>
  <cp:lastPrinted>2025-02-14T13:58:36Z</cp:lastPrinted>
  <dcterms:created xsi:type="dcterms:W3CDTF">2016-11-16T09:28:43Z</dcterms:created>
  <dcterms:modified xsi:type="dcterms:W3CDTF">2026-04-13T15:43:43Z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